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3680" windowHeight="10380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F95" i="3"/>
  <c r="F88"/>
  <c r="D88"/>
  <c r="I88"/>
  <c r="Y206" i="2"/>
  <c r="I105" i="3"/>
  <c r="F105"/>
  <c r="D105"/>
  <c r="Y58" i="2"/>
  <c r="Y59"/>
  <c r="Y57"/>
  <c r="V206"/>
  <c r="S206"/>
  <c r="H67"/>
  <c r="X13" l="1"/>
  <c r="X82" l="1"/>
  <c r="H53"/>
  <c r="I33" i="3" l="1"/>
  <c r="I95" s="1"/>
  <c r="F33"/>
  <c r="I47" l="1"/>
  <c r="F47"/>
  <c r="I40"/>
  <c r="F40"/>
  <c r="I12" l="1"/>
  <c r="F12"/>
  <c r="F31" s="1"/>
  <c r="D12"/>
  <c r="T67" i="2" l="1"/>
  <c r="Q67"/>
  <c r="N67"/>
  <c r="K67"/>
  <c r="I60" i="3"/>
  <c r="E60" i="2"/>
  <c r="H60"/>
  <c r="J66"/>
  <c r="J65"/>
  <c r="J64"/>
  <c r="J59"/>
  <c r="J58"/>
  <c r="H46"/>
  <c r="E192"/>
  <c r="H82"/>
  <c r="J89"/>
  <c r="J88"/>
  <c r="J87"/>
  <c r="X86"/>
  <c r="H13"/>
  <c r="J13"/>
  <c r="D60" i="3"/>
  <c r="X89" i="2"/>
  <c r="X88"/>
  <c r="X87"/>
  <c r="W64"/>
  <c r="Y64" s="1"/>
  <c r="Z64" s="1"/>
  <c r="X52"/>
  <c r="S27"/>
  <c r="S26"/>
  <c r="S25"/>
  <c r="S24"/>
  <c r="S23"/>
  <c r="S22"/>
  <c r="V27"/>
  <c r="X27" s="1"/>
  <c r="V26"/>
  <c r="X26" s="1"/>
  <c r="V25"/>
  <c r="X25" s="1"/>
  <c r="V24"/>
  <c r="X24" s="1"/>
  <c r="V23"/>
  <c r="X23" s="1"/>
  <c r="V21"/>
  <c r="V20"/>
  <c r="V19"/>
  <c r="V18"/>
  <c r="V17"/>
  <c r="V16"/>
  <c r="V14"/>
  <c r="S21"/>
  <c r="S20"/>
  <c r="S19"/>
  <c r="S18"/>
  <c r="S17"/>
  <c r="S16"/>
  <c r="S14"/>
  <c r="W24"/>
  <c r="E13"/>
  <c r="G203"/>
  <c r="G201"/>
  <c r="G199"/>
  <c r="G198"/>
  <c r="G202"/>
  <c r="G197"/>
  <c r="G196"/>
  <c r="G195"/>
  <c r="G194"/>
  <c r="G193"/>
  <c r="G123"/>
  <c r="G89"/>
  <c r="W89" s="1"/>
  <c r="G88"/>
  <c r="W88" s="1"/>
  <c r="G87"/>
  <c r="W87" s="1"/>
  <c r="G86"/>
  <c r="W86" s="1"/>
  <c r="G85"/>
  <c r="G84"/>
  <c r="G83"/>
  <c r="E82"/>
  <c r="G79"/>
  <c r="G64"/>
  <c r="G63"/>
  <c r="G62"/>
  <c r="G61"/>
  <c r="G57"/>
  <c r="W57" s="1"/>
  <c r="Z57" s="1"/>
  <c r="G56"/>
  <c r="G55"/>
  <c r="G54"/>
  <c r="E53"/>
  <c r="E67" s="1"/>
  <c r="G52"/>
  <c r="W52" s="1"/>
  <c r="G49"/>
  <c r="G48"/>
  <c r="G47"/>
  <c r="E46"/>
  <c r="K53"/>
  <c r="N53"/>
  <c r="Q53"/>
  <c r="T53"/>
  <c r="J54"/>
  <c r="M54"/>
  <c r="P54"/>
  <c r="S54"/>
  <c r="V54"/>
  <c r="G33"/>
  <c r="G27"/>
  <c r="W27" s="1"/>
  <c r="G26"/>
  <c r="W26" s="1"/>
  <c r="G25"/>
  <c r="G24"/>
  <c r="G23"/>
  <c r="W23" s="1"/>
  <c r="G22"/>
  <c r="G21"/>
  <c r="G20"/>
  <c r="G19"/>
  <c r="G18"/>
  <c r="G17"/>
  <c r="G16"/>
  <c r="G15"/>
  <c r="G14"/>
  <c r="G60" l="1"/>
  <c r="Y52"/>
  <c r="Z52" s="1"/>
  <c r="G13"/>
  <c r="E37" s="1"/>
  <c r="G37" s="1"/>
  <c r="W25"/>
  <c r="Y25" s="1"/>
  <c r="Z25" s="1"/>
  <c r="X54"/>
  <c r="Y88"/>
  <c r="Z88" s="1"/>
  <c r="Y86"/>
  <c r="Z86" s="1"/>
  <c r="G46"/>
  <c r="G82"/>
  <c r="Y24"/>
  <c r="Z24" s="1"/>
  <c r="Y89"/>
  <c r="Z89" s="1"/>
  <c r="Y23"/>
  <c r="Z23" s="1"/>
  <c r="G53"/>
  <c r="Y26"/>
  <c r="Z26" s="1"/>
  <c r="Y87"/>
  <c r="Z87" s="1"/>
  <c r="Y27"/>
  <c r="Z27" s="1"/>
  <c r="W54"/>
  <c r="G67" l="1"/>
  <c r="Y54"/>
  <c r="Z54" s="1"/>
  <c r="J105" l="1"/>
  <c r="D85" i="3"/>
  <c r="X202" i="2" l="1"/>
  <c r="X201"/>
  <c r="H192"/>
  <c r="X203"/>
  <c r="X200"/>
  <c r="W203"/>
  <c r="W202"/>
  <c r="W201"/>
  <c r="W200"/>
  <c r="G92"/>
  <c r="X21"/>
  <c r="X20"/>
  <c r="X19"/>
  <c r="X18"/>
  <c r="X17"/>
  <c r="X16"/>
  <c r="W21"/>
  <c r="W20"/>
  <c r="W19"/>
  <c r="W18"/>
  <c r="W17"/>
  <c r="W16"/>
  <c r="A5"/>
  <c r="A2"/>
  <c r="Y201" l="1"/>
  <c r="Z201" s="1"/>
  <c r="Y202"/>
  <c r="Z202" s="1"/>
  <c r="Y200"/>
  <c r="Z200" s="1"/>
  <c r="Y203"/>
  <c r="Z203" s="1"/>
  <c r="Y19"/>
  <c r="Z19" s="1"/>
  <c r="Y20"/>
  <c r="Z20" s="1"/>
  <c r="Y17"/>
  <c r="Z17" s="1"/>
  <c r="Y21"/>
  <c r="Z21" s="1"/>
  <c r="Y18"/>
  <c r="Z18" s="1"/>
  <c r="Y16"/>
  <c r="Z16" s="1"/>
  <c r="I116" i="3"/>
  <c r="F116"/>
  <c r="D116"/>
  <c r="V204" i="2"/>
  <c r="S204"/>
  <c r="P204"/>
  <c r="M204"/>
  <c r="G204"/>
  <c r="V199"/>
  <c r="S199"/>
  <c r="P199"/>
  <c r="M199"/>
  <c r="V198"/>
  <c r="S198"/>
  <c r="P198"/>
  <c r="M198"/>
  <c r="V197"/>
  <c r="S197"/>
  <c r="P197"/>
  <c r="M197"/>
  <c r="V196"/>
  <c r="S196"/>
  <c r="P196"/>
  <c r="M196"/>
  <c r="V195"/>
  <c r="S195"/>
  <c r="P195"/>
  <c r="M195"/>
  <c r="V194"/>
  <c r="S194"/>
  <c r="P194"/>
  <c r="M194"/>
  <c r="V193"/>
  <c r="S193"/>
  <c r="P193"/>
  <c r="M193"/>
  <c r="T192"/>
  <c r="Q192"/>
  <c r="N192"/>
  <c r="K192"/>
  <c r="V191"/>
  <c r="S191"/>
  <c r="P191"/>
  <c r="M191"/>
  <c r="J191"/>
  <c r="G191"/>
  <c r="V190"/>
  <c r="S190"/>
  <c r="P190"/>
  <c r="M190"/>
  <c r="J190"/>
  <c r="G190"/>
  <c r="V189"/>
  <c r="S189"/>
  <c r="P189"/>
  <c r="M189"/>
  <c r="J189"/>
  <c r="G189"/>
  <c r="T188"/>
  <c r="Q188"/>
  <c r="N188"/>
  <c r="K188"/>
  <c r="H188"/>
  <c r="E188"/>
  <c r="V187"/>
  <c r="S187"/>
  <c r="P187"/>
  <c r="M187"/>
  <c r="J187"/>
  <c r="G187"/>
  <c r="V186"/>
  <c r="S186"/>
  <c r="P186"/>
  <c r="M186"/>
  <c r="V185"/>
  <c r="S185"/>
  <c r="P185"/>
  <c r="M185"/>
  <c r="V184"/>
  <c r="S184"/>
  <c r="P184"/>
  <c r="M184"/>
  <c r="T183"/>
  <c r="Q183"/>
  <c r="N183"/>
  <c r="K183"/>
  <c r="H183"/>
  <c r="E183"/>
  <c r="V182"/>
  <c r="S182"/>
  <c r="P182"/>
  <c r="M182"/>
  <c r="J182"/>
  <c r="G182"/>
  <c r="V181"/>
  <c r="S181"/>
  <c r="P181"/>
  <c r="M181"/>
  <c r="J181"/>
  <c r="G181"/>
  <c r="V180"/>
  <c r="S180"/>
  <c r="P180"/>
  <c r="M180"/>
  <c r="J180"/>
  <c r="G180"/>
  <c r="V179"/>
  <c r="S179"/>
  <c r="P179"/>
  <c r="M179"/>
  <c r="J179"/>
  <c r="G179"/>
  <c r="T178"/>
  <c r="Q178"/>
  <c r="N178"/>
  <c r="K178"/>
  <c r="H178"/>
  <c r="E178"/>
  <c r="T176"/>
  <c r="Q176"/>
  <c r="N176"/>
  <c r="K176"/>
  <c r="V175"/>
  <c r="S175"/>
  <c r="P175"/>
  <c r="M175"/>
  <c r="J175"/>
  <c r="G175"/>
  <c r="V174"/>
  <c r="S174"/>
  <c r="P174"/>
  <c r="M174"/>
  <c r="J174"/>
  <c r="V173"/>
  <c r="S173"/>
  <c r="P173"/>
  <c r="M173"/>
  <c r="V172"/>
  <c r="S172"/>
  <c r="P172"/>
  <c r="M172"/>
  <c r="T170"/>
  <c r="Q170"/>
  <c r="N170"/>
  <c r="K170"/>
  <c r="H170"/>
  <c r="E170"/>
  <c r="V169"/>
  <c r="S169"/>
  <c r="P169"/>
  <c r="M169"/>
  <c r="J169"/>
  <c r="G169"/>
  <c r="V168"/>
  <c r="S168"/>
  <c r="P168"/>
  <c r="M168"/>
  <c r="J168"/>
  <c r="G168"/>
  <c r="T166"/>
  <c r="Q166"/>
  <c r="N166"/>
  <c r="K166"/>
  <c r="H166"/>
  <c r="E166"/>
  <c r="V165"/>
  <c r="S165"/>
  <c r="P165"/>
  <c r="M165"/>
  <c r="J165"/>
  <c r="G165"/>
  <c r="V164"/>
  <c r="S164"/>
  <c r="P164"/>
  <c r="M164"/>
  <c r="J164"/>
  <c r="G164"/>
  <c r="V163"/>
  <c r="S163"/>
  <c r="P163"/>
  <c r="M163"/>
  <c r="J163"/>
  <c r="G163"/>
  <c r="V162"/>
  <c r="S162"/>
  <c r="P162"/>
  <c r="M162"/>
  <c r="J162"/>
  <c r="G162"/>
  <c r="V161"/>
  <c r="S161"/>
  <c r="P161"/>
  <c r="M161"/>
  <c r="J161"/>
  <c r="G161"/>
  <c r="T159"/>
  <c r="Q159"/>
  <c r="N159"/>
  <c r="K159"/>
  <c r="H159"/>
  <c r="V158"/>
  <c r="S158"/>
  <c r="P158"/>
  <c r="M158"/>
  <c r="J158"/>
  <c r="G158"/>
  <c r="V157"/>
  <c r="S157"/>
  <c r="P157"/>
  <c r="M157"/>
  <c r="V156"/>
  <c r="S156"/>
  <c r="P156"/>
  <c r="M156"/>
  <c r="V155"/>
  <c r="S155"/>
  <c r="P155"/>
  <c r="M155"/>
  <c r="V154"/>
  <c r="S154"/>
  <c r="P154"/>
  <c r="M154"/>
  <c r="V153"/>
  <c r="S153"/>
  <c r="P153"/>
  <c r="M153"/>
  <c r="T151"/>
  <c r="Q151"/>
  <c r="N151"/>
  <c r="K151"/>
  <c r="H151"/>
  <c r="E151"/>
  <c r="V150"/>
  <c r="S150"/>
  <c r="P150"/>
  <c r="M150"/>
  <c r="J150"/>
  <c r="G150"/>
  <c r="V149"/>
  <c r="S149"/>
  <c r="P149"/>
  <c r="M149"/>
  <c r="J149"/>
  <c r="G149"/>
  <c r="V148"/>
  <c r="S148"/>
  <c r="P148"/>
  <c r="M148"/>
  <c r="J148"/>
  <c r="G148"/>
  <c r="V147"/>
  <c r="S147"/>
  <c r="P147"/>
  <c r="M147"/>
  <c r="J147"/>
  <c r="G147"/>
  <c r="V146"/>
  <c r="S146"/>
  <c r="P146"/>
  <c r="M146"/>
  <c r="J146"/>
  <c r="G146"/>
  <c r="V145"/>
  <c r="S145"/>
  <c r="P145"/>
  <c r="M145"/>
  <c r="J145"/>
  <c r="G145"/>
  <c r="T143"/>
  <c r="Q143"/>
  <c r="N143"/>
  <c r="K143"/>
  <c r="H143"/>
  <c r="E143"/>
  <c r="V142"/>
  <c r="S142"/>
  <c r="P142"/>
  <c r="M142"/>
  <c r="J142"/>
  <c r="G142"/>
  <c r="V141"/>
  <c r="S141"/>
  <c r="P141"/>
  <c r="M141"/>
  <c r="J141"/>
  <c r="G141"/>
  <c r="V140"/>
  <c r="S140"/>
  <c r="P140"/>
  <c r="M140"/>
  <c r="J140"/>
  <c r="G140"/>
  <c r="V139"/>
  <c r="S139"/>
  <c r="P139"/>
  <c r="M139"/>
  <c r="J139"/>
  <c r="G139"/>
  <c r="V138"/>
  <c r="S138"/>
  <c r="P138"/>
  <c r="M138"/>
  <c r="V137"/>
  <c r="S137"/>
  <c r="P137"/>
  <c r="M137"/>
  <c r="V136"/>
  <c r="S136"/>
  <c r="P136"/>
  <c r="M136"/>
  <c r="V135"/>
  <c r="S135"/>
  <c r="P135"/>
  <c r="M135"/>
  <c r="V134"/>
  <c r="S134"/>
  <c r="P134"/>
  <c r="M134"/>
  <c r="V133"/>
  <c r="S133"/>
  <c r="P133"/>
  <c r="M133"/>
  <c r="V132"/>
  <c r="S132"/>
  <c r="P132"/>
  <c r="M132"/>
  <c r="V129"/>
  <c r="S129"/>
  <c r="P129"/>
  <c r="M129"/>
  <c r="J129"/>
  <c r="G129"/>
  <c r="V128"/>
  <c r="S128"/>
  <c r="P128"/>
  <c r="M128"/>
  <c r="J128"/>
  <c r="G128"/>
  <c r="V127"/>
  <c r="S127"/>
  <c r="P127"/>
  <c r="M127"/>
  <c r="J127"/>
  <c r="G127"/>
  <c r="T126"/>
  <c r="Q126"/>
  <c r="N126"/>
  <c r="K126"/>
  <c r="H126"/>
  <c r="E126"/>
  <c r="V125"/>
  <c r="S125"/>
  <c r="P125"/>
  <c r="M125"/>
  <c r="J125"/>
  <c r="G125"/>
  <c r="V124"/>
  <c r="S124"/>
  <c r="P124"/>
  <c r="M124"/>
  <c r="J124"/>
  <c r="G124"/>
  <c r="V123"/>
  <c r="S123"/>
  <c r="P123"/>
  <c r="M123"/>
  <c r="J123"/>
  <c r="T122"/>
  <c r="Q122"/>
  <c r="N122"/>
  <c r="K122"/>
  <c r="V121"/>
  <c r="S121"/>
  <c r="P121"/>
  <c r="M121"/>
  <c r="J121"/>
  <c r="G121"/>
  <c r="V120"/>
  <c r="S120"/>
  <c r="P120"/>
  <c r="M120"/>
  <c r="J120"/>
  <c r="G120"/>
  <c r="V119"/>
  <c r="S119"/>
  <c r="P119"/>
  <c r="M119"/>
  <c r="J119"/>
  <c r="G119"/>
  <c r="T118"/>
  <c r="Q118"/>
  <c r="N118"/>
  <c r="K118"/>
  <c r="H118"/>
  <c r="E118"/>
  <c r="V115"/>
  <c r="S115"/>
  <c r="P115"/>
  <c r="M115"/>
  <c r="J115"/>
  <c r="G115"/>
  <c r="V114"/>
  <c r="S114"/>
  <c r="P114"/>
  <c r="M114"/>
  <c r="J114"/>
  <c r="G114"/>
  <c r="V113"/>
  <c r="S113"/>
  <c r="P113"/>
  <c r="M113"/>
  <c r="J113"/>
  <c r="G113"/>
  <c r="T112"/>
  <c r="Q112"/>
  <c r="N112"/>
  <c r="K112"/>
  <c r="H112"/>
  <c r="E112"/>
  <c r="V111"/>
  <c r="S111"/>
  <c r="P111"/>
  <c r="M111"/>
  <c r="J111"/>
  <c r="G111"/>
  <c r="V110"/>
  <c r="S110"/>
  <c r="P110"/>
  <c r="M110"/>
  <c r="J110"/>
  <c r="G110"/>
  <c r="V109"/>
  <c r="S109"/>
  <c r="P109"/>
  <c r="M109"/>
  <c r="J109"/>
  <c r="G109"/>
  <c r="T108"/>
  <c r="Q108"/>
  <c r="N108"/>
  <c r="K108"/>
  <c r="H108"/>
  <c r="E108"/>
  <c r="V107"/>
  <c r="S107"/>
  <c r="P107"/>
  <c r="M107"/>
  <c r="J107"/>
  <c r="G107"/>
  <c r="V106"/>
  <c r="S106"/>
  <c r="P106"/>
  <c r="M106"/>
  <c r="J106"/>
  <c r="G106"/>
  <c r="V105"/>
  <c r="S105"/>
  <c r="P105"/>
  <c r="M105"/>
  <c r="T104"/>
  <c r="Q104"/>
  <c r="N104"/>
  <c r="K104"/>
  <c r="H104"/>
  <c r="E104"/>
  <c r="V101"/>
  <c r="S101"/>
  <c r="P101"/>
  <c r="M101"/>
  <c r="J101"/>
  <c r="G101"/>
  <c r="V100"/>
  <c r="S100"/>
  <c r="P100"/>
  <c r="M100"/>
  <c r="J100"/>
  <c r="G100"/>
  <c r="V99"/>
  <c r="S99"/>
  <c r="P99"/>
  <c r="M99"/>
  <c r="J99"/>
  <c r="G99"/>
  <c r="T98"/>
  <c r="Q98"/>
  <c r="N98"/>
  <c r="K98"/>
  <c r="H98"/>
  <c r="E98"/>
  <c r="V97"/>
  <c r="S97"/>
  <c r="P97"/>
  <c r="M97"/>
  <c r="J97"/>
  <c r="G97"/>
  <c r="V96"/>
  <c r="S96"/>
  <c r="P96"/>
  <c r="M96"/>
  <c r="J96"/>
  <c r="G96"/>
  <c r="V95"/>
  <c r="S95"/>
  <c r="P95"/>
  <c r="M95"/>
  <c r="J95"/>
  <c r="G95"/>
  <c r="T94"/>
  <c r="Q94"/>
  <c r="N94"/>
  <c r="K94"/>
  <c r="H94"/>
  <c r="E94"/>
  <c r="V93"/>
  <c r="S93"/>
  <c r="P93"/>
  <c r="M93"/>
  <c r="J93"/>
  <c r="G93"/>
  <c r="V92"/>
  <c r="S92"/>
  <c r="P92"/>
  <c r="M92"/>
  <c r="J92"/>
  <c r="V91"/>
  <c r="S91"/>
  <c r="P91"/>
  <c r="M91"/>
  <c r="J91"/>
  <c r="G91"/>
  <c r="T90"/>
  <c r="Q90"/>
  <c r="N90"/>
  <c r="K90"/>
  <c r="H90"/>
  <c r="E90"/>
  <c r="V85"/>
  <c r="S85"/>
  <c r="P85"/>
  <c r="M85"/>
  <c r="J85"/>
  <c r="V84"/>
  <c r="S84"/>
  <c r="P84"/>
  <c r="M84"/>
  <c r="J84"/>
  <c r="V83"/>
  <c r="S83"/>
  <c r="P83"/>
  <c r="M83"/>
  <c r="J83"/>
  <c r="T82"/>
  <c r="Q82"/>
  <c r="N82"/>
  <c r="K82"/>
  <c r="V81"/>
  <c r="S81"/>
  <c r="P81"/>
  <c r="M81"/>
  <c r="J81"/>
  <c r="G81"/>
  <c r="V80"/>
  <c r="S80"/>
  <c r="P80"/>
  <c r="M80"/>
  <c r="J80"/>
  <c r="G80"/>
  <c r="V79"/>
  <c r="S79"/>
  <c r="P79"/>
  <c r="M79"/>
  <c r="J78"/>
  <c r="T78"/>
  <c r="Q78"/>
  <c r="N78"/>
  <c r="K78"/>
  <c r="H78"/>
  <c r="E78"/>
  <c r="V75"/>
  <c r="S75"/>
  <c r="V74"/>
  <c r="S74"/>
  <c r="P74"/>
  <c r="M74"/>
  <c r="T73"/>
  <c r="Q73"/>
  <c r="N73"/>
  <c r="K73"/>
  <c r="V72"/>
  <c r="S72"/>
  <c r="P72"/>
  <c r="M72"/>
  <c r="J72"/>
  <c r="G72"/>
  <c r="V71"/>
  <c r="S71"/>
  <c r="P71"/>
  <c r="M71"/>
  <c r="J71"/>
  <c r="G71"/>
  <c r="V70"/>
  <c r="S70"/>
  <c r="P70"/>
  <c r="M70"/>
  <c r="J70"/>
  <c r="G70"/>
  <c r="T69"/>
  <c r="Q69"/>
  <c r="N69"/>
  <c r="K69"/>
  <c r="H69"/>
  <c r="H76" s="1"/>
  <c r="E69"/>
  <c r="E76" s="1"/>
  <c r="V63"/>
  <c r="S63"/>
  <c r="P63"/>
  <c r="M63"/>
  <c r="J63"/>
  <c r="V62"/>
  <c r="S62"/>
  <c r="P62"/>
  <c r="M62"/>
  <c r="J62"/>
  <c r="V61"/>
  <c r="S61"/>
  <c r="P61"/>
  <c r="M61"/>
  <c r="J61"/>
  <c r="T60"/>
  <c r="Q60"/>
  <c r="N60"/>
  <c r="K60"/>
  <c r="V56"/>
  <c r="S56"/>
  <c r="M56"/>
  <c r="J56"/>
  <c r="V55"/>
  <c r="S55"/>
  <c r="P55"/>
  <c r="M55"/>
  <c r="J55"/>
  <c r="V49"/>
  <c r="S49"/>
  <c r="P49"/>
  <c r="M49"/>
  <c r="J49"/>
  <c r="V48"/>
  <c r="S48"/>
  <c r="P48"/>
  <c r="M48"/>
  <c r="J48"/>
  <c r="V47"/>
  <c r="S47"/>
  <c r="P47"/>
  <c r="M47"/>
  <c r="T46"/>
  <c r="Q46"/>
  <c r="N46"/>
  <c r="K46"/>
  <c r="V43"/>
  <c r="S43"/>
  <c r="P43"/>
  <c r="M43"/>
  <c r="J43"/>
  <c r="G43"/>
  <c r="V42"/>
  <c r="S42"/>
  <c r="P42"/>
  <c r="M42"/>
  <c r="J42"/>
  <c r="G42"/>
  <c r="V41"/>
  <c r="S41"/>
  <c r="P41"/>
  <c r="M41"/>
  <c r="J41"/>
  <c r="G41"/>
  <c r="T40"/>
  <c r="Q40"/>
  <c r="N40"/>
  <c r="K40"/>
  <c r="H40"/>
  <c r="E40"/>
  <c r="V35"/>
  <c r="S35"/>
  <c r="P35"/>
  <c r="M35"/>
  <c r="J35"/>
  <c r="V34"/>
  <c r="S34"/>
  <c r="P34"/>
  <c r="M34"/>
  <c r="V33"/>
  <c r="S33"/>
  <c r="P33"/>
  <c r="M33"/>
  <c r="T32"/>
  <c r="Q32"/>
  <c r="N32"/>
  <c r="K32"/>
  <c r="H32"/>
  <c r="E32"/>
  <c r="V31"/>
  <c r="S31"/>
  <c r="P31"/>
  <c r="M31"/>
  <c r="J31"/>
  <c r="G31"/>
  <c r="V30"/>
  <c r="S30"/>
  <c r="P30"/>
  <c r="M30"/>
  <c r="J30"/>
  <c r="G30"/>
  <c r="V29"/>
  <c r="S29"/>
  <c r="P29"/>
  <c r="M29"/>
  <c r="J29"/>
  <c r="G29"/>
  <c r="T28"/>
  <c r="Q28"/>
  <c r="N28"/>
  <c r="K28"/>
  <c r="H28"/>
  <c r="E28"/>
  <c r="V22"/>
  <c r="P22"/>
  <c r="M22"/>
  <c r="W22" s="1"/>
  <c r="V15"/>
  <c r="S15"/>
  <c r="P15"/>
  <c r="M15"/>
  <c r="P14"/>
  <c r="M14"/>
  <c r="T13"/>
  <c r="Q13"/>
  <c r="N13"/>
  <c r="K13"/>
  <c r="A4"/>
  <c r="A3"/>
  <c r="H30" i="1"/>
  <c r="G30"/>
  <c r="F30"/>
  <c r="E30"/>
  <c r="D30"/>
  <c r="N29"/>
  <c r="I29" s="1"/>
  <c r="J28"/>
  <c r="J27"/>
  <c r="W85" i="2" l="1"/>
  <c r="S67"/>
  <c r="P67"/>
  <c r="M67"/>
  <c r="J60"/>
  <c r="J67" s="1"/>
  <c r="W49"/>
  <c r="J53"/>
  <c r="V67"/>
  <c r="X22"/>
  <c r="Y22" s="1"/>
  <c r="J82"/>
  <c r="X49"/>
  <c r="X85"/>
  <c r="Y85" s="1"/>
  <c r="Z85" s="1"/>
  <c r="W56"/>
  <c r="W63"/>
  <c r="J46"/>
  <c r="M73"/>
  <c r="S53"/>
  <c r="V53"/>
  <c r="M53"/>
  <c r="V46"/>
  <c r="V73"/>
  <c r="P60"/>
  <c r="X204"/>
  <c r="M188"/>
  <c r="W155"/>
  <c r="X198"/>
  <c r="V60"/>
  <c r="X48"/>
  <c r="X99"/>
  <c r="W196"/>
  <c r="P78"/>
  <c r="X47"/>
  <c r="S188"/>
  <c r="W191"/>
  <c r="X187"/>
  <c r="V188"/>
  <c r="N130"/>
  <c r="N76"/>
  <c r="T130"/>
  <c r="T102"/>
  <c r="W186"/>
  <c r="X190"/>
  <c r="H205"/>
  <c r="W195"/>
  <c r="M13"/>
  <c r="K37" s="1"/>
  <c r="J40"/>
  <c r="V40"/>
  <c r="S46"/>
  <c r="J90"/>
  <c r="J98"/>
  <c r="M104"/>
  <c r="W106"/>
  <c r="W107"/>
  <c r="W110"/>
  <c r="W154"/>
  <c r="X164"/>
  <c r="X106"/>
  <c r="W132"/>
  <c r="W133"/>
  <c r="X136"/>
  <c r="X142"/>
  <c r="M159"/>
  <c r="S82"/>
  <c r="M82"/>
  <c r="W92"/>
  <c r="S94"/>
  <c r="W96"/>
  <c r="W97"/>
  <c r="W114"/>
  <c r="W115"/>
  <c r="W119"/>
  <c r="S118"/>
  <c r="M118"/>
  <c r="W121"/>
  <c r="W127"/>
  <c r="S126"/>
  <c r="M126"/>
  <c r="W129"/>
  <c r="W169"/>
  <c r="W173"/>
  <c r="W174"/>
  <c r="W175"/>
  <c r="W182"/>
  <c r="W185"/>
  <c r="W187"/>
  <c r="J188"/>
  <c r="S143"/>
  <c r="W14"/>
  <c r="J28"/>
  <c r="H38" s="1"/>
  <c r="J38" s="1"/>
  <c r="W33"/>
  <c r="S69"/>
  <c r="M69"/>
  <c r="W72"/>
  <c r="V78"/>
  <c r="X83"/>
  <c r="V82"/>
  <c r="G90"/>
  <c r="S90"/>
  <c r="V108"/>
  <c r="X113"/>
  <c r="P112"/>
  <c r="X115"/>
  <c r="X128"/>
  <c r="X129"/>
  <c r="X145"/>
  <c r="X155"/>
  <c r="X161"/>
  <c r="V166"/>
  <c r="V170"/>
  <c r="X179"/>
  <c r="X181"/>
  <c r="M112"/>
  <c r="S176"/>
  <c r="M28"/>
  <c r="K38" s="1"/>
  <c r="M38" s="1"/>
  <c r="W30"/>
  <c r="W43"/>
  <c r="V90"/>
  <c r="P90"/>
  <c r="X95"/>
  <c r="V94"/>
  <c r="P94"/>
  <c r="X97"/>
  <c r="X109"/>
  <c r="X110"/>
  <c r="W123"/>
  <c r="S122"/>
  <c r="G143"/>
  <c r="X140"/>
  <c r="W146"/>
  <c r="X154"/>
  <c r="W156"/>
  <c r="W165"/>
  <c r="S183"/>
  <c r="W193"/>
  <c r="X194"/>
  <c r="X29"/>
  <c r="X30"/>
  <c r="X35"/>
  <c r="P40"/>
  <c r="X42"/>
  <c r="M46"/>
  <c r="W48"/>
  <c r="X61"/>
  <c r="X62"/>
  <c r="M94"/>
  <c r="V98"/>
  <c r="W100"/>
  <c r="X107"/>
  <c r="P118"/>
  <c r="X123"/>
  <c r="X124"/>
  <c r="X132"/>
  <c r="X147"/>
  <c r="X148"/>
  <c r="W161"/>
  <c r="W162"/>
  <c r="W163"/>
  <c r="P166"/>
  <c r="X175"/>
  <c r="P178"/>
  <c r="J183"/>
  <c r="V183"/>
  <c r="X195"/>
  <c r="X197"/>
  <c r="S13"/>
  <c r="Q37" s="1"/>
  <c r="V28"/>
  <c r="T38" s="1"/>
  <c r="X31"/>
  <c r="X43"/>
  <c r="P46"/>
  <c r="P82"/>
  <c r="W93"/>
  <c r="E102"/>
  <c r="P98"/>
  <c r="W101"/>
  <c r="S104"/>
  <c r="P108"/>
  <c r="G108"/>
  <c r="S108"/>
  <c r="X111"/>
  <c r="V118"/>
  <c r="X120"/>
  <c r="M122"/>
  <c r="W125"/>
  <c r="E130"/>
  <c r="Q130"/>
  <c r="X133"/>
  <c r="V143"/>
  <c r="W134"/>
  <c r="W135"/>
  <c r="M143"/>
  <c r="W137"/>
  <c r="W138"/>
  <c r="W139"/>
  <c r="W140"/>
  <c r="W141"/>
  <c r="W147"/>
  <c r="W148"/>
  <c r="X149"/>
  <c r="X150"/>
  <c r="X156"/>
  <c r="X157"/>
  <c r="X158"/>
  <c r="X162"/>
  <c r="X163"/>
  <c r="J166"/>
  <c r="M176"/>
  <c r="S178"/>
  <c r="M183"/>
  <c r="T205"/>
  <c r="V13"/>
  <c r="T37" s="1"/>
  <c r="V37" s="1"/>
  <c r="P13"/>
  <c r="N37" s="1"/>
  <c r="P37" s="1"/>
  <c r="W31"/>
  <c r="G32"/>
  <c r="E39" s="1"/>
  <c r="G39" s="1"/>
  <c r="S32"/>
  <c r="Q39" s="1"/>
  <c r="S39" s="1"/>
  <c r="W34"/>
  <c r="W35"/>
  <c r="W42"/>
  <c r="W62"/>
  <c r="X70"/>
  <c r="V69"/>
  <c r="P69"/>
  <c r="X72"/>
  <c r="X74"/>
  <c r="X75"/>
  <c r="W80"/>
  <c r="W81"/>
  <c r="X91"/>
  <c r="X92"/>
  <c r="X93"/>
  <c r="X100"/>
  <c r="X101"/>
  <c r="V104"/>
  <c r="P104"/>
  <c r="J108"/>
  <c r="W111"/>
  <c r="X114"/>
  <c r="Y114" s="1"/>
  <c r="Z114" s="1"/>
  <c r="X134"/>
  <c r="X135"/>
  <c r="X138"/>
  <c r="X141"/>
  <c r="W142"/>
  <c r="S151"/>
  <c r="X146"/>
  <c r="W149"/>
  <c r="W157"/>
  <c r="W158"/>
  <c r="W164"/>
  <c r="X165"/>
  <c r="X168"/>
  <c r="V176"/>
  <c r="X174"/>
  <c r="W180"/>
  <c r="W181"/>
  <c r="X182"/>
  <c r="V178"/>
  <c r="X185"/>
  <c r="X186"/>
  <c r="M192"/>
  <c r="W197"/>
  <c r="W198"/>
  <c r="X199"/>
  <c r="M151"/>
  <c r="P28"/>
  <c r="N38" s="1"/>
  <c r="P38" s="1"/>
  <c r="P32"/>
  <c r="N39" s="1"/>
  <c r="P39" s="1"/>
  <c r="X63"/>
  <c r="T76"/>
  <c r="X79"/>
  <c r="X80"/>
  <c r="X81"/>
  <c r="M108"/>
  <c r="J112"/>
  <c r="V112"/>
  <c r="H130"/>
  <c r="P170"/>
  <c r="M178"/>
  <c r="X191"/>
  <c r="E205"/>
  <c r="N205"/>
  <c r="V192"/>
  <c r="P192"/>
  <c r="W199"/>
  <c r="W204"/>
  <c r="S192"/>
  <c r="K29" i="1"/>
  <c r="B29"/>
  <c r="W15" i="2"/>
  <c r="X15"/>
  <c r="W136"/>
  <c r="X14"/>
  <c r="W29"/>
  <c r="G40"/>
  <c r="S40"/>
  <c r="S60"/>
  <c r="W70"/>
  <c r="G69"/>
  <c r="G76" s="1"/>
  <c r="Q76"/>
  <c r="G78"/>
  <c r="S78"/>
  <c r="W83"/>
  <c r="Q102"/>
  <c r="N102"/>
  <c r="W145"/>
  <c r="G151"/>
  <c r="X41"/>
  <c r="K102"/>
  <c r="M32"/>
  <c r="K39" s="1"/>
  <c r="M39" s="1"/>
  <c r="X34"/>
  <c r="W47"/>
  <c r="W71"/>
  <c r="K76"/>
  <c r="W75"/>
  <c r="W84"/>
  <c r="M90"/>
  <c r="W91"/>
  <c r="H102"/>
  <c r="W95"/>
  <c r="G94"/>
  <c r="W105"/>
  <c r="G104"/>
  <c r="J118"/>
  <c r="X119"/>
  <c r="J30" i="1"/>
  <c r="G28" i="2"/>
  <c r="E38" s="1"/>
  <c r="S28"/>
  <c r="Q38" s="1"/>
  <c r="S38" s="1"/>
  <c r="X33"/>
  <c r="J32"/>
  <c r="H39" s="1"/>
  <c r="J39" s="1"/>
  <c r="V32"/>
  <c r="T39" s="1"/>
  <c r="V39" s="1"/>
  <c r="M40"/>
  <c r="W41"/>
  <c r="W55"/>
  <c r="W53" s="1"/>
  <c r="M60"/>
  <c r="W61"/>
  <c r="S73"/>
  <c r="M78"/>
  <c r="W79"/>
  <c r="W120"/>
  <c r="X125"/>
  <c r="P143"/>
  <c r="X55"/>
  <c r="X71"/>
  <c r="X84"/>
  <c r="X96"/>
  <c r="G98"/>
  <c r="S98"/>
  <c r="X105"/>
  <c r="J104"/>
  <c r="W113"/>
  <c r="G112"/>
  <c r="S112"/>
  <c r="P122"/>
  <c r="W124"/>
  <c r="J126"/>
  <c r="X127"/>
  <c r="V126"/>
  <c r="W128"/>
  <c r="W153"/>
  <c r="M170"/>
  <c r="W168"/>
  <c r="X184"/>
  <c r="P183"/>
  <c r="W74"/>
  <c r="K130"/>
  <c r="X139"/>
  <c r="J143"/>
  <c r="W150"/>
  <c r="W172"/>
  <c r="X173"/>
  <c r="W189"/>
  <c r="G188"/>
  <c r="X193"/>
  <c r="J69"/>
  <c r="J76" s="1"/>
  <c r="J94"/>
  <c r="M98"/>
  <c r="W99"/>
  <c r="W109"/>
  <c r="X121"/>
  <c r="V122"/>
  <c r="P126"/>
  <c r="X137"/>
  <c r="S159"/>
  <c r="X180"/>
  <c r="J178"/>
  <c r="G118"/>
  <c r="G126"/>
  <c r="J151"/>
  <c r="V151"/>
  <c r="J159"/>
  <c r="X153"/>
  <c r="V159"/>
  <c r="M166"/>
  <c r="X169"/>
  <c r="J170"/>
  <c r="X172"/>
  <c r="P176"/>
  <c r="X189"/>
  <c r="P188"/>
  <c r="K205"/>
  <c r="W194"/>
  <c r="G192"/>
  <c r="P151"/>
  <c r="G166"/>
  <c r="S166"/>
  <c r="W184"/>
  <c r="G183"/>
  <c r="P159"/>
  <c r="G170"/>
  <c r="S170"/>
  <c r="W179"/>
  <c r="G178"/>
  <c r="W190"/>
  <c r="Q205"/>
  <c r="Y92" l="1"/>
  <c r="Z92" s="1"/>
  <c r="W82"/>
  <c r="Y132"/>
  <c r="Z132" s="1"/>
  <c r="S130"/>
  <c r="Y190"/>
  <c r="Z190" s="1"/>
  <c r="V76"/>
  <c r="X60"/>
  <c r="Y49"/>
  <c r="Z49" s="1"/>
  <c r="M76"/>
  <c r="Y106"/>
  <c r="Z106" s="1"/>
  <c r="Y150"/>
  <c r="Z150" s="1"/>
  <c r="W60"/>
  <c r="Y187"/>
  <c r="Z187" s="1"/>
  <c r="Y186"/>
  <c r="Z186" s="1"/>
  <c r="Y154"/>
  <c r="Z154" s="1"/>
  <c r="Y155"/>
  <c r="Z155" s="1"/>
  <c r="Y129"/>
  <c r="Z129" s="1"/>
  <c r="Y63"/>
  <c r="Z63" s="1"/>
  <c r="W13"/>
  <c r="W46"/>
  <c r="Y136"/>
  <c r="Z136" s="1"/>
  <c r="Y191"/>
  <c r="Z191" s="1"/>
  <c r="Y182"/>
  <c r="Z182" s="1"/>
  <c r="X46"/>
  <c r="Y46" s="1"/>
  <c r="V205"/>
  <c r="Y96"/>
  <c r="Z96" s="1"/>
  <c r="Y164"/>
  <c r="Z164" s="1"/>
  <c r="J192"/>
  <c r="J205" s="1"/>
  <c r="Z196"/>
  <c r="Y157"/>
  <c r="Z157" s="1"/>
  <c r="P76"/>
  <c r="P206" s="1"/>
  <c r="G38"/>
  <c r="G36" s="1"/>
  <c r="E36"/>
  <c r="Y198"/>
  <c r="Z198" s="1"/>
  <c r="Y111"/>
  <c r="Z111" s="1"/>
  <c r="Y140"/>
  <c r="Z140" s="1"/>
  <c r="Y48"/>
  <c r="Z48" s="1"/>
  <c r="Y173"/>
  <c r="Z173" s="1"/>
  <c r="Y142"/>
  <c r="Z142" s="1"/>
  <c r="Y62"/>
  <c r="Z62" s="1"/>
  <c r="Y107"/>
  <c r="Z107" s="1"/>
  <c r="Y185"/>
  <c r="Z185" s="1"/>
  <c r="Y195"/>
  <c r="Z195" s="1"/>
  <c r="Y161"/>
  <c r="Z161" s="1"/>
  <c r="Y204"/>
  <c r="Z204" s="1"/>
  <c r="X28"/>
  <c r="X39"/>
  <c r="X104"/>
  <c r="X40"/>
  <c r="Z22"/>
  <c r="Y197"/>
  <c r="Z197" s="1"/>
  <c r="Y174"/>
  <c r="Z174" s="1"/>
  <c r="Y42"/>
  <c r="Z42" s="1"/>
  <c r="Y175"/>
  <c r="Z175" s="1"/>
  <c r="Y123"/>
  <c r="Z123" s="1"/>
  <c r="X166"/>
  <c r="Y97"/>
  <c r="Z97" s="1"/>
  <c r="M116"/>
  <c r="Y194"/>
  <c r="Z194" s="1"/>
  <c r="Y121"/>
  <c r="Z121" s="1"/>
  <c r="Y72"/>
  <c r="Z72" s="1"/>
  <c r="Y133"/>
  <c r="Z133" s="1"/>
  <c r="M130"/>
  <c r="Y165"/>
  <c r="Z165" s="1"/>
  <c r="Y110"/>
  <c r="Z110" s="1"/>
  <c r="Y43"/>
  <c r="Z43" s="1"/>
  <c r="X112"/>
  <c r="Y163"/>
  <c r="Z163" s="1"/>
  <c r="Y156"/>
  <c r="Z156" s="1"/>
  <c r="P205"/>
  <c r="X122"/>
  <c r="Y181"/>
  <c r="Z181" s="1"/>
  <c r="W32"/>
  <c r="P102"/>
  <c r="V102"/>
  <c r="Y125"/>
  <c r="Z125" s="1"/>
  <c r="X183"/>
  <c r="S76"/>
  <c r="X94"/>
  <c r="Y115"/>
  <c r="Z115" s="1"/>
  <c r="X170"/>
  <c r="Y124"/>
  <c r="Z124" s="1"/>
  <c r="Y148"/>
  <c r="Z148" s="1"/>
  <c r="J102"/>
  <c r="Y139"/>
  <c r="Z139" s="1"/>
  <c r="N36"/>
  <c r="Y199"/>
  <c r="Z199" s="1"/>
  <c r="X151"/>
  <c r="X90"/>
  <c r="X73"/>
  <c r="Y147"/>
  <c r="Z147" s="1"/>
  <c r="Y134"/>
  <c r="Z134" s="1"/>
  <c r="Y30"/>
  <c r="Z30" s="1"/>
  <c r="P130"/>
  <c r="X192"/>
  <c r="S102"/>
  <c r="Y75"/>
  <c r="Z75" s="1"/>
  <c r="Y34"/>
  <c r="Z34" s="1"/>
  <c r="M205"/>
  <c r="Y158"/>
  <c r="Z158" s="1"/>
  <c r="Y135"/>
  <c r="Z135" s="1"/>
  <c r="X98"/>
  <c r="Y35"/>
  <c r="Z35" s="1"/>
  <c r="Y31"/>
  <c r="Z31" s="1"/>
  <c r="S205"/>
  <c r="Y162"/>
  <c r="Z162" s="1"/>
  <c r="Y141"/>
  <c r="Z141" s="1"/>
  <c r="X108"/>
  <c r="Y93"/>
  <c r="Z93" s="1"/>
  <c r="Y138"/>
  <c r="Z138" s="1"/>
  <c r="Y146"/>
  <c r="Z146" s="1"/>
  <c r="X69"/>
  <c r="J116"/>
  <c r="Y15"/>
  <c r="Z15" s="1"/>
  <c r="Y100"/>
  <c r="Z100" s="1"/>
  <c r="X78"/>
  <c r="P116"/>
  <c r="Y80"/>
  <c r="Z80" s="1"/>
  <c r="Y101"/>
  <c r="Z101" s="1"/>
  <c r="W166"/>
  <c r="G102"/>
  <c r="W143"/>
  <c r="W39"/>
  <c r="P36"/>
  <c r="P44" s="1"/>
  <c r="Y81"/>
  <c r="Z81" s="1"/>
  <c r="X176"/>
  <c r="X178"/>
  <c r="X188"/>
  <c r="X159"/>
  <c r="Y137"/>
  <c r="Z137" s="1"/>
  <c r="S116"/>
  <c r="Y169"/>
  <c r="Z169" s="1"/>
  <c r="Y149"/>
  <c r="Z149" s="1"/>
  <c r="V116"/>
  <c r="Y179"/>
  <c r="Z179" s="1"/>
  <c r="W178"/>
  <c r="W94"/>
  <c r="Y95"/>
  <c r="Z95" s="1"/>
  <c r="Y83"/>
  <c r="Z83" s="1"/>
  <c r="Y29"/>
  <c r="Z29" s="1"/>
  <c r="W28"/>
  <c r="W192"/>
  <c r="W108"/>
  <c r="Y109"/>
  <c r="Z109" s="1"/>
  <c r="W73"/>
  <c r="Y74"/>
  <c r="Z74" s="1"/>
  <c r="W159"/>
  <c r="Y153"/>
  <c r="Z153" s="1"/>
  <c r="V130"/>
  <c r="Y113"/>
  <c r="Z113" s="1"/>
  <c r="W112"/>
  <c r="W40"/>
  <c r="Y41"/>
  <c r="Z41" s="1"/>
  <c r="X32"/>
  <c r="Y180"/>
  <c r="Z180" s="1"/>
  <c r="Y105"/>
  <c r="Z105" s="1"/>
  <c r="W104"/>
  <c r="Y71"/>
  <c r="Z71" s="1"/>
  <c r="W122"/>
  <c r="H37"/>
  <c r="T36"/>
  <c r="V38"/>
  <c r="Y84"/>
  <c r="Z84" s="1"/>
  <c r="Y145"/>
  <c r="Z145" s="1"/>
  <c r="W151"/>
  <c r="S37"/>
  <c r="S36" s="1"/>
  <c r="S44" s="1"/>
  <c r="Q36"/>
  <c r="Y193"/>
  <c r="Z193" s="1"/>
  <c r="W98"/>
  <c r="Y99"/>
  <c r="Z99" s="1"/>
  <c r="W188"/>
  <c r="Y189"/>
  <c r="Z189" s="1"/>
  <c r="W176"/>
  <c r="Y172"/>
  <c r="Z172" s="1"/>
  <c r="X126"/>
  <c r="Y127"/>
  <c r="Z127" s="1"/>
  <c r="X118"/>
  <c r="Y119"/>
  <c r="Z119" s="1"/>
  <c r="Y91"/>
  <c r="Z91" s="1"/>
  <c r="W90"/>
  <c r="Y70"/>
  <c r="Z70" s="1"/>
  <c r="W69"/>
  <c r="M37"/>
  <c r="M36" s="1"/>
  <c r="M44" s="1"/>
  <c r="K36"/>
  <c r="Y33"/>
  <c r="Z33" s="1"/>
  <c r="Y14"/>
  <c r="Z14" s="1"/>
  <c r="Y120"/>
  <c r="Z120" s="1"/>
  <c r="W118"/>
  <c r="G116"/>
  <c r="G130"/>
  <c r="G206" s="1"/>
  <c r="W183"/>
  <c r="Y184"/>
  <c r="Z184" s="1"/>
  <c r="G205"/>
  <c r="M102"/>
  <c r="Y168"/>
  <c r="Z168" s="1"/>
  <c r="W170"/>
  <c r="Y128"/>
  <c r="Z128" s="1"/>
  <c r="W126"/>
  <c r="J130"/>
  <c r="J206" s="1"/>
  <c r="Y79"/>
  <c r="Z79" s="1"/>
  <c r="W78"/>
  <c r="Y61"/>
  <c r="Z61" s="1"/>
  <c r="Y55"/>
  <c r="Z55" s="1"/>
  <c r="X143"/>
  <c r="Y47"/>
  <c r="Z47" s="1"/>
  <c r="M206" l="1"/>
  <c r="W67"/>
  <c r="O56"/>
  <c r="P56" s="1"/>
  <c r="Y28"/>
  <c r="Z28" s="1"/>
  <c r="Y151"/>
  <c r="Z151" s="1"/>
  <c r="Y112"/>
  <c r="Z112" s="1"/>
  <c r="W38"/>
  <c r="Y39"/>
  <c r="Z39" s="1"/>
  <c r="Z46"/>
  <c r="Y166"/>
  <c r="Z166" s="1"/>
  <c r="Y69"/>
  <c r="Z69" s="1"/>
  <c r="X116"/>
  <c r="Y159"/>
  <c r="Z159" s="1"/>
  <c r="Y78"/>
  <c r="Z78" s="1"/>
  <c r="Y176"/>
  <c r="Z176" s="1"/>
  <c r="Y32"/>
  <c r="Z32" s="1"/>
  <c r="Z13"/>
  <c r="X205"/>
  <c r="X206" s="1"/>
  <c r="Y183"/>
  <c r="Z183" s="1"/>
  <c r="Y170"/>
  <c r="Z170" s="1"/>
  <c r="Y90"/>
  <c r="Z90" s="1"/>
  <c r="Y40"/>
  <c r="Z40" s="1"/>
  <c r="X76"/>
  <c r="Y94"/>
  <c r="Z94" s="1"/>
  <c r="Y122"/>
  <c r="Z122" s="1"/>
  <c r="Y188"/>
  <c r="Z188" s="1"/>
  <c r="Y108"/>
  <c r="Z108" s="1"/>
  <c r="Y82"/>
  <c r="Z82" s="1"/>
  <c r="X102"/>
  <c r="Y178"/>
  <c r="Z178" s="1"/>
  <c r="Y143"/>
  <c r="Z143" s="1"/>
  <c r="Y118"/>
  <c r="Z118" s="1"/>
  <c r="L27" i="1"/>
  <c r="S208" i="2" s="1"/>
  <c r="Y98"/>
  <c r="Z98" s="1"/>
  <c r="W102"/>
  <c r="W116"/>
  <c r="Y104"/>
  <c r="Z104" s="1"/>
  <c r="W205"/>
  <c r="W206" s="1"/>
  <c r="Y192"/>
  <c r="Z192" s="1"/>
  <c r="Y60"/>
  <c r="Z60" s="1"/>
  <c r="W130"/>
  <c r="Y126"/>
  <c r="Z126" s="1"/>
  <c r="J37"/>
  <c r="H36"/>
  <c r="Y73"/>
  <c r="Z73" s="1"/>
  <c r="X130"/>
  <c r="V36"/>
  <c r="V44" s="1"/>
  <c r="L28" i="1" s="1"/>
  <c r="X38" i="2"/>
  <c r="Y38" s="1"/>
  <c r="Z38" s="1"/>
  <c r="P53" l="1"/>
  <c r="X56"/>
  <c r="Y116"/>
  <c r="Z116" s="1"/>
  <c r="Y102"/>
  <c r="Z102" s="1"/>
  <c r="Y76"/>
  <c r="Z76" s="1"/>
  <c r="Y205"/>
  <c r="Y130"/>
  <c r="Z130" s="1"/>
  <c r="X37"/>
  <c r="X36" s="1"/>
  <c r="X44" s="1"/>
  <c r="J36"/>
  <c r="J44" s="1"/>
  <c r="G44"/>
  <c r="C27" i="1" s="1"/>
  <c r="W37" i="2"/>
  <c r="W36" s="1"/>
  <c r="V208"/>
  <c r="L30" i="1"/>
  <c r="Z205" i="2" l="1"/>
  <c r="X53"/>
  <c r="Y56"/>
  <c r="Z56" s="1"/>
  <c r="Y37"/>
  <c r="Z37" s="1"/>
  <c r="G208"/>
  <c r="N27" i="1"/>
  <c r="J208" i="2"/>
  <c r="N28" i="1"/>
  <c r="B28" s="1"/>
  <c r="B30" s="1"/>
  <c r="C30"/>
  <c r="X67" i="2" l="1"/>
  <c r="Y53"/>
  <c r="Y36"/>
  <c r="Z36" s="1"/>
  <c r="W44"/>
  <c r="N30" i="1"/>
  <c r="I28"/>
  <c r="I30" s="1"/>
  <c r="M29"/>
  <c r="M30" s="1"/>
  <c r="K28"/>
  <c r="K30" s="1"/>
  <c r="I27"/>
  <c r="K27"/>
  <c r="Y67" i="2" l="1"/>
  <c r="Z67" s="1"/>
  <c r="Z53"/>
  <c r="Y44"/>
  <c r="Z206" l="1"/>
  <c r="Z44"/>
  <c r="D31" i="3"/>
  <c r="D95" s="1"/>
</calcChain>
</file>

<file path=xl/sharedStrings.xml><?xml version="1.0" encoding="utf-8"?>
<sst xmlns="http://schemas.openxmlformats.org/spreadsheetml/2006/main" count="1165" uniqueCount="604">
  <si>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</si>
  <si>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</si>
  <si>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</si>
  <si>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</si>
  <si>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</si>
  <si>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</si>
  <si>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</si>
  <si>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</si>
  <si>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</si>
  <si>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</si>
  <si>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</si>
  <si>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</si>
  <si>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</si>
  <si>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</si>
  <si>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</si>
  <si>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</si>
  <si>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</si>
  <si>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</si>
  <si>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</si>
  <si>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</si>
  <si>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</si>
  <si>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</si>
  <si>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</si>
  <si>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</si>
  <si>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</si>
  <si>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</si>
  <si>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</si>
  <si>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</si>
  <si>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</si>
  <si>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</si>
  <si>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</si>
  <si>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</si>
  <si>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</si>
  <si>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</si>
  <si>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</si>
  <si>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</si>
  <si>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</si>
  <si>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</si>
  <si>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</si>
  <si>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</si>
  <si>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</si>
  <si>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</si>
  <si>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</si>
  <si>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</si>
  <si>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</si>
  <si>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</si>
  <si>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</si>
  <si>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</si>
  <si>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</si>
  <si>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</si>
  <si>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</si>
  <si>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</si>
  <si>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</si>
  <si>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</si>
  <si>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</si>
  <si>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</si>
  <si>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</si>
  <si>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</si>
  <si>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</si>
  <si>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</si>
  <si>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</si>
  <si>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</si>
  <si>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</si>
  <si>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</si>
  <si>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</si>
  <si>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</si>
  <si>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</si>
  <si>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</si>
  <si>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</si>
  <si>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</si>
  <si>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</si>
  <si>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</si>
  <si>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</si>
  <si>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</si>
  <si>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</si>
  <si>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</si>
  <si>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</si>
  <si>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</si>
  <si>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</si>
  <si>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</si>
  <si>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</si>
  <si>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</si>
  <si>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</si>
  <si>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</si>
  <si>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</si>
  <si>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</si>
  <si>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</si>
  <si>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</si>
  <si>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</si>
  <si>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</si>
  <si>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</si>
  <si>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</si>
  <si>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</si>
  <si>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</si>
  <si>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</si>
  <si>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</si>
  <si>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</si>
  <si>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</si>
  <si>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</si>
  <si>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</si>
  <si>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</si>
  <si>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</si>
  <si>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</si>
  <si>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</si>
  <si>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</si>
  <si>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</si>
  <si>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</si>
  <si>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</si>
  <si>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</si>
  <si>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</si>
  <si>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</si>
  <si>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</si>
  <si>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</si>
  <si>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</si>
  <si>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</si>
  <si>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</si>
  <si>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</si>
  <si>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</si>
  <si>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</si>
  <si>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</si>
  <si>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</si>
  <si>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</si>
  <si>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</si>
  <si>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</si>
  <si>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</si>
  <si>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</si>
  <si>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2.3.2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</si>
  <si>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</si>
  <si>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</si>
  <si>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</si>
  <si>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</si>
  <si>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</si>
  <si>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</si>
  <si>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</si>
  <si>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</si>
  <si>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</si>
  <si>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</si>
  <si>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</si>
  <si>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</si>
  <si>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</si>
  <si>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</si>
  <si>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</si>
  <si>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</si>
  <si>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</si>
  <si>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</si>
  <si>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</si>
  <si>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</si>
  <si>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</si>
  <si>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</si>
  <si>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</si>
  <si>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</si>
  <si>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</si>
  <si>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</si>
  <si>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</si>
  <si>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</si>
  <si>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</si>
  <si>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</si>
  <si>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</si>
  <si>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</si>
  <si>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</si>
  <si>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</si>
  <si>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</si>
  <si>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</si>
  <si>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</si>
  <si>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</si>
  <si>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</si>
  <si>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</si>
  <si>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</si>
  <si>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</si>
  <si>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</si>
  <si>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</si>
  <si>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</si>
  <si>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</si>
  <si>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</si>
  <si>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</si>
  <si>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</si>
  <si>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</si>
  <si>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</si>
  <si>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</si>
  <si>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</si>
  <si>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</si>
  <si>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</si>
  <si>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</si>
  <si>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</si>
  <si>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</si>
  <si>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</si>
  <si>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</si>
  <si>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</si>
  <si>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</si>
  <si>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</si>
  <si>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</si>
  <si>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</si>
  <si>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</si>
  <si>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</si>
  <si>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</si>
  <si>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</si>
  <si>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</si>
  <si>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</si>
  <si>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</si>
  <si>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</si>
  <si>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</si>
  <si>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</si>
  <si>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</si>
  <si>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</si>
  <si>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</si>
  <si>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</si>
  <si>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</si>
  <si>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</si>
  <si>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</si>
  <si>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</si>
  <si>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</si>
  <si>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</si>
  <si>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</si>
  <si>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</si>
  <si>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</si>
  <si>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</si>
  <si>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</si>
  <si>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</si>
  <si>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</si>
  <si>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</si>
  <si>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</si>
  <si>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</si>
  <si>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</si>
  <si>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Друк буклетів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</si>
  <si>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</si>
  <si>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</si>
  <si>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</si>
  <si>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</si>
  <si>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</si>
  <si>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</si>
  <si>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</si>
  <si>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</si>
  <si>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</si>
  <si>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</si>
  <si>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</si>
  <si>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</si>
  <si>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</si>
  <si>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</si>
  <si>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</si>
  <si>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</si>
  <si>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</si>
  <si>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</si>
  <si>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</si>
  <si>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</si>
  <si>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</si>
  <si>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</si>
  <si>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</si>
  <si>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</si>
  <si>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</si>
  <si>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</si>
  <si>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</si>
  <si>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</si>
  <si>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</si>
  <si>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</si>
  <si>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</si>
  <si>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</si>
  <si>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</si>
  <si>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</si>
  <si>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</si>
  <si>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</si>
  <si>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</si>
  <si>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</si>
  <si>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</si>
  <si>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</si>
  <si>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</si>
  <si>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</si>
  <si>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</si>
  <si>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</si>
  <si>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</si>
  <si>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</si>
  <si>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</si>
  <si>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</si>
  <si>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</si>
  <si>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</si>
  <si>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</si>
  <si>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</si>
  <si>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</si>
  <si>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</si>
  <si>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</si>
  <si>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</si>
  <si>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</si>
  <si>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</si>
  <si>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</si>
  <si>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</si>
  <si>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</si>
  <si>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</si>
  <si>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</si>
  <si>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</si>
  <si>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</si>
  <si>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</si>
  <si>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</si>
  <si>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</si>
  <si>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</si>
  <si>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</si>
  <si>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</si>
  <si>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</si>
  <si>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</si>
  <si>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</si>
  <si>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</si>
  <si>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</si>
  <si>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</si>
  <si>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</si>
  <si>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</si>
  <si>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</si>
  <si>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</si>
  <si>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</si>
  <si>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</si>
  <si>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</si>
  <si>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</si>
  <si>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</si>
  <si>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</si>
  <si>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</si>
  <si>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</si>
  <si>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</si>
  <si>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</si>
  <si>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</si>
  <si>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</si>
  <si>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</si>
  <si>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</si>
  <si>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</si>
  <si>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</si>
  <si>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</si>
  <si>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</si>
  <si>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</si>
  <si>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</si>
  <si>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реінвестицій</t>
  </si>
  <si>
    <t>*Примітка: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</si>
  <si>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</si>
  <si>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</si>
  <si>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</si>
  <si>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</si>
  <si>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</si>
  <si>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</si>
  <si>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 xml:space="preserve">Оренда вантажного автомобіля </t>
  </si>
  <si>
    <t>годин</t>
  </si>
  <si>
    <t>Послуги кейтерингу</t>
  </si>
  <si>
    <t>Виготовлення макетів буклету</t>
  </si>
  <si>
    <t>Друк програмок конгресу</t>
  </si>
  <si>
    <t>Друк плакату А4 (афіша конгресу)</t>
  </si>
  <si>
    <t>Друк плакату А3 (афіша конгресу)</t>
  </si>
  <si>
    <t>Друк плакату А2 (афіша конгресу)</t>
  </si>
  <si>
    <t>Послуги промоції</t>
  </si>
  <si>
    <t>місяць</t>
  </si>
  <si>
    <t>Послуги дизайну</t>
  </si>
  <si>
    <t>Усний переклад (послідовний, англійсько-українська)</t>
  </si>
  <si>
    <t>Письмовий переклад (англійсько-українська)</t>
  </si>
  <si>
    <t>13.4.9</t>
  </si>
  <si>
    <t>13.4.10</t>
  </si>
  <si>
    <t>13.4.11</t>
  </si>
  <si>
    <t>13.4.12</t>
  </si>
  <si>
    <t>"Витрати учасників проєкту, які беруть участь у заходах проєкту та не отримують оплату праці та/або винагороду"</t>
  </si>
  <si>
    <t>Соціальні внески з оплати праці та Договорів ЦПХ (нарахування ЄСВ)</t>
  </si>
  <si>
    <t>за проектом _Віртуальний портал Музею книги і друкарства України</t>
  </si>
  <si>
    <t>1.1.10</t>
  </si>
  <si>
    <t>1.1.11</t>
  </si>
  <si>
    <t>1.1.12</t>
  </si>
  <si>
    <t>1.1.13</t>
  </si>
  <si>
    <t>1.1.14</t>
  </si>
  <si>
    <t>Палій Дмитро Олексійович,координатор проєту,науковий консультант,заступник директора з науково-методичної роботи</t>
  </si>
  <si>
    <t>Хауха Людмила Василівна, координатор наукової роботи проєкту,заступник директора з наукової роботи</t>
  </si>
  <si>
    <t>Марченко Олександр Васильович, головний інженер</t>
  </si>
  <si>
    <t>Поліщук Олена Олександрівна, художній редактор,художник,дизайнер провідний, науковий співробітник</t>
  </si>
  <si>
    <t>Белиба Вікторія Василівна, координатор проєкту по оцифруванню рукописних книг, стародруків,графіки, головний зберігач фондів</t>
  </si>
  <si>
    <t>Грибков Михайло Євгенович, Комплексний Юридичний супровід; розробка, підготовка,оформлення  супровід пакету документів</t>
  </si>
  <si>
    <t>Палій Димтро Олексійович, координатор проєкту, науковий консультант, заступник директора з науково-методичної роботи</t>
  </si>
  <si>
    <t xml:space="preserve">Хауха Людмила Василівна, координатор наукової роботи проєкту, заступник директора з наукової роботи, автор наукових текстів до електронної книги «Каталог рукописних книг і стародруків Музею книги і друкарства України». </t>
  </si>
  <si>
    <t>Марченко Олександр Васильович, відповідальний за проведення тендерних процедур, головний інженер</t>
  </si>
  <si>
    <t>Поліщук Олена Олександрівна, художній редактор, художник, дизайнер, завідувачка науков-експозиційного відділу виставкової роботи</t>
  </si>
  <si>
    <t>Пономарчук  Ольга Михайлівна, бухгалтер, провідний бухгалтер</t>
  </si>
  <si>
    <t>Белиба  Вікторія Василівна, координатор проєкту по оцифруванню рукописних книг і стародруків, графіки, головний зберігач фондів</t>
  </si>
  <si>
    <t>Зайченко Ольга Костянтинівна, менеджер PR-кампанії, старший науковий працівник науково-просвітницького відділу</t>
  </si>
  <si>
    <t>Кагамлик Світлана Романівна, науковий редактор, провідний науковий співробітник</t>
  </si>
  <si>
    <t>Компаніченко Тарас Вікторович, науковий консультант, дослідник, промоутер, провідний науковий співробітник</t>
  </si>
  <si>
    <t>Пошивайло Марія Олександрівна, фотограф, старший науковий співробітник</t>
  </si>
  <si>
    <t>Крижановський  Юрій Станіславович, модератор веб-сайту, молодший науковий співробітник</t>
  </si>
  <si>
    <t>Абрамович  Ігор Володимирович, координатор з технічних, господарських питань в проєкті, заступник директора з розвитку та утримання музею</t>
  </si>
  <si>
    <t xml:space="preserve">місяців </t>
  </si>
  <si>
    <t>Пошивайло  Богдан Олександрович, фотограф, оператор-постановник, старший науковий співробітник</t>
  </si>
  <si>
    <t xml:space="preserve"> Грибков Михайло Євгенович, юридичний супровід проєкту, юрист </t>
  </si>
  <si>
    <t>Бочковська Валентина Григорівна,  проїзд  Київ-Львів,Львів-Київ, 2 відрядження</t>
  </si>
  <si>
    <t>Хауха Людмила Василівна,  проїзд Київ-Львів,Львів-Київ, 2 відрядження</t>
  </si>
  <si>
    <t>Пошивайло Марія Олександрівна,  проїзд Київ-Львів,Львів-Київ, 2  віджрядження</t>
  </si>
  <si>
    <t>Пошивайло Богдан Олександрович  проїзд Київ-Львів,Львів-Київ, 2 відрядження</t>
  </si>
  <si>
    <t>2.1.4</t>
  </si>
  <si>
    <t>2.2.4</t>
  </si>
  <si>
    <t>2.3.4</t>
  </si>
  <si>
    <t>Готель м. Львів,Бочковська Валентина Григорівна, 2 відрядження</t>
  </si>
  <si>
    <t>Готель м. Львів, Хауха Людмила Василівна, 2 відрядження</t>
  </si>
  <si>
    <t>Готель м. Львів, Пошивайло Марія Олександрівна, 2 відрядження</t>
  </si>
  <si>
    <t>Готель м. Львів,  Пошивайло Богдан Олександрович, 2 відрядження</t>
  </si>
  <si>
    <t>Добові, м. Львів, Бочковська Валентина Григорівна,2 відрядження</t>
  </si>
  <si>
    <t>Добові, м. Львів, Хауха Людмила Василівна,2 відрядження</t>
  </si>
  <si>
    <t>Добові,м Львів Пошивайло Марія Олександрівна,2 відрядження</t>
  </si>
  <si>
    <t>Добові, м. Львів,  Пошивайло Богдан Олександрович,2 відрядження</t>
  </si>
  <si>
    <t xml:space="preserve">Оренда приміщення для проведення презентації проєкту в УКРІНФОРМ м.Київ, вул. Богдана Хмельницького  8/16,   площа 90 вадратних метрів, з 14 до 15 години 23.08.2023р. </t>
  </si>
  <si>
    <t>4.2.4</t>
  </si>
  <si>
    <t>4.2.5</t>
  </si>
  <si>
    <t>4.2.6</t>
  </si>
  <si>
    <t>4.2.7</t>
  </si>
  <si>
    <t xml:space="preserve">Студійне світло імпульсне Hensel Expert Pro 500.         </t>
  </si>
  <si>
    <t>шт</t>
  </si>
  <si>
    <t xml:space="preserve"> Студійне світло постійне Falcon.</t>
  </si>
  <si>
    <t xml:space="preserve"> Фотокамера Canon 5D Mark.</t>
  </si>
  <si>
    <t>Об'єктив Canon 50 mm f/1,4.</t>
  </si>
  <si>
    <t xml:space="preserve">Об’єктив Canon 85 mm f/1,8.  </t>
  </si>
  <si>
    <t>Штативи та стійки для оцифрування 4 рукописних книг, 20 стародруків, графіки та музейного архіву.</t>
  </si>
  <si>
    <t>Об'єктив Canon 10 mm f/2,8macro.</t>
  </si>
  <si>
    <t xml:space="preserve">Жорсткий дискWD Red Plus 12TB( WD120EFBX)  </t>
  </si>
  <si>
    <t>Соціальні внески за договорами ЦПХ з підрядниками  підстатті "Послуги комп'ютерної обробки, монтажу, зведення"</t>
  </si>
  <si>
    <t xml:space="preserve">Послуга 3D сканування 3 об’єктів. </t>
  </si>
  <si>
    <t xml:space="preserve">3D моделювання об’єкту. 
</t>
  </si>
  <si>
    <t xml:space="preserve">3D моделювання складних об’єктів. 
</t>
  </si>
  <si>
    <t xml:space="preserve">Послуга зі створення 3D туру неіснуючого простору. 
</t>
  </si>
  <si>
    <t>кількість</t>
  </si>
  <si>
    <t xml:space="preserve">Лазерне сканування приміщення "Музей книги і друкарства України», м. Київ, вул. Лаврська, 9, корпус № 9. 
                                                                                  </t>
  </si>
  <si>
    <t>розворот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</si>
  <si>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</si>
  <si>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</si>
  <si>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Інші послуги банку (відповідно до тарифів обслуговуючого банку)</t>
  </si>
  <si>
    <t>Інші прямі витрати (деталізувати кожний вид витрат)</t>
  </si>
  <si>
    <t>Музей книги і друкарства України</t>
  </si>
  <si>
    <t>Віртуальний портал Музею книги і друкарства України</t>
  </si>
  <si>
    <t>14 липня  2023 року</t>
  </si>
  <si>
    <t xml:space="preserve"> 14 липня 2023</t>
  </si>
  <si>
    <t>Культурна спадщина</t>
  </si>
  <si>
    <t>Діджіталізація</t>
  </si>
  <si>
    <t>ПІБ (за наявності), посада (роль у Проєкті)</t>
  </si>
  <si>
    <t>2540,00</t>
  </si>
  <si>
    <t>10160,00</t>
  </si>
  <si>
    <t>3600,00</t>
  </si>
  <si>
    <t>2400,00</t>
  </si>
  <si>
    <t>9600,00</t>
  </si>
  <si>
    <t>14400,00</t>
  </si>
  <si>
    <t>Обладнання, інструменти, інвентар, які необхідні для використання його при реалізації Проєкту Грантоотримувача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</si>
  <si>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</si>
  <si>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7500,00</t>
  </si>
  <si>
    <t>0</t>
  </si>
  <si>
    <t>Створення  вебресурсу</t>
  </si>
  <si>
    <r>
      <rPr>
        <sz val="10"/>
        <color indexed="8"/>
        <rFont val="Arial"/>
        <family val="2"/>
        <charset val="204"/>
      </rPr>
      <t xml:space="preserve">Оцифрування  100 стародруків за допомогою планетарних сканерів  
</t>
    </r>
  </si>
  <si>
    <t>2.1.5</t>
  </si>
  <si>
    <t>2.1.6</t>
  </si>
  <si>
    <t>2.2.6</t>
  </si>
  <si>
    <t>2.2.5</t>
  </si>
  <si>
    <t>Готель м. Львів,  Пошивайло Богдан Олександрович, 2відрядження</t>
  </si>
  <si>
    <t>Пошивайло Марія Олександрівна,  проїзд Київ-Львів,Львів-Київ, 2 віджрядження</t>
  </si>
  <si>
    <t xml:space="preserve">Белиба  Вікторія Василівна,  проїзд ,Львів-Київ, </t>
  </si>
  <si>
    <t xml:space="preserve">Зайченко Ольга Костянтинівна,  проїзд Київ-Львів,Львів-Київ, </t>
  </si>
  <si>
    <t xml:space="preserve">  Готель м. Львів, Белиба Вікторія Василівна, </t>
  </si>
  <si>
    <t xml:space="preserve">Готель м. Львів,  Зайченко Ольга  Костянтинівна, </t>
  </si>
  <si>
    <t>2.3.6</t>
  </si>
  <si>
    <t>Добові,м.Львів, Белиба Вікторія Василівна</t>
  </si>
  <si>
    <t>Добові  Зайченко Ольга Костянтинівна</t>
  </si>
  <si>
    <t>ФОП  Тимченко Тимофій Михайлович 2892703217</t>
  </si>
  <si>
    <t>Договор №17/08/23ГР від 24 серпня 2023року</t>
  </si>
  <si>
    <t>АКТ №1 від 28 серпня 2023року</t>
  </si>
  <si>
    <t>ПІ №6 від 28.08.2023р проведено банком 25.09.2023року</t>
  </si>
  <si>
    <t>Всього по статті 2 "Витрати пов'язані з відрядженнями":</t>
  </si>
  <si>
    <t>Українське національне інформаційне агенство "Укрінформ"</t>
  </si>
  <si>
    <t>Договор № 16/08/23ГР від 22 серпня 2023року</t>
  </si>
  <si>
    <t>АКТ № 1 від 23 серпня 2023року</t>
  </si>
  <si>
    <t>ПІ № 5 від 04 серпня 2023року, Проведено банком 05.08.2023року</t>
  </si>
  <si>
    <t>ФОП Черьомухіна Тетяна Володимирівна 3014319906</t>
  </si>
  <si>
    <t>Видаткова накладна № 199 від 03 серпня 2023року</t>
  </si>
  <si>
    <t>Договор№ 15/8ГР від  серпня року</t>
  </si>
  <si>
    <t>Бочковська Валентина Григорівна,  директор, керівник проєкту</t>
  </si>
  <si>
    <t>Відомість №НЗП-1 від 27.07.2023,НЗП№ 3 від 27 .08.2023, НЗП № 6 від 09.10.2023</t>
  </si>
  <si>
    <t>НЗП № 3 від 27.08.2023, НЗП № 6 від 09.10.2023</t>
  </si>
  <si>
    <t>Пономарчук Ольга Михайлівна,провідний бухгалтер</t>
  </si>
  <si>
    <t>Зайченко Ольга Костянтинівна, менеджер PR-кампанії,завідувач відділу</t>
  </si>
  <si>
    <t>Кагамлик Світлана Романівна, науковий редактор,провідний науковий співробітник</t>
  </si>
  <si>
    <t>Пошивайло Марія Олександрівна,фотограф,оператор-постановщик,старший науковий співробітник</t>
  </si>
  <si>
    <t>Компаніченко Тарас Вікторович, науковий консультант,дослідник,промоутер,провідний науковий співробітник</t>
  </si>
  <si>
    <t>Крижановський Юрій Станіславович,модератор веб-сайту,молодший науковий співробітник</t>
  </si>
  <si>
    <t>Абрамович Ігор Володимирович,координатор з технічних,господарських питань в проєкті,заступник директора з розвитку та утримання музею</t>
  </si>
  <si>
    <t>Пошивайло  Богдан Олександрович, фотограф, оператор- постановщик,старший науковий співробітник</t>
  </si>
  <si>
    <t>Відомість №НЗП-1 від 27.07.2023,НЗП№ 3 від 27.08.2023 НЗП №5 від  27.09.2023</t>
  </si>
  <si>
    <t>Зайченко Ольга Костянтинівна проїзд Київ- Львів., Львів- Київ</t>
  </si>
  <si>
    <t>Белиба Вікторія Василівна, Проїзд  Львів- Київ</t>
  </si>
  <si>
    <t xml:space="preserve"> Готель м. Львів Белиба Вікторія  Василівна</t>
  </si>
  <si>
    <t xml:space="preserve"> Готель м. Львв  Зайченко Ольга Костянтинівна</t>
  </si>
  <si>
    <t>2.3.5</t>
  </si>
  <si>
    <t xml:space="preserve"> Добові М.Львів , Белиба Вікторія Василівна</t>
  </si>
  <si>
    <t xml:space="preserve"> Добові, Зайченко Ольга Костянтинівна</t>
  </si>
  <si>
    <t xml:space="preserve"> Звіт про використання коштів/ електронних грошей № 11 від 11 .09.2023,  звіт про використання коштів/електронних грошей № 20 від09.10.2023</t>
  </si>
  <si>
    <t xml:space="preserve"> Звіт про використання коштів/ електронних грошей № 12  від 11 .09.2023,  звіт про використання коштів/електронних грошей № 21 від 09.10.2023</t>
  </si>
  <si>
    <t xml:space="preserve"> Звіт  про використання коштів/електронних грошей № 23 від 09.10.2023</t>
  </si>
  <si>
    <t xml:space="preserve"> Звіт про використання коштів/ електронних грошей № 13 від11 .09.2023,  </t>
  </si>
  <si>
    <t xml:space="preserve"> Звіт про використання коштів/ електронних грошей № 14 від11 .09.2023</t>
  </si>
  <si>
    <t>ВІДОМІСТЬ НЗП№ 3 від 27.08.2023, НЗП № 5 від 09.10.2023</t>
  </si>
  <si>
    <t>Відомість №НЗП-1 від 27.07.2023,НЗП № 3 від 27.08.2023, НЗП № 6 ві д09.10.2023</t>
  </si>
  <si>
    <t>НЗП № 3 від 27.08.2023, НЗП№56 від 09.10.2023</t>
  </si>
  <si>
    <t>Пропозиція на придбання  жорсткого диску менша, ніж зазначено у кошторису</t>
  </si>
  <si>
    <t>=J26=B23=B28  'Реєстр документів'!J59</t>
  </si>
  <si>
    <t>п/і № 16 від 11.09.2023, п/і №  29  від 09.10.2023 проведено банком    13.09.2023, 13.10.2023</t>
  </si>
  <si>
    <t>п/і № 16 від 11.09.2023, п/і №  29  від 09.10.2023 проведено банком  13.09.2023 , 13.10.2023</t>
  </si>
  <si>
    <t>п/і № 16 від 11.09.2023,  проведено банком 13.09.2023</t>
  </si>
  <si>
    <t xml:space="preserve"> п/і №  29  від 09.10.2023 проведено банком 13.10.2023</t>
  </si>
  <si>
    <t>п/і №  29  від 09.10.2023 проведено банком 13.10.2023</t>
  </si>
  <si>
    <t xml:space="preserve"> Звіт про використання коштів/ електронних грошей № 13 від 09 .10.2023,  </t>
  </si>
  <si>
    <t xml:space="preserve"> Звіт про використання коштів/ електронних грошей № 13 від 11 .09.2023,  </t>
  </si>
  <si>
    <t xml:space="preserve"> Звіт про використання коштів/ електронних грошей № 22 від 09.10 .2023,  </t>
  </si>
  <si>
    <t>п/і № 16 від 11.09.2023, Проведено банком 13.10.2023</t>
  </si>
  <si>
    <t>п/і № 16 від 11.09.2023,  Проведено банком 13.10.2023</t>
  </si>
  <si>
    <t>п/і № 29 від 09.10.2023 Проведено банком 13.10.2023</t>
  </si>
  <si>
    <t xml:space="preserve"> п/і № 29 від 09.10.2023 Проведено банком 13.10.2023</t>
  </si>
  <si>
    <t>п/і № 16 від 11.09.2023, п/і № 29 від 09.10.2023 Проведено банком 13.09.2023 проведено банком 13.10.2023</t>
  </si>
  <si>
    <t>п/і № 16 від 11.09.2023, п/і № 29 від 09.10.2023 Проведено банком  13.09.2023, проведено 13.10.2023</t>
  </si>
  <si>
    <t>Реєстр звітів  про використання коштів/електронних грошей,виданих на відрядження або пд звіт №10 від 09.10.2023</t>
  </si>
  <si>
    <t>Реєстр звітів про використання коштів/електронних грошей,виданих на відрядження або пд звіт № 9 від 09.10.2023</t>
  </si>
  <si>
    <t>Реєстр звітів про використання коштів/електронних грошей,виданих на відрядження або пд звіт №10 від 09.10.2023</t>
  </si>
  <si>
    <t>Реєстр звітів про використання коштів/електронних грошей,виданих на відрядження або пд звіт № 9 від 11.09.2023</t>
  </si>
  <si>
    <t>Реєстр звітів  про використання коштів/електронних грошей,виданих на відрядження або пд звіт№ 9 від 11.09.2023,№10 від 09.10.2023</t>
  </si>
  <si>
    <t>ПІ №5 від 29.08.2023р проведено банком 25.09.2023року</t>
  </si>
  <si>
    <t>Згідно наказу №   147/1-в від 02.10.2023 відмінено відрядження У М. Львів з   6 по 8 жовтня 2023р</t>
  </si>
  <si>
    <t>Згідно наказу № 147/1в від  02.10.2023 відмінено відрядження У М. Львів з   6 по 8 жовтня 2023р</t>
  </si>
  <si>
    <t>Згідно наказу № 147/1-в від 02.10.2023 відмінено відрядження У М. Львів з   6 по 8 жовтня 2023р</t>
  </si>
  <si>
    <t>Реєстр звітів про використання коштів/електронних грошей,виданих на відрядження або пд звіт№ 6 від 11.09.2023,№ 9від 09.10.2023</t>
  </si>
  <si>
    <t>Реєстр звітів про використання коштів/електронних грошей,виданих на відрядження або пд звіт№  6 від 11.09.2023</t>
  </si>
  <si>
    <t>Реєстр звітів про використання коштів/електронних грошей,виданих на відрядження або пд звіт№ 6  від 09.09.202, №9 від 09.10.2023</t>
  </si>
  <si>
    <t>Реєстр звітів про використання коштів/електронних грошей,виданих на відрядження або пд звіт ,№9 від 09.10.2023</t>
  </si>
  <si>
    <t>Реєстр звітів про використання коштів/електронних грошей,виданих на відрядження або пд звіт №9 від 09.10.2023</t>
  </si>
  <si>
    <t>Реєстр звіті про використання коштів/електронних грошей,виданих на відрядження або пд звіт № 6 від 11.09.2023</t>
  </si>
  <si>
    <t>Реєстр звітів про використання коштів/електронних грошей,виданих на відрядження або пд звіт№ 6від 6.09.2023,№9 від 09.10.2023</t>
  </si>
  <si>
    <t>Реєстр звітівпро використання коштів/електронних грошей,виданих на відрядження або пд звіт№ 6 від 11.09.2023,№9 від 09.10.2023</t>
  </si>
  <si>
    <t>Реєстр звіті про використання коштів/електронних грошей,виданих на відрядження або пд звіт№ 6 від 11.09.2023,№9 від 09.10.2023</t>
  </si>
  <si>
    <t>Реєстр звітів про використання коштів/електронних грошей,виданих на відрядження або пд звіт№ 6 від 11.09.2023</t>
  </si>
  <si>
    <t>Витрати за даними звіту за рахунок  співфінансування</t>
  </si>
  <si>
    <t xml:space="preserve"> згідно наказу № 152-в від 0410.2023  направлена  відрядження у м. Львів з 6по 8 жовтня 2023</t>
  </si>
  <si>
    <t xml:space="preserve"> згідно наказу151-в від 04.10.2023 направлена  відрядження у м. Львів з 5 по 8 жовтня 2023</t>
  </si>
  <si>
    <t xml:space="preserve"> Спільне відрядження  у м. Львів з 03.10.23 по08.10.2023, один квиток  оплачено за рахунок спецкоштів музею</t>
  </si>
  <si>
    <t xml:space="preserve"> згідно наказу №147/1 від 02.10.2023відмінено друге відрядження , відбулася заміна Пошивайло  М.О. на Зайченко О.К, у звізку з тим, що відрядження  з 06 по08 жовтня заплановано з метою підтримки та участі у презентаціі проєкту на Львівському форумі відавців.</t>
  </si>
  <si>
    <t>марія</t>
  </si>
  <si>
    <t>віка</t>
  </si>
  <si>
    <t xml:space="preserve">оля </t>
  </si>
  <si>
    <t>богдан</t>
  </si>
  <si>
    <t xml:space="preserve"> згідно наказу  № 152-в від 04.10.2023 направлена  відрядження у м. л-Львів, відповідає за просування  продукту у медіа та організацію презентаці,модерує презентацію.</t>
  </si>
  <si>
    <t xml:space="preserve"> згідно наказу  № 151-в від 04.10.2023 направлена  відрядження у м. Львів з 5 по 8 вересня 2023, відповідає за підбір експонатів для оцифрування, контролює результати та описує 1000 одиниць графіки. Оплачено  один квиток</t>
  </si>
  <si>
    <t xml:space="preserve"> згідно наказу №147/1 від 02.10.2023відмінено друге відрядження , відбулася заміна Пошивайло Б.О. на  Белибу В.В.у звізку з тим, що відрядження  з 06 по08 жовтня заплановано з метою підтримки та участі у презентаціі проєкту на Львівському форумі відавців.</t>
  </si>
  <si>
    <t>п/і№1,2,3,4 від 27.07.2023, п/і№7,8,9,10 від 28.08.2023,п/і№ 17,18,19,20 від 27.09.2023 ,п/і № 29,30,31,32\від 24.10.2023 проведено банком 28.07.2023, 30.08.2023,29.09.2023,25.10.2023</t>
  </si>
  <si>
    <t>п/і№1,2,3,4 від 28.07.2023,  п/в№7,8,9,10 від28.08.2023, п/і№ 17,18,19,20 від17.09.2023  п/і №29,30,31,32 проведено банком 27.07.2023,30.08.2023, 29.09.2023</t>
  </si>
  <si>
    <t xml:space="preserve">  п/і №7,8,9,10 від28.08.2023, п/і№ 25,26,27,28 від 09.10.2023 п/і № 29,30,31,32 від 24.10.2023,  проведено банком   30.08.2023, 11.10.2023,25.10.2023</t>
  </si>
  <si>
    <t xml:space="preserve">  п/і №7,8,9,10 від28.08.2023, п/і№ 25,26,27,28 від 09.10.2023,п/і № 29,30,31,32 від 24,10.2023проведено банком  30.08.2023, 11.10.2023,25.10.2023</t>
  </si>
  <si>
    <t>п/і№1,2,3,4 від 27.07.2023, п/і№7,8,9,10 від 28.08.2023,п/ і№ 25,26,27,28 від 09.10.2023, №29,30,31,32 проведено банком 28.07.2023, 30.08.2023,11.10.2023,25.10.2023</t>
  </si>
  <si>
    <t xml:space="preserve">  п/і №7,8,9,10 від 28.08.2023, п/і№ 25,26,27,28 від 09.10.2023, п/і № 29,30,31,32 проведено банком   30.08.2023, 11.10.2023,25.10.2023</t>
  </si>
  <si>
    <t xml:space="preserve"> п/і №7,8,9,10 від 28.08.2023, п/і№ 25,26,27,28 від 09.10.2023, п/і № 29,30,31,32 проведено банком   30.08.2023, 11.10.2023,25.10.2023</t>
  </si>
  <si>
    <t>п/і№1,2,3,4 від 27.07.2023, п/і№7,8,9,10 від 28.08.2023,п/ і№ 26,26,27,28 від 09.10.2023 п/і № 29,30,31,32 від 24.10.2023 проведено банком 28.07.2023, 30.08.2023,11.10.2023,25.10.2023</t>
  </si>
  <si>
    <t xml:space="preserve"> п/І №7,8,9,10 від28.08.2023, п/ № 25.26.27.28 від 09.10.202, п/і від 24.10.2023,проведено банком  30.08.2023, 29.09.2023 , 25.10.2023</t>
  </si>
  <si>
    <t xml:space="preserve">Договор  від 01.08.2023,  НЗП №2 від29.08.2023, НЗП № 4 від 28.09.2023 ,НЗП № 7 від 24.10.2023 </t>
  </si>
  <si>
    <t xml:space="preserve">                                                     АКТ  № 3 від 30.08.2023, АКТ №4  від30.09.2023   АКТ № 5 від 20.10.2023</t>
  </si>
  <si>
    <t>АКТ № 1 від 25.10.2023р</t>
  </si>
  <si>
    <t xml:space="preserve"> Для повного опису задекларованих експонатів  за програмою УКФ ( частина яких знаходиться на тимчасовому зберігання у м. Львівj збільшена кількість діб. Затрати не перевищують  загальної суми статті 2 .</t>
  </si>
  <si>
    <t>Модератор веб-сайту; оптимізація електронної версії рукопису чи стародруку; розміщення електронної колекції на веб-сайті; наповнення контентних сторінок сайту.  Преміювання згідно колективного договору,положення про премювання, Постанови Кабінету Міністрів України від 22.01.2005 № 82 "Про реалізацію окремих положень частини другої 5татті 28 Закону України" Про музеї та музейну справу", протоколу преміальної комісії.  Посадовий оклад  6133,0грн.</t>
  </si>
  <si>
    <t>Бочковська Валентина Григорівна, керівник проєкту,  директор музею</t>
  </si>
  <si>
    <t xml:space="preserve">Операційна діяльність, фінансовій менеджмент,організація команди проєкту,звітність по проєкту,працює над концепцією електронної книги" Каталог рукописних книг"  </t>
  </si>
  <si>
    <t xml:space="preserve">Координація наукової роботи, підготовка відеолекцій. Редагування текстів описів до електронної книги. Підготовка проміжних звітів з наукової роботи по проєкту. Зв'язки з громадськістю
</t>
  </si>
  <si>
    <t>Дослідження рукописних книги і стародруків, написання текстів книги, передмови, науково-допоміжного апарату. Підготовка текстів до оцифрованих повнотекстових копій рукописних книг і стародруків.</t>
  </si>
  <si>
    <t>Відповідальний за проведення тендерних процедур   ,договора по тендерних закупівлях, звіти,</t>
  </si>
  <si>
    <t xml:space="preserve">Художнє оформлення книги; оформлення титульних елементів; підготовка фотооригіналів до друку; оформлення форзаців; оформлення обкладинки; технічне редагування;   </t>
  </si>
  <si>
    <t>Здійснення бухгалтерського супроводу проєкту; фінансовий контроль проєкту; підготовка документів для аудиту; підготовка фінансового звіту.</t>
  </si>
  <si>
    <t xml:space="preserve">Відповідає за підбір та підготовку музейних предметів для оцифрування; бере участь в оцифруванні та підгтовки наукових описів музейних предметів; відповідає за збереження музейних предметів, що оцифровуються.  </t>
  </si>
  <si>
    <t xml:space="preserve">Реалізація комунікаційної стратегії - зв'язок з громадськістю, медіа, організація презентацій, SMM, інформаційні пости на ФБ з хештеґами, прес-релізи, організація інтерв'ю. </t>
  </si>
  <si>
    <t xml:space="preserve">Наукове редагування текстів книги та супровідних текстів до оцифрованих повнотекстових копій рукописних книг, стародруків, графіки та текстів до електронної книги "Каталог рукописних книг і стародруків Музею книги і друкарства України" </t>
  </si>
  <si>
    <t>Наукові консультації з опису рукописних книг і стародруків XV ст. - першої третини XIX ст. , зокрема видань Ірмологіонів, Октоїхів, Тріодей, Псалтирів, Богогласників; дослідження рукописних та стародрукованих нотних видань та збірників піснеспівів XV ст. - першої третини XIX ст. Здійснення аудіо та відео-запису 3 композицій з давніх нотних збірників з музейної колекції у його особистому виконанні, участь у презентаціях проєкту і електронної книги.</t>
  </si>
  <si>
    <t xml:space="preserve">Фотофіксація заходів, оцифрування музейного архіву, оцифрування 1000 од. графіки, підготовка фото матеріалів для розміщення на веб сайті у розділі "Колекція Онлайн" та у соцмережах   </t>
  </si>
  <si>
    <t xml:space="preserve">Створення відеоролику про проєкт; оцифрування графіки, музейного архіву. </t>
  </si>
  <si>
    <t xml:space="preserve">Забезпечення та підтримка технічних та господарських умов для створення проєкту.  </t>
  </si>
  <si>
    <t xml:space="preserve">  Керівником проєкту  принято рішення  для повного опису задекларованих експонатів  за програмою УКФ ( частина яких знаходиться на тимчасовому зберігання у м. Львівj збільшити кількість діб. Затрати не перевищують  загальної суми статті 2 .</t>
  </si>
  <si>
    <t xml:space="preserve"> Керівником проєкту принято рішенняя  для повного опису задекларованих експонатів  за програмою УКФ ( частина яких знаходиться на тимчасовому зберігання у м. Львівj збільшена кількість діб. Затрати не перевищують  загальної суми статті 2 .</t>
  </si>
  <si>
    <t>Згідно наказу № 147/1 від  02.10.2023 відмінено відрядження У М. Львів з   6 по 8 жовтня 2023р, Р</t>
  </si>
  <si>
    <t xml:space="preserve"> Керівником проєкту принято для успішого  виконяня завдань по реалізаціі проєкту,  підготовки до проведення презентаціізбільшена кількість д. Затрати не перевищують  загальної суми статті 2 .</t>
  </si>
  <si>
    <t>Зздійсннено оцифрування  колекції стародруків за допомогою планетарних сканерів.</t>
  </si>
  <si>
    <t xml:space="preserve"> Постійний юридичний супровід  виконання договорів та тендерних процедур, правова експертиза  договорів.Розробка,підготовка, оформлення документів,</t>
  </si>
  <si>
    <t>АКТ № 14 від 23 жовтня 2023р</t>
  </si>
  <si>
    <t xml:space="preserve">Оцифрування  100 стародруків за допомогою планетарних сканерів  
</t>
  </si>
  <si>
    <t>23.08.2023р відбулася презентація проєкту  за адресою м. Київ. Вул. Б. Хмельницького8/16  в УКРІНФОРМ</t>
  </si>
  <si>
    <t xml:space="preserve"> </t>
  </si>
  <si>
    <t>Договор№24/09/23 від 06.09.2023</t>
  </si>
  <si>
    <t>Договор № 25/09/23 від 11.09.2023</t>
  </si>
  <si>
    <t>Виконано 3 моделювання складних обєктів</t>
  </si>
  <si>
    <t>Створено 3 тур неіснуючого простору</t>
  </si>
  <si>
    <t>Виконано лазерне сканування приміщення " Музей книги і друкарства України"</t>
  </si>
  <si>
    <t xml:space="preserve"> Виконано3 моделювання об'єкту</t>
  </si>
  <si>
    <t>Проведено с 3D cканування З об'єктів</t>
  </si>
  <si>
    <t>Відомість №НЗП-1 від 27.07.2023,НЗП№ 3 від 27.08.2023, НЗП №5 від26.09.2023,НЗП № 8 від 24.10.2023р</t>
  </si>
  <si>
    <t>НЗП № 3 від 27.08.2023, НЗП 6 від 09.10.2023,  НЗП №8 від 24.10.2023</t>
  </si>
  <si>
    <t>НЗП № 3 від 27.08.2023, НЗП № 6 від 09.10.2023 НЗП № 8 від  24.10.2023</t>
  </si>
  <si>
    <t>НЗП  №3 від 27.08.2023, НЗП № 6 від 09.10.2023,НЗП №8 від24.10.2023</t>
  </si>
  <si>
    <t>НЗП № 3 від 27.08.2023, НЗП № 6 від 09.10.2023, НЗП № 8 від 24.10.2023</t>
  </si>
  <si>
    <t>НЗП № 3 від 27.08.2023, НЗП № 6 від 09.10.2023 НЗП №8 від 24.10.2023</t>
  </si>
  <si>
    <t>НЗП № 3 від 27.08.2023, НЗП № 6 від 09.10.2023. НЗП № 8 від24.10.2023</t>
  </si>
  <si>
    <t xml:space="preserve">  п/і № 11,12,13,14 від 29.08.2023, п/і№ 21,22,23,24 від 28.09.2023   проведено банком   30.08.2023, 29.09.2023, 25.10.2023</t>
  </si>
  <si>
    <t xml:space="preserve">Договор№24/09/23від 06.09.2023, </t>
  </si>
  <si>
    <t xml:space="preserve"> часткова оплата п/і від 30.10.2023, проведено банком 06.11.2023</t>
  </si>
  <si>
    <t>п/і №37 від 25.10.2023р, провндено банком 06.11.2023</t>
  </si>
  <si>
    <t xml:space="preserve"> Акт № 14 від 23 жовтня</t>
  </si>
  <si>
    <t xml:space="preserve"> АКТ №14 від  23 жовтня 2023р</t>
  </si>
  <si>
    <t xml:space="preserve">  АКТ №14 від 23 жовтня</t>
  </si>
  <si>
    <t>В.Г. Бочковська</t>
  </si>
  <si>
    <t>15 листопада  2023 року</t>
  </si>
  <si>
    <r>
      <t>у період з 14 липня</t>
    </r>
    <r>
      <rPr>
        <b/>
        <u/>
        <sz val="14"/>
        <color theme="1"/>
        <rFont val="Calibri"/>
        <family val="2"/>
        <charset val="204"/>
      </rPr>
      <t xml:space="preserve"> </t>
    </r>
    <r>
      <rPr>
        <b/>
        <sz val="14"/>
        <color theme="1"/>
        <rFont val="Calibri"/>
        <family val="2"/>
        <charset val="204"/>
      </rPr>
      <t>2023 року по 15 листопада</t>
    </r>
    <r>
      <rPr>
        <b/>
        <u/>
        <sz val="14"/>
        <color theme="1"/>
        <rFont val="Calibri"/>
        <family val="2"/>
        <charset val="204"/>
      </rPr>
      <t xml:space="preserve"> </t>
    </r>
    <r>
      <rPr>
        <b/>
        <sz val="14"/>
        <color theme="1"/>
        <rFont val="Calibri"/>
        <family val="2"/>
        <charset val="204"/>
      </rPr>
      <t>2023 року</t>
    </r>
  </si>
  <si>
    <t>15 листопада  2023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</si>
  <si>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14 липня 2023 року</t>
    </r>
    <r>
      <rPr>
        <b/>
        <sz val="12"/>
        <color theme="1"/>
        <rFont val="Arial"/>
        <family val="2"/>
        <charset val="204"/>
      </rPr>
      <t xml:space="preserve"> по  15 листопада 2023 року</t>
    </r>
  </si>
  <si>
    <t xml:space="preserve">Директор </t>
  </si>
  <si>
    <t xml:space="preserve">            Директор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</si>
</sst>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75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i/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vertAlign val="superscript"/>
      <sz val="12"/>
      <color theme="1"/>
      <name val="Arial"/>
      <family val="2"/>
      <charset val="204"/>
    </font>
    <font>
      <b/>
      <i/>
      <vertAlign val="superscript"/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7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57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6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" fillId="0" borderId="58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/>
    <xf numFmtId="4" fontId="2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2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26" fillId="0" borderId="0" xfId="0" applyFont="1"/>
    <xf numFmtId="4" fontId="26" fillId="0" borderId="0" xfId="0" applyNumberFormat="1" applyFont="1"/>
    <xf numFmtId="0" fontId="0" fillId="0" borderId="0" xfId="0"/>
    <xf numFmtId="0" fontId="0" fillId="0" borderId="0" xfId="0"/>
    <xf numFmtId="0" fontId="27" fillId="0" borderId="0" xfId="0" applyFont="1"/>
    <xf numFmtId="0" fontId="14" fillId="0" borderId="0" xfId="0" applyFont="1" applyAlignment="1"/>
    <xf numFmtId="0" fontId="0" fillId="0" borderId="0" xfId="0" applyAlignment="1"/>
    <xf numFmtId="0" fontId="2" fillId="0" borderId="0" xfId="0" applyFont="1" applyAlignment="1"/>
    <xf numFmtId="4" fontId="29" fillId="0" borderId="25" xfId="0" applyNumberFormat="1" applyFont="1" applyBorder="1" applyAlignment="1">
      <alignment horizontal="right" vertical="top"/>
    </xf>
    <xf numFmtId="4" fontId="29" fillId="0" borderId="63" xfId="0" applyNumberFormat="1" applyFont="1" applyBorder="1" applyAlignment="1">
      <alignment horizontal="right" vertical="top"/>
    </xf>
    <xf numFmtId="4" fontId="29" fillId="0" borderId="68" xfId="0" applyNumberFormat="1" applyFont="1" applyBorder="1" applyAlignment="1">
      <alignment horizontal="right" vertical="top"/>
    </xf>
    <xf numFmtId="4" fontId="31" fillId="0" borderId="25" xfId="0" applyNumberFormat="1" applyFont="1" applyBorder="1" applyAlignment="1">
      <alignment horizontal="right" vertical="top"/>
    </xf>
    <xf numFmtId="4" fontId="33" fillId="0" borderId="26" xfId="0" applyNumberFormat="1" applyFont="1" applyBorder="1"/>
    <xf numFmtId="0" fontId="35" fillId="0" borderId="26" xfId="0" applyFont="1" applyBorder="1" applyAlignment="1">
      <alignment wrapText="1"/>
    </xf>
    <xf numFmtId="4" fontId="35" fillId="0" borderId="26" xfId="0" applyNumberFormat="1" applyFont="1" applyBorder="1"/>
    <xf numFmtId="49" fontId="33" fillId="0" borderId="26" xfId="0" applyNumberFormat="1" applyFont="1" applyBorder="1" applyAlignment="1">
      <alignment horizontal="center" vertical="center" wrapText="1"/>
    </xf>
    <xf numFmtId="49" fontId="30" fillId="0" borderId="23" xfId="0" applyNumberFormat="1" applyFont="1" applyBorder="1" applyAlignment="1">
      <alignment horizontal="right" vertical="top"/>
    </xf>
    <xf numFmtId="0" fontId="36" fillId="0" borderId="26" xfId="0" applyFont="1" applyBorder="1" applyAlignment="1">
      <alignment wrapText="1"/>
    </xf>
    <xf numFmtId="0" fontId="32" fillId="0" borderId="26" xfId="0" applyFont="1" applyBorder="1" applyAlignment="1">
      <alignment vertical="center" wrapText="1"/>
    </xf>
    <xf numFmtId="0" fontId="29" fillId="0" borderId="26" xfId="0" applyFont="1" applyBorder="1" applyAlignment="1">
      <alignment vertical="top" wrapText="1"/>
    </xf>
    <xf numFmtId="4" fontId="29" fillId="0" borderId="26" xfId="0" applyNumberFormat="1" applyFont="1" applyBorder="1" applyAlignment="1">
      <alignment vertical="top"/>
    </xf>
    <xf numFmtId="0" fontId="39" fillId="0" borderId="26" xfId="0" applyFont="1" applyBorder="1" applyAlignment="1">
      <alignment vertical="top" wrapText="1"/>
    </xf>
    <xf numFmtId="4" fontId="29" fillId="0" borderId="26" xfId="0" applyNumberFormat="1" applyFont="1" applyBorder="1"/>
    <xf numFmtId="0" fontId="29" fillId="0" borderId="26" xfId="0" applyFont="1" applyBorder="1" applyAlignment="1">
      <alignment wrapText="1"/>
    </xf>
    <xf numFmtId="4" fontId="27" fillId="0" borderId="26" xfId="0" applyNumberFormat="1" applyFont="1" applyBorder="1"/>
    <xf numFmtId="4" fontId="4" fillId="0" borderId="26" xfId="0" applyNumberFormat="1" applyFont="1" applyBorder="1" applyAlignment="1">
      <alignment vertical="top"/>
    </xf>
    <xf numFmtId="4" fontId="36" fillId="0" borderId="26" xfId="0" applyNumberFormat="1" applyFont="1" applyBorder="1"/>
    <xf numFmtId="4" fontId="36" fillId="0" borderId="26" xfId="0" applyNumberFormat="1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2" fontId="36" fillId="0" borderId="26" xfId="0" applyNumberFormat="1" applyFont="1" applyBorder="1" applyAlignment="1">
      <alignment horizontal="center" vertical="center" wrapText="1"/>
    </xf>
    <xf numFmtId="0" fontId="41" fillId="0" borderId="26" xfId="0" applyFont="1" applyBorder="1" applyAlignment="1">
      <alignment vertical="top" wrapText="1"/>
    </xf>
    <xf numFmtId="4" fontId="35" fillId="0" borderId="26" xfId="0" applyNumberFormat="1" applyFont="1" applyBorder="1" applyAlignment="1">
      <alignment vertical="top"/>
    </xf>
    <xf numFmtId="0" fontId="31" fillId="0" borderId="26" xfId="0" applyFont="1" applyBorder="1" applyAlignment="1">
      <alignment vertical="top" wrapText="1"/>
    </xf>
    <xf numFmtId="4" fontId="31" fillId="0" borderId="26" xfId="0" applyNumberFormat="1" applyFont="1" applyBorder="1" applyAlignment="1">
      <alignment vertical="top"/>
    </xf>
    <xf numFmtId="0" fontId="31" fillId="0" borderId="26" xfId="0" applyFont="1" applyBorder="1" applyAlignment="1">
      <alignment wrapText="1"/>
    </xf>
    <xf numFmtId="0" fontId="42" fillId="0" borderId="26" xfId="0" applyFont="1" applyBorder="1" applyAlignment="1">
      <alignment wrapText="1"/>
    </xf>
    <xf numFmtId="0" fontId="43" fillId="0" borderId="26" xfId="0" applyFont="1" applyBorder="1" applyAlignment="1">
      <alignment wrapText="1"/>
    </xf>
    <xf numFmtId="4" fontId="38" fillId="0" borderId="26" xfId="0" applyNumberFormat="1" applyFont="1" applyBorder="1"/>
    <xf numFmtId="0" fontId="44" fillId="0" borderId="2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0" fillId="0" borderId="0" xfId="0"/>
    <xf numFmtId="0" fontId="0" fillId="0" borderId="0" xfId="0"/>
    <xf numFmtId="0" fontId="11" fillId="0" borderId="57" xfId="0" applyFont="1" applyBorder="1"/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vertical="top" wrapText="1"/>
    </xf>
    <xf numFmtId="49" fontId="1" fillId="0" borderId="49" xfId="0" applyNumberFormat="1" applyFont="1" applyFill="1" applyBorder="1" applyAlignment="1">
      <alignment horizontal="right" vertical="top"/>
    </xf>
    <xf numFmtId="0" fontId="5" fillId="0" borderId="50" xfId="0" applyFont="1" applyFill="1" applyBorder="1" applyAlignment="1">
      <alignment vertical="top" wrapText="1"/>
    </xf>
    <xf numFmtId="0" fontId="8" fillId="0" borderId="26" xfId="0" applyFont="1" applyBorder="1" applyAlignment="1">
      <alignment horizontal="center" vertical="center" wrapText="1"/>
    </xf>
    <xf numFmtId="49" fontId="42" fillId="0" borderId="49" xfId="0" applyNumberFormat="1" applyFont="1" applyFill="1" applyBorder="1" applyAlignment="1">
      <alignment horizontal="right" vertical="top"/>
    </xf>
    <xf numFmtId="0" fontId="42" fillId="0" borderId="26" xfId="0" applyFont="1" applyBorder="1" applyAlignment="1">
      <alignment horizontal="center" vertical="center" wrapText="1"/>
    </xf>
    <xf numFmtId="0" fontId="0" fillId="0" borderId="0" xfId="0"/>
    <xf numFmtId="49" fontId="48" fillId="8" borderId="114" xfId="0" applyNumberFormat="1" applyFont="1" applyFill="1" applyBorder="1" applyAlignment="1">
      <alignment vertical="top" wrapText="1"/>
    </xf>
    <xf numFmtId="49" fontId="48" fillId="8" borderId="119" xfId="0" applyNumberFormat="1" applyFont="1" applyFill="1" applyBorder="1" applyAlignment="1">
      <alignment vertical="top" wrapText="1"/>
    </xf>
    <xf numFmtId="0" fontId="0" fillId="0" borderId="118" xfId="0" applyBorder="1"/>
    <xf numFmtId="49" fontId="48" fillId="8" borderId="121" xfId="0" applyNumberFormat="1" applyFont="1" applyFill="1" applyBorder="1" applyAlignment="1">
      <alignment vertical="top" wrapText="1"/>
    </xf>
    <xf numFmtId="0" fontId="1" fillId="0" borderId="42" xfId="0" applyFont="1" applyBorder="1" applyAlignment="1">
      <alignment vertical="top"/>
    </xf>
    <xf numFmtId="0" fontId="0" fillId="0" borderId="42" xfId="0" applyBorder="1"/>
    <xf numFmtId="0" fontId="1" fillId="0" borderId="118" xfId="0" applyFont="1" applyBorder="1" applyAlignment="1">
      <alignment vertical="top"/>
    </xf>
    <xf numFmtId="49" fontId="47" fillId="8" borderId="114" xfId="0" applyNumberFormat="1" applyFont="1" applyFill="1" applyBorder="1" applyAlignment="1">
      <alignment horizontal="center" vertical="top"/>
    </xf>
    <xf numFmtId="49" fontId="47" fillId="9" borderId="110" xfId="0" applyNumberFormat="1" applyFont="1" applyFill="1" applyBorder="1" applyAlignment="1">
      <alignment vertical="top"/>
    </xf>
    <xf numFmtId="49" fontId="47" fillId="9" borderId="110" xfId="0" applyNumberFormat="1" applyFont="1" applyFill="1" applyBorder="1" applyAlignment="1">
      <alignment horizontal="center" vertical="top"/>
    </xf>
    <xf numFmtId="49" fontId="47" fillId="9" borderId="114" xfId="0" applyNumberFormat="1" applyFont="1" applyFill="1" applyBorder="1" applyAlignment="1">
      <alignment vertical="top"/>
    </xf>
    <xf numFmtId="49" fontId="47" fillId="10" borderId="114" xfId="0" applyNumberFormat="1" applyFont="1" applyFill="1" applyBorder="1" applyAlignment="1">
      <alignment horizontal="center" vertical="top"/>
    </xf>
    <xf numFmtId="49" fontId="48" fillId="10" borderId="114" xfId="0" applyNumberFormat="1" applyFont="1" applyFill="1" applyBorder="1" applyAlignment="1">
      <alignment vertical="top" wrapText="1"/>
    </xf>
    <xf numFmtId="49" fontId="36" fillId="9" borderId="49" xfId="0" applyNumberFormat="1" applyFont="1" applyFill="1" applyBorder="1" applyAlignment="1">
      <alignment horizontal="right" vertical="top"/>
    </xf>
    <xf numFmtId="0" fontId="36" fillId="9" borderId="65" xfId="0" applyFont="1" applyFill="1" applyBorder="1" applyAlignment="1">
      <alignment vertical="top" wrapText="1"/>
    </xf>
    <xf numFmtId="0" fontId="45" fillId="9" borderId="50" xfId="0" applyFont="1" applyFill="1" applyBorder="1" applyAlignment="1">
      <alignment vertical="top" wrapText="1"/>
    </xf>
    <xf numFmtId="49" fontId="47" fillId="8" borderId="121" xfId="0" applyNumberFormat="1" applyFont="1" applyFill="1" applyBorder="1" applyAlignment="1">
      <alignment horizontal="center" vertical="top"/>
    </xf>
    <xf numFmtId="0" fontId="47" fillId="11" borderId="159" xfId="0" applyNumberFormat="1" applyFont="1" applyFill="1" applyBorder="1" applyAlignment="1">
      <alignment horizontal="center" vertical="center"/>
    </xf>
    <xf numFmtId="49" fontId="47" fillId="11" borderId="160" xfId="0" applyNumberFormat="1" applyFont="1" applyFill="1" applyBorder="1" applyAlignment="1">
      <alignment vertical="center" wrapText="1"/>
    </xf>
    <xf numFmtId="49" fontId="49" fillId="9" borderId="110" xfId="0" applyNumberFormat="1" applyFont="1" applyFill="1" applyBorder="1" applyAlignment="1">
      <alignment vertical="top" wrapText="1"/>
    </xf>
    <xf numFmtId="49" fontId="50" fillId="8" borderId="114" xfId="0" applyNumberFormat="1" applyFont="1" applyFill="1" applyBorder="1" applyAlignment="1">
      <alignment vertical="top" wrapText="1"/>
    </xf>
    <xf numFmtId="49" fontId="47" fillId="10" borderId="110" xfId="0" applyNumberFormat="1" applyFont="1" applyFill="1" applyBorder="1" applyAlignment="1">
      <alignment horizontal="center" vertical="top"/>
    </xf>
    <xf numFmtId="0" fontId="39" fillId="10" borderId="26" xfId="0" applyFont="1" applyFill="1" applyBorder="1" applyAlignment="1">
      <alignment vertical="top" wrapText="1"/>
    </xf>
    <xf numFmtId="4" fontId="1" fillId="0" borderId="26" xfId="0" applyNumberFormat="1" applyFont="1" applyBorder="1" applyAlignment="1">
      <alignment vertical="top"/>
    </xf>
    <xf numFmtId="0" fontId="40" fillId="9" borderId="83" xfId="0" applyFont="1" applyFill="1" applyBorder="1" applyAlignment="1">
      <alignment vertical="top" wrapText="1"/>
    </xf>
    <xf numFmtId="49" fontId="33" fillId="9" borderId="26" xfId="0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4" fontId="29" fillId="10" borderId="58" xfId="0" applyNumberFormat="1" applyFont="1" applyFill="1" applyBorder="1" applyAlignment="1">
      <alignment horizontal="right" vertical="top"/>
    </xf>
    <xf numFmtId="4" fontId="33" fillId="0" borderId="62" xfId="0" applyNumberFormat="1" applyFont="1" applyBorder="1"/>
    <xf numFmtId="0" fontId="4" fillId="0" borderId="62" xfId="0" applyFont="1" applyBorder="1" applyAlignment="1">
      <alignment wrapText="1"/>
    </xf>
    <xf numFmtId="49" fontId="50" fillId="10" borderId="161" xfId="0" applyNumberFormat="1" applyFont="1" applyFill="1" applyBorder="1" applyAlignment="1">
      <alignment vertical="top" wrapText="1"/>
    </xf>
    <xf numFmtId="0" fontId="29" fillId="0" borderId="53" xfId="0" applyFont="1" applyBorder="1" applyAlignment="1">
      <alignment vertical="top" wrapText="1"/>
    </xf>
    <xf numFmtId="0" fontId="29" fillId="10" borderId="118" xfId="0" applyFont="1" applyFill="1" applyBorder="1" applyAlignment="1">
      <alignment vertical="top" wrapText="1"/>
    </xf>
    <xf numFmtId="49" fontId="53" fillId="10" borderId="118" xfId="0" applyNumberFormat="1" applyFont="1" applyFill="1" applyBorder="1"/>
    <xf numFmtId="49" fontId="51" fillId="8" borderId="114" xfId="0" applyNumberFormat="1" applyFont="1" applyFill="1" applyBorder="1" applyAlignment="1">
      <alignment horizontal="center" vertical="top"/>
    </xf>
    <xf numFmtId="49" fontId="51" fillId="8" borderId="121" xfId="0" applyNumberFormat="1" applyFont="1" applyFill="1" applyBorder="1" applyAlignment="1">
      <alignment horizontal="center" vertical="top"/>
    </xf>
    <xf numFmtId="49" fontId="51" fillId="8" borderId="115" xfId="0" applyNumberFormat="1" applyFont="1" applyFill="1" applyBorder="1" applyAlignment="1">
      <alignment horizontal="center" vertical="top"/>
    </xf>
    <xf numFmtId="49" fontId="51" fillId="9" borderId="110" xfId="0" applyNumberFormat="1" applyFont="1" applyFill="1" applyBorder="1" applyAlignment="1">
      <alignment horizontal="center" vertical="top"/>
    </xf>
    <xf numFmtId="49" fontId="49" fillId="9" borderId="126" xfId="0" applyNumberFormat="1" applyFont="1" applyFill="1" applyBorder="1" applyAlignment="1">
      <alignment vertical="top" wrapText="1"/>
    </xf>
    <xf numFmtId="49" fontId="50" fillId="8" borderId="127" xfId="0" applyNumberFormat="1" applyFont="1" applyFill="1" applyBorder="1" applyAlignment="1">
      <alignment vertical="top" wrapText="1"/>
    </xf>
    <xf numFmtId="49" fontId="50" fillId="8" borderId="129" xfId="0" applyNumberFormat="1" applyFont="1" applyFill="1" applyBorder="1" applyAlignment="1">
      <alignment vertical="top" wrapText="1"/>
    </xf>
    <xf numFmtId="49" fontId="50" fillId="8" borderId="125" xfId="0" applyNumberFormat="1" applyFont="1" applyFill="1" applyBorder="1" applyAlignment="1">
      <alignment vertical="top" wrapText="1"/>
    </xf>
    <xf numFmtId="0" fontId="29" fillId="0" borderId="58" xfId="0" applyFont="1" applyBorder="1" applyAlignment="1">
      <alignment vertical="top" wrapText="1"/>
    </xf>
    <xf numFmtId="49" fontId="50" fillId="8" borderId="119" xfId="0" applyNumberFormat="1" applyFont="1" applyFill="1" applyBorder="1" applyAlignment="1">
      <alignment vertical="top" wrapText="1"/>
    </xf>
    <xf numFmtId="49" fontId="50" fillId="8" borderId="118" xfId="0" applyNumberFormat="1" applyFont="1" applyFill="1" applyBorder="1" applyAlignment="1">
      <alignment vertical="top" wrapText="1"/>
    </xf>
    <xf numFmtId="0" fontId="51" fillId="11" borderId="159" xfId="0" applyNumberFormat="1" applyFont="1" applyFill="1" applyBorder="1" applyAlignment="1">
      <alignment horizontal="center" vertical="center"/>
    </xf>
    <xf numFmtId="49" fontId="51" fillId="11" borderId="160" xfId="0" applyNumberFormat="1" applyFont="1" applyFill="1" applyBorder="1" applyAlignment="1">
      <alignment vertical="center"/>
    </xf>
    <xf numFmtId="49" fontId="50" fillId="8" borderId="127" xfId="0" applyNumberFormat="1" applyFont="1" applyFill="1" applyBorder="1" applyAlignment="1">
      <alignment horizontal="justify" vertical="top" wrapText="1"/>
    </xf>
    <xf numFmtId="4" fontId="27" fillId="0" borderId="53" xfId="0" applyNumberFormat="1" applyFont="1" applyBorder="1"/>
    <xf numFmtId="4" fontId="29" fillId="0" borderId="118" xfId="0" applyNumberFormat="1" applyFont="1" applyBorder="1"/>
    <xf numFmtId="49" fontId="50" fillId="8" borderId="114" xfId="0" applyNumberFormat="1" applyFont="1" applyFill="1" applyBorder="1" applyAlignment="1">
      <alignment horizontal="left" vertical="center" wrapText="1"/>
    </xf>
    <xf numFmtId="49" fontId="50" fillId="8" borderId="114" xfId="0" applyNumberFormat="1" applyFont="1" applyFill="1" applyBorder="1" applyAlignment="1">
      <alignment horizontal="left" vertical="top" wrapText="1"/>
    </xf>
    <xf numFmtId="49" fontId="50" fillId="8" borderId="121" xfId="0" applyNumberFormat="1" applyFont="1" applyFill="1" applyBorder="1" applyAlignment="1">
      <alignment horizontal="left" vertical="top" wrapText="1"/>
    </xf>
    <xf numFmtId="0" fontId="19" fillId="0" borderId="26" xfId="0" applyFont="1" applyBorder="1" applyAlignment="1">
      <alignment wrapText="1"/>
    </xf>
    <xf numFmtId="49" fontId="4" fillId="0" borderId="89" xfId="0" applyNumberFormat="1" applyFont="1" applyBorder="1" applyAlignment="1">
      <alignment horizontal="right" wrapText="1"/>
    </xf>
    <xf numFmtId="4" fontId="4" fillId="0" borderId="58" xfId="0" applyNumberFormat="1" applyFont="1" applyBorder="1"/>
    <xf numFmtId="49" fontId="51" fillId="9" borderId="162" xfId="0" applyNumberFormat="1" applyFont="1" applyFill="1" applyBorder="1" applyAlignment="1">
      <alignment horizontal="center" vertical="top"/>
    </xf>
    <xf numFmtId="49" fontId="49" fillId="9" borderId="162" xfId="0" applyNumberFormat="1" applyFont="1" applyFill="1" applyBorder="1" applyAlignment="1">
      <alignment vertical="top" wrapText="1"/>
    </xf>
    <xf numFmtId="49" fontId="49" fillId="9" borderId="110" xfId="0" applyNumberFormat="1" applyFont="1" applyFill="1" applyBorder="1" applyAlignment="1">
      <alignment horizontal="left" vertical="top" wrapText="1"/>
    </xf>
    <xf numFmtId="49" fontId="4" fillId="0" borderId="92" xfId="0" applyNumberFormat="1" applyFont="1" applyBorder="1" applyAlignment="1">
      <alignment horizontal="right" wrapText="1"/>
    </xf>
    <xf numFmtId="49" fontId="49" fillId="9" borderId="162" xfId="0" applyNumberFormat="1" applyFont="1" applyFill="1" applyBorder="1" applyAlignment="1">
      <alignment horizontal="left" vertical="top" wrapText="1"/>
    </xf>
    <xf numFmtId="4" fontId="4" fillId="0" borderId="64" xfId="0" applyNumberFormat="1" applyFont="1" applyBorder="1"/>
    <xf numFmtId="4" fontId="4" fillId="0" borderId="62" xfId="0" applyNumberFormat="1" applyFont="1" applyBorder="1"/>
    <xf numFmtId="0" fontId="29" fillId="0" borderId="62" xfId="0" applyFont="1" applyBorder="1" applyAlignment="1">
      <alignment wrapText="1"/>
    </xf>
    <xf numFmtId="0" fontId="35" fillId="0" borderId="62" xfId="0" applyFont="1" applyBorder="1" applyAlignment="1">
      <alignment wrapText="1"/>
    </xf>
    <xf numFmtId="0" fontId="4" fillId="0" borderId="42" xfId="0" applyFont="1" applyBorder="1"/>
    <xf numFmtId="49" fontId="4" fillId="0" borderId="101" xfId="0" applyNumberFormat="1" applyFont="1" applyBorder="1" applyAlignment="1">
      <alignment horizontal="right" wrapText="1"/>
    </xf>
    <xf numFmtId="4" fontId="4" fillId="0" borderId="59" xfId="0" applyNumberFormat="1" applyFont="1" applyBorder="1"/>
    <xf numFmtId="0" fontId="4" fillId="0" borderId="53" xfId="0" applyFont="1" applyBorder="1" applyAlignment="1">
      <alignment wrapText="1"/>
    </xf>
    <xf numFmtId="4" fontId="4" fillId="0" borderId="53" xfId="0" applyNumberFormat="1" applyFont="1" applyBorder="1"/>
    <xf numFmtId="0" fontId="35" fillId="0" borderId="53" xfId="0" applyFont="1" applyBorder="1" applyAlignment="1">
      <alignment wrapText="1"/>
    </xf>
    <xf numFmtId="4" fontId="4" fillId="0" borderId="118" xfId="0" applyNumberFormat="1" applyFont="1" applyBorder="1"/>
    <xf numFmtId="0" fontId="29" fillId="0" borderId="118" xfId="0" applyFont="1" applyBorder="1" applyAlignment="1">
      <alignment wrapText="1"/>
    </xf>
    <xf numFmtId="0" fontId="35" fillId="0" borderId="118" xfId="0" applyFont="1" applyBorder="1" applyAlignment="1">
      <alignment wrapText="1"/>
    </xf>
    <xf numFmtId="0" fontId="51" fillId="11" borderId="110" xfId="0" applyNumberFormat="1" applyFont="1" applyFill="1" applyBorder="1" applyAlignment="1">
      <alignment horizontal="center" vertical="center"/>
    </xf>
    <xf numFmtId="49" fontId="51" fillId="11" borderId="126" xfId="0" applyNumberFormat="1" applyFont="1" applyFill="1" applyBorder="1" applyAlignment="1">
      <alignment vertical="center"/>
    </xf>
    <xf numFmtId="4" fontId="1" fillId="0" borderId="26" xfId="0" applyNumberFormat="1" applyFont="1" applyBorder="1"/>
    <xf numFmtId="4" fontId="36" fillId="0" borderId="25" xfId="0" applyNumberFormat="1" applyFont="1" applyBorder="1" applyAlignment="1">
      <alignment horizontal="right" vertical="top"/>
    </xf>
    <xf numFmtId="49" fontId="54" fillId="8" borderId="118" xfId="0" applyNumberFormat="1" applyFont="1" applyFill="1" applyBorder="1" applyAlignment="1">
      <alignment vertical="top" wrapText="1"/>
    </xf>
    <xf numFmtId="49" fontId="54" fillId="8" borderId="118" xfId="0" applyNumberFormat="1" applyFont="1" applyFill="1" applyBorder="1" applyAlignment="1">
      <alignment horizontal="center" wrapText="1"/>
    </xf>
    <xf numFmtId="4" fontId="36" fillId="0" borderId="26" xfId="0" applyNumberFormat="1" applyFont="1" applyBorder="1" applyAlignment="1">
      <alignment vertical="top"/>
    </xf>
    <xf numFmtId="4" fontId="52" fillId="0" borderId="42" xfId="0" applyNumberFormat="1" applyFont="1" applyBorder="1"/>
    <xf numFmtId="4" fontId="36" fillId="0" borderId="118" xfId="0" applyNumberFormat="1" applyFont="1" applyBorder="1"/>
    <xf numFmtId="0" fontId="36" fillId="0" borderId="118" xfId="0" applyFont="1" applyBorder="1" applyAlignment="1">
      <alignment wrapText="1"/>
    </xf>
    <xf numFmtId="4" fontId="36" fillId="0" borderId="26" xfId="0" applyNumberFormat="1" applyFont="1" applyBorder="1" applyAlignment="1"/>
    <xf numFmtId="4" fontId="50" fillId="8" borderId="117" xfId="0" applyNumberFormat="1" applyFont="1" applyFill="1" applyBorder="1" applyAlignment="1">
      <alignment horizontal="right"/>
    </xf>
    <xf numFmtId="4" fontId="50" fillId="8" borderId="124" xfId="0" applyNumberFormat="1" applyFont="1" applyFill="1" applyBorder="1" applyAlignment="1">
      <alignment horizontal="right"/>
    </xf>
    <xf numFmtId="4" fontId="36" fillId="0" borderId="53" xfId="0" applyNumberFormat="1" applyFont="1" applyBorder="1" applyAlignment="1"/>
    <xf numFmtId="0" fontId="0" fillId="0" borderId="0" xfId="0"/>
    <xf numFmtId="0" fontId="1" fillId="0" borderId="26" xfId="0" applyFont="1" applyBorder="1" applyAlignment="1">
      <alignment wrapText="1"/>
    </xf>
    <xf numFmtId="0" fontId="2" fillId="0" borderId="42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0" fontId="1" fillId="0" borderId="166" xfId="0" applyFont="1" applyBorder="1" applyAlignment="1">
      <alignment vertical="top"/>
    </xf>
    <xf numFmtId="0" fontId="1" fillId="0" borderId="53" xfId="0" applyFont="1" applyBorder="1" applyAlignment="1">
      <alignment wrapText="1"/>
    </xf>
    <xf numFmtId="0" fontId="0" fillId="0" borderId="0" xfId="0"/>
    <xf numFmtId="4" fontId="18" fillId="0" borderId="26" xfId="0" applyNumberFormat="1" applyFont="1" applyBorder="1" applyAlignment="1">
      <alignment vertical="top"/>
    </xf>
    <xf numFmtId="0" fontId="9" fillId="0" borderId="26" xfId="0" applyFont="1" applyBorder="1" applyAlignment="1">
      <alignment vertical="center" wrapText="1"/>
    </xf>
    <xf numFmtId="0" fontId="9" fillId="0" borderId="26" xfId="0" applyFont="1" applyBorder="1" applyAlignment="1">
      <alignment vertical="top" wrapText="1"/>
    </xf>
    <xf numFmtId="4" fontId="55" fillId="0" borderId="26" xfId="0" applyNumberFormat="1" applyFont="1" applyBorder="1" applyAlignment="1">
      <alignment vertical="top"/>
    </xf>
    <xf numFmtId="0" fontId="56" fillId="0" borderId="26" xfId="0" applyFont="1" applyBorder="1" applyAlignment="1">
      <alignment wrapText="1"/>
    </xf>
    <xf numFmtId="49" fontId="47" fillId="8" borderId="119" xfId="0" applyNumberFormat="1" applyFont="1" applyFill="1" applyBorder="1" applyAlignment="1">
      <alignment horizontal="center" vertical="top"/>
    </xf>
    <xf numFmtId="49" fontId="47" fillId="8" borderId="170" xfId="0" applyNumberFormat="1" applyFont="1" applyFill="1" applyBorder="1" applyAlignment="1">
      <alignment horizontal="center" vertical="top"/>
    </xf>
    <xf numFmtId="49" fontId="48" fillId="8" borderId="171" xfId="0" applyNumberFormat="1" applyFont="1" applyFill="1" applyBorder="1" applyAlignment="1">
      <alignment vertical="top" wrapText="1"/>
    </xf>
    <xf numFmtId="49" fontId="47" fillId="8" borderId="172" xfId="0" applyNumberFormat="1" applyFont="1" applyFill="1" applyBorder="1" applyAlignment="1">
      <alignment horizontal="center" vertical="top"/>
    </xf>
    <xf numFmtId="49" fontId="48" fillId="8" borderId="173" xfId="0" applyNumberFormat="1" applyFont="1" applyFill="1" applyBorder="1" applyAlignment="1">
      <alignment vertical="top" wrapText="1"/>
    </xf>
    <xf numFmtId="4" fontId="18" fillId="0" borderId="26" xfId="0" applyNumberFormat="1" applyFont="1" applyBorder="1"/>
    <xf numFmtId="0" fontId="11" fillId="0" borderId="26" xfId="0" applyFont="1" applyBorder="1" applyAlignment="1">
      <alignment vertical="top" wrapText="1"/>
    </xf>
    <xf numFmtId="49" fontId="8" fillId="9" borderId="110" xfId="0" applyNumberFormat="1" applyFont="1" applyFill="1" applyBorder="1" applyAlignment="1">
      <alignment vertical="top" wrapText="1"/>
    </xf>
    <xf numFmtId="0" fontId="39" fillId="0" borderId="26" xfId="0" applyFont="1" applyBorder="1" applyAlignment="1">
      <alignment horizontal="center" vertical="top" wrapText="1"/>
    </xf>
    <xf numFmtId="0" fontId="0" fillId="0" borderId="0" xfId="0"/>
    <xf numFmtId="0" fontId="9" fillId="0" borderId="42" xfId="0" applyFont="1" applyBorder="1" applyAlignment="1">
      <alignment horizontal="right" wrapText="1"/>
    </xf>
    <xf numFmtId="0" fontId="11" fillId="0" borderId="42" xfId="0" applyFont="1" applyBorder="1"/>
    <xf numFmtId="4" fontId="9" fillId="0" borderId="42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4" fontId="7" fillId="2" borderId="38" xfId="0" applyNumberFormat="1" applyFont="1" applyFill="1" applyBorder="1" applyAlignment="1">
      <alignment horizontal="center" vertical="center" wrapText="1"/>
    </xf>
    <xf numFmtId="4" fontId="7" fillId="2" borderId="39" xfId="0" applyNumberFormat="1" applyFont="1" applyFill="1" applyBorder="1" applyAlignment="1">
      <alignment horizontal="center" vertical="center" wrapText="1"/>
    </xf>
    <xf numFmtId="4" fontId="7" fillId="2" borderId="40" xfId="0" applyNumberFormat="1" applyFont="1" applyFill="1" applyBorder="1" applyAlignment="1">
      <alignment horizontal="center" vertical="center" wrapText="1"/>
    </xf>
    <xf numFmtId="164" fontId="7" fillId="2" borderId="41" xfId="0" applyNumberFormat="1" applyFont="1" applyFill="1" applyBorder="1" applyAlignment="1">
      <alignment horizontal="center" vertical="center" wrapText="1"/>
    </xf>
    <xf numFmtId="164" fontId="7" fillId="2" borderId="42" xfId="0" applyNumberFormat="1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wrapText="1"/>
    </xf>
    <xf numFmtId="3" fontId="7" fillId="3" borderId="38" xfId="0" applyNumberFormat="1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vertical="center" wrapText="1"/>
    </xf>
    <xf numFmtId="0" fontId="58" fillId="4" borderId="45" xfId="0" applyFont="1" applyFill="1" applyBorder="1" applyAlignment="1">
      <alignment horizontal="center" vertical="center"/>
    </xf>
    <xf numFmtId="4" fontId="58" fillId="4" borderId="45" xfId="0" applyNumberFormat="1" applyFont="1" applyFill="1" applyBorder="1" applyAlignment="1">
      <alignment horizontal="right" vertical="center"/>
    </xf>
    <xf numFmtId="4" fontId="59" fillId="4" borderId="45" xfId="0" applyNumberFormat="1" applyFont="1" applyFill="1" applyBorder="1" applyAlignment="1">
      <alignment horizontal="right" vertical="center"/>
    </xf>
    <xf numFmtId="0" fontId="58" fillId="4" borderId="40" xfId="0" applyFont="1" applyFill="1" applyBorder="1" applyAlignment="1">
      <alignment vertical="center" wrapText="1"/>
    </xf>
    <xf numFmtId="0" fontId="7" fillId="5" borderId="46" xfId="0" applyFont="1" applyFill="1" applyBorder="1" applyAlignment="1">
      <alignment vertical="center"/>
    </xf>
    <xf numFmtId="0" fontId="7" fillId="5" borderId="3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8" fillId="5" borderId="44" xfId="0" applyFont="1" applyFill="1" applyBorder="1" applyAlignment="1">
      <alignment horizontal="center" vertical="center"/>
    </xf>
    <xf numFmtId="4" fontId="58" fillId="5" borderId="103" xfId="0" applyNumberFormat="1" applyFont="1" applyFill="1" applyBorder="1" applyAlignment="1">
      <alignment horizontal="right" vertical="center"/>
    </xf>
    <xf numFmtId="4" fontId="59" fillId="5" borderId="103" xfId="0" applyNumberFormat="1" applyFont="1" applyFill="1" applyBorder="1" applyAlignment="1">
      <alignment horizontal="right" vertical="center"/>
    </xf>
    <xf numFmtId="0" fontId="58" fillId="5" borderId="104" xfId="0" applyFont="1" applyFill="1" applyBorder="1" applyAlignment="1">
      <alignment vertical="center"/>
    </xf>
    <xf numFmtId="165" fontId="7" fillId="6" borderId="48" xfId="0" applyNumberFormat="1" applyFont="1" applyFill="1" applyBorder="1" applyAlignment="1">
      <alignment vertical="top"/>
    </xf>
    <xf numFmtId="49" fontId="7" fillId="6" borderId="49" xfId="0" applyNumberFormat="1" applyFont="1" applyFill="1" applyBorder="1" applyAlignment="1">
      <alignment horizontal="center" vertical="top"/>
    </xf>
    <xf numFmtId="49" fontId="60" fillId="9" borderId="110" xfId="0" applyNumberFormat="1" applyFont="1" applyFill="1" applyBorder="1" applyAlignment="1">
      <alignment vertical="top" wrapText="1"/>
    </xf>
    <xf numFmtId="0" fontId="61" fillId="9" borderId="126" xfId="0" applyFont="1" applyFill="1" applyBorder="1" applyAlignment="1">
      <alignment horizontal="center" vertical="top"/>
    </xf>
    <xf numFmtId="4" fontId="61" fillId="9" borderId="130" xfId="0" applyNumberFormat="1" applyFont="1" applyFill="1" applyBorder="1" applyAlignment="1">
      <alignment horizontal="right" vertical="top"/>
    </xf>
    <xf numFmtId="4" fontId="61" fillId="9" borderId="131" xfId="0" applyNumberFormat="1" applyFont="1" applyFill="1" applyBorder="1" applyAlignment="1">
      <alignment horizontal="right" vertical="top"/>
    </xf>
    <xf numFmtId="4" fontId="61" fillId="9" borderId="132" xfId="0" applyNumberFormat="1" applyFont="1" applyFill="1" applyBorder="1" applyAlignment="1">
      <alignment horizontal="right" vertical="top"/>
    </xf>
    <xf numFmtId="4" fontId="7" fillId="6" borderId="140" xfId="0" applyNumberFormat="1" applyFont="1" applyFill="1" applyBorder="1" applyAlignment="1">
      <alignment horizontal="right" vertical="top"/>
    </xf>
    <xf numFmtId="4" fontId="7" fillId="6" borderId="141" xfId="0" applyNumberFormat="1" applyFont="1" applyFill="1" applyBorder="1" applyAlignment="1">
      <alignment horizontal="right" vertical="top"/>
    </xf>
    <xf numFmtId="4" fontId="7" fillId="6" borderId="142" xfId="0" applyNumberFormat="1" applyFont="1" applyFill="1" applyBorder="1" applyAlignment="1">
      <alignment horizontal="right" vertical="top"/>
    </xf>
    <xf numFmtId="4" fontId="7" fillId="6" borderId="152" xfId="0" applyNumberFormat="1" applyFont="1" applyFill="1" applyBorder="1" applyAlignment="1">
      <alignment horizontal="right" vertical="top"/>
    </xf>
    <xf numFmtId="4" fontId="7" fillId="6" borderId="153" xfId="0" applyNumberFormat="1" applyFont="1" applyFill="1" applyBorder="1" applyAlignment="1">
      <alignment horizontal="right" vertical="top"/>
    </xf>
    <xf numFmtId="4" fontId="59" fillId="6" borderId="154" xfId="0" applyNumberFormat="1" applyFont="1" applyFill="1" applyBorder="1" applyAlignment="1">
      <alignment horizontal="right" vertical="top"/>
    </xf>
    <xf numFmtId="10" fontId="59" fillId="6" borderId="154" xfId="0" applyNumberFormat="1" applyFont="1" applyFill="1" applyBorder="1" applyAlignment="1">
      <alignment horizontal="right" vertical="top"/>
    </xf>
    <xf numFmtId="0" fontId="7" fillId="6" borderId="142" xfId="0" applyFont="1" applyFill="1" applyBorder="1" applyAlignment="1">
      <alignment vertical="top" wrapText="1"/>
    </xf>
    <xf numFmtId="165" fontId="7" fillId="0" borderId="56" xfId="0" applyNumberFormat="1" applyFont="1" applyBorder="1" applyAlignment="1">
      <alignment vertical="top"/>
    </xf>
    <xf numFmtId="49" fontId="14" fillId="0" borderId="23" xfId="0" applyNumberFormat="1" applyFont="1" applyBorder="1" applyAlignment="1">
      <alignment horizontal="center" vertical="top"/>
    </xf>
    <xf numFmtId="49" fontId="62" fillId="8" borderId="114" xfId="0" applyNumberFormat="1" applyFont="1" applyFill="1" applyBorder="1" applyAlignment="1">
      <alignment vertical="top" wrapText="1"/>
    </xf>
    <xf numFmtId="49" fontId="62" fillId="8" borderId="127" xfId="0" applyNumberFormat="1" applyFont="1" applyFill="1" applyBorder="1" applyAlignment="1">
      <alignment horizontal="center" vertical="top"/>
    </xf>
    <xf numFmtId="4" fontId="62" fillId="8" borderId="133" xfId="0" applyNumberFormat="1" applyFont="1" applyFill="1" applyBorder="1" applyAlignment="1">
      <alignment horizontal="right" vertical="top"/>
    </xf>
    <xf numFmtId="4" fontId="62" fillId="8" borderId="116" xfId="0" applyNumberFormat="1" applyFont="1" applyFill="1" applyBorder="1" applyAlignment="1">
      <alignment horizontal="right" vertical="top"/>
    </xf>
    <xf numFmtId="4" fontId="62" fillId="8" borderId="134" xfId="0" applyNumberFormat="1" applyFont="1" applyFill="1" applyBorder="1" applyAlignment="1">
      <alignment horizontal="right" vertical="top"/>
    </xf>
    <xf numFmtId="4" fontId="58" fillId="0" borderId="143" xfId="0" applyNumberFormat="1" applyFont="1" applyBorder="1" applyAlignment="1">
      <alignment horizontal="right" vertical="top"/>
    </xf>
    <xf numFmtId="4" fontId="58" fillId="0" borderId="26" xfId="0" applyNumberFormat="1" applyFont="1" applyBorder="1" applyAlignment="1">
      <alignment horizontal="right" vertical="top"/>
    </xf>
    <xf numFmtId="4" fontId="58" fillId="0" borderId="144" xfId="0" applyNumberFormat="1" applyFont="1" applyBorder="1" applyAlignment="1">
      <alignment horizontal="right" vertical="top"/>
    </xf>
    <xf numFmtId="4" fontId="59" fillId="0" borderId="143" xfId="0" applyNumberFormat="1" applyFont="1" applyBorder="1" applyAlignment="1">
      <alignment horizontal="right" vertical="top"/>
    </xf>
    <xf numFmtId="4" fontId="59" fillId="0" borderId="59" xfId="0" applyNumberFormat="1" applyFont="1" applyBorder="1" applyAlignment="1">
      <alignment horizontal="right" vertical="top"/>
    </xf>
    <xf numFmtId="10" fontId="59" fillId="0" borderId="59" xfId="0" applyNumberFormat="1" applyFont="1" applyBorder="1" applyAlignment="1">
      <alignment horizontal="right" vertical="top"/>
    </xf>
    <xf numFmtId="0" fontId="62" fillId="8" borderId="117" xfId="0" applyNumberFormat="1" applyFont="1" applyFill="1" applyBorder="1" applyAlignment="1">
      <alignment vertical="top" wrapText="1"/>
    </xf>
    <xf numFmtId="165" fontId="7" fillId="0" borderId="60" xfId="0" applyNumberFormat="1" applyFont="1" applyBorder="1" applyAlignment="1">
      <alignment vertical="top"/>
    </xf>
    <xf numFmtId="49" fontId="14" fillId="0" borderId="27" xfId="0" applyNumberFormat="1" applyFont="1" applyBorder="1" applyAlignment="1">
      <alignment horizontal="center" vertical="top"/>
    </xf>
    <xf numFmtId="4" fontId="58" fillId="0" borderId="145" xfId="0" applyNumberFormat="1" applyFont="1" applyBorder="1" applyAlignment="1">
      <alignment horizontal="right" vertical="top"/>
    </xf>
    <xf numFmtId="4" fontId="58" fillId="0" borderId="62" xfId="0" applyNumberFormat="1" applyFont="1" applyBorder="1" applyAlignment="1">
      <alignment horizontal="right" vertical="top"/>
    </xf>
    <xf numFmtId="4" fontId="58" fillId="0" borderId="146" xfId="0" applyNumberFormat="1" applyFont="1" applyBorder="1" applyAlignment="1">
      <alignment horizontal="right" vertical="top"/>
    </xf>
    <xf numFmtId="4" fontId="59" fillId="0" borderId="145" xfId="0" applyNumberFormat="1" applyFont="1" applyBorder="1" applyAlignment="1">
      <alignment horizontal="right" vertical="top"/>
    </xf>
    <xf numFmtId="4" fontId="59" fillId="0" borderId="80" xfId="0" applyNumberFormat="1" applyFont="1" applyBorder="1" applyAlignment="1">
      <alignment horizontal="right" vertical="top"/>
    </xf>
    <xf numFmtId="10" fontId="59" fillId="0" borderId="80" xfId="0" applyNumberFormat="1" applyFont="1" applyBorder="1" applyAlignment="1">
      <alignment horizontal="right" vertical="top"/>
    </xf>
    <xf numFmtId="49" fontId="62" fillId="8" borderId="119" xfId="0" applyNumberFormat="1" applyFont="1" applyFill="1" applyBorder="1" applyAlignment="1">
      <alignment vertical="top" wrapText="1"/>
    </xf>
    <xf numFmtId="49" fontId="62" fillId="8" borderId="128" xfId="0" applyNumberFormat="1" applyFont="1" applyFill="1" applyBorder="1" applyAlignment="1">
      <alignment horizontal="center" vertical="top"/>
    </xf>
    <xf numFmtId="4" fontId="62" fillId="8" borderId="135" xfId="0" applyNumberFormat="1" applyFont="1" applyFill="1" applyBorder="1" applyAlignment="1">
      <alignment horizontal="right" vertical="top"/>
    </xf>
    <xf numFmtId="4" fontId="62" fillId="8" borderId="120" xfId="0" applyNumberFormat="1" applyFont="1" applyFill="1" applyBorder="1" applyAlignment="1">
      <alignment horizontal="right" vertical="top"/>
    </xf>
    <xf numFmtId="4" fontId="62" fillId="8" borderId="136" xfId="0" applyNumberFormat="1" applyFont="1" applyFill="1" applyBorder="1" applyAlignment="1">
      <alignment horizontal="right" vertical="top"/>
    </xf>
    <xf numFmtId="4" fontId="58" fillId="0" borderId="147" xfId="0" applyNumberFormat="1" applyFont="1" applyBorder="1" applyAlignment="1">
      <alignment horizontal="right" vertical="top"/>
    </xf>
    <xf numFmtId="4" fontId="58" fillId="0" borderId="118" xfId="0" applyNumberFormat="1" applyFont="1" applyBorder="1" applyAlignment="1">
      <alignment horizontal="right" vertical="top"/>
    </xf>
    <xf numFmtId="4" fontId="58" fillId="0" borderId="148" xfId="0" applyNumberFormat="1" applyFont="1" applyBorder="1" applyAlignment="1">
      <alignment horizontal="right" vertical="top"/>
    </xf>
    <xf numFmtId="4" fontId="59" fillId="0" borderId="147" xfId="0" applyNumberFormat="1" applyFont="1" applyBorder="1" applyAlignment="1">
      <alignment horizontal="right" vertical="top"/>
    </xf>
    <xf numFmtId="4" fontId="59" fillId="0" borderId="118" xfId="0" applyNumberFormat="1" applyFont="1" applyBorder="1" applyAlignment="1">
      <alignment horizontal="right" vertical="top"/>
    </xf>
    <xf numFmtId="10" fontId="59" fillId="0" borderId="118" xfId="0" applyNumberFormat="1" applyFont="1" applyBorder="1" applyAlignment="1">
      <alignment horizontal="right" vertical="top"/>
    </xf>
    <xf numFmtId="165" fontId="7" fillId="0" borderId="118" xfId="0" applyNumberFormat="1" applyFont="1" applyBorder="1" applyAlignment="1">
      <alignment vertical="top"/>
    </xf>
    <xf numFmtId="49" fontId="14" fillId="0" borderId="118" xfId="0" applyNumberFormat="1" applyFont="1" applyBorder="1" applyAlignment="1">
      <alignment horizontal="center" vertical="top"/>
    </xf>
    <xf numFmtId="49" fontId="62" fillId="8" borderId="121" xfId="0" applyNumberFormat="1" applyFont="1" applyFill="1" applyBorder="1" applyAlignment="1">
      <alignment vertical="top" wrapText="1"/>
    </xf>
    <xf numFmtId="49" fontId="62" fillId="8" borderId="129" xfId="0" applyNumberFormat="1" applyFont="1" applyFill="1" applyBorder="1" applyAlignment="1">
      <alignment horizontal="center" vertical="top"/>
    </xf>
    <xf numFmtId="4" fontId="62" fillId="8" borderId="137" xfId="0" applyNumberFormat="1" applyFont="1" applyFill="1" applyBorder="1" applyAlignment="1">
      <alignment horizontal="right" vertical="top"/>
    </xf>
    <xf numFmtId="4" fontId="62" fillId="8" borderId="138" xfId="0" applyNumberFormat="1" applyFont="1" applyFill="1" applyBorder="1" applyAlignment="1">
      <alignment horizontal="right" vertical="top"/>
    </xf>
    <xf numFmtId="4" fontId="62" fillId="8" borderId="139" xfId="0" applyNumberFormat="1" applyFont="1" applyFill="1" applyBorder="1" applyAlignment="1">
      <alignment horizontal="right" vertical="top"/>
    </xf>
    <xf numFmtId="4" fontId="58" fillId="0" borderId="149" xfId="0" applyNumberFormat="1" applyFont="1" applyBorder="1" applyAlignment="1">
      <alignment horizontal="right" vertical="top"/>
    </xf>
    <xf numFmtId="4" fontId="58" fillId="0" borderId="150" xfId="0" applyNumberFormat="1" applyFont="1" applyBorder="1" applyAlignment="1">
      <alignment horizontal="right" vertical="top"/>
    </xf>
    <xf numFmtId="4" fontId="58" fillId="0" borderId="151" xfId="0" applyNumberFormat="1" applyFont="1" applyBorder="1" applyAlignment="1">
      <alignment horizontal="right" vertical="top"/>
    </xf>
    <xf numFmtId="4" fontId="59" fillId="0" borderId="149" xfId="0" applyNumberFormat="1" applyFont="1" applyBorder="1" applyAlignment="1">
      <alignment horizontal="right" vertical="top"/>
    </xf>
    <xf numFmtId="4" fontId="59" fillId="0" borderId="150" xfId="0" applyNumberFormat="1" applyFont="1" applyBorder="1" applyAlignment="1">
      <alignment horizontal="right" vertical="top"/>
    </xf>
    <xf numFmtId="10" fontId="59" fillId="0" borderId="150" xfId="0" applyNumberFormat="1" applyFont="1" applyBorder="1" applyAlignment="1">
      <alignment horizontal="right" vertical="top"/>
    </xf>
    <xf numFmtId="0" fontId="62" fillId="8" borderId="124" xfId="0" applyNumberFormat="1" applyFont="1" applyFill="1" applyBorder="1" applyAlignment="1">
      <alignment vertical="top" wrapText="1"/>
    </xf>
    <xf numFmtId="165" fontId="7" fillId="6" borderId="71" xfId="0" applyNumberFormat="1" applyFont="1" applyFill="1" applyBorder="1" applyAlignment="1">
      <alignment vertical="top"/>
    </xf>
    <xf numFmtId="49" fontId="7" fillId="6" borderId="109" xfId="0" applyNumberFormat="1" applyFont="1" applyFill="1" applyBorder="1" applyAlignment="1">
      <alignment horizontal="center" vertical="top"/>
    </xf>
    <xf numFmtId="0" fontId="63" fillId="6" borderId="50" xfId="0" applyFont="1" applyFill="1" applyBorder="1" applyAlignment="1">
      <alignment vertical="top" wrapText="1"/>
    </xf>
    <xf numFmtId="0" fontId="7" fillId="6" borderId="71" xfId="0" applyFont="1" applyFill="1" applyBorder="1" applyAlignment="1">
      <alignment horizontal="center" vertical="top"/>
    </xf>
    <xf numFmtId="4" fontId="7" fillId="6" borderId="52" xfId="0" applyNumberFormat="1" applyFont="1" applyFill="1" applyBorder="1" applyAlignment="1">
      <alignment horizontal="right" vertical="top"/>
    </xf>
    <xf numFmtId="4" fontId="7" fillId="6" borderId="53" xfId="0" applyNumberFormat="1" applyFont="1" applyFill="1" applyBorder="1" applyAlignment="1">
      <alignment horizontal="right" vertical="top"/>
    </xf>
    <xf numFmtId="4" fontId="7" fillId="6" borderId="54" xfId="0" applyNumberFormat="1" applyFont="1" applyFill="1" applyBorder="1" applyAlignment="1">
      <alignment horizontal="right" vertical="top"/>
    </xf>
    <xf numFmtId="4" fontId="58" fillId="6" borderId="54" xfId="0" applyNumberFormat="1" applyFont="1" applyFill="1" applyBorder="1" applyAlignment="1">
      <alignment horizontal="right" vertical="top"/>
    </xf>
    <xf numFmtId="0" fontId="7" fillId="6" borderId="54" xfId="0" applyFont="1" applyFill="1" applyBorder="1" applyAlignment="1">
      <alignment vertical="top" wrapText="1"/>
    </xf>
    <xf numFmtId="0" fontId="64" fillId="0" borderId="57" xfId="0" applyFont="1" applyBorder="1" applyAlignment="1">
      <alignment vertical="top" wrapText="1"/>
    </xf>
    <xf numFmtId="0" fontId="58" fillId="0" borderId="56" xfId="0" applyFont="1" applyBorder="1" applyAlignment="1">
      <alignment horizontal="center" vertical="top"/>
    </xf>
    <xf numFmtId="4" fontId="58" fillId="0" borderId="24" xfId="0" applyNumberFormat="1" applyFont="1" applyBorder="1" applyAlignment="1">
      <alignment horizontal="right" vertical="top"/>
    </xf>
    <xf numFmtId="4" fontId="58" fillId="0" borderId="25" xfId="0" applyNumberFormat="1" applyFont="1" applyBorder="1" applyAlignment="1">
      <alignment horizontal="right" vertical="top"/>
    </xf>
    <xf numFmtId="4" fontId="59" fillId="0" borderId="58" xfId="0" applyNumberFormat="1" applyFont="1" applyBorder="1" applyAlignment="1">
      <alignment horizontal="right" vertical="top"/>
    </xf>
    <xf numFmtId="0" fontId="58" fillId="0" borderId="25" xfId="0" applyFont="1" applyBorder="1" applyAlignment="1">
      <alignment vertical="top" wrapText="1"/>
    </xf>
    <xf numFmtId="165" fontId="7" fillId="0" borderId="69" xfId="0" applyNumberFormat="1" applyFont="1" applyBorder="1" applyAlignment="1">
      <alignment vertical="top"/>
    </xf>
    <xf numFmtId="0" fontId="58" fillId="0" borderId="69" xfId="0" applyFont="1" applyBorder="1" applyAlignment="1">
      <alignment horizontal="center" vertical="top"/>
    </xf>
    <xf numFmtId="4" fontId="58" fillId="0" borderId="28" xfId="0" applyNumberFormat="1" applyFont="1" applyBorder="1" applyAlignment="1">
      <alignment horizontal="right" vertical="top"/>
    </xf>
    <xf numFmtId="4" fontId="58" fillId="0" borderId="30" xfId="0" applyNumberFormat="1" applyFont="1" applyBorder="1" applyAlignment="1">
      <alignment horizontal="right" vertical="top"/>
    </xf>
    <xf numFmtId="4" fontId="58" fillId="0" borderId="29" xfId="0" applyNumberFormat="1" applyFont="1" applyBorder="1" applyAlignment="1">
      <alignment horizontal="right" vertical="top"/>
    </xf>
    <xf numFmtId="4" fontId="59" fillId="0" borderId="64" xfId="0" applyNumberFormat="1" applyFont="1" applyBorder="1" applyAlignment="1">
      <alignment horizontal="right" vertical="top"/>
    </xf>
    <xf numFmtId="0" fontId="58" fillId="0" borderId="29" xfId="0" applyFont="1" applyBorder="1" applyAlignment="1">
      <alignment vertical="top" wrapText="1"/>
    </xf>
    <xf numFmtId="0" fontId="65" fillId="6" borderId="65" xfId="0" applyFont="1" applyFill="1" applyBorder="1" applyAlignment="1">
      <alignment vertical="top" wrapText="1"/>
    </xf>
    <xf numFmtId="0" fontId="7" fillId="6" borderId="48" xfId="0" applyFont="1" applyFill="1" applyBorder="1" applyAlignment="1">
      <alignment horizontal="center" vertical="top"/>
    </xf>
    <xf numFmtId="4" fontId="7" fillId="6" borderId="66" xfId="0" applyNumberFormat="1" applyFont="1" applyFill="1" applyBorder="1" applyAlignment="1">
      <alignment horizontal="right" vertical="top"/>
    </xf>
    <xf numFmtId="4" fontId="7" fillId="6" borderId="67" xfId="0" applyNumberFormat="1" applyFont="1" applyFill="1" applyBorder="1" applyAlignment="1">
      <alignment horizontal="right" vertical="top"/>
    </xf>
    <xf numFmtId="4" fontId="7" fillId="6" borderId="68" xfId="0" applyNumberFormat="1" applyFont="1" applyFill="1" applyBorder="1" applyAlignment="1">
      <alignment horizontal="right" vertical="top"/>
    </xf>
    <xf numFmtId="4" fontId="59" fillId="6" borderId="55" xfId="0" applyNumberFormat="1" applyFont="1" applyFill="1" applyBorder="1" applyAlignment="1">
      <alignment horizontal="right" vertical="top"/>
    </xf>
    <xf numFmtId="10" fontId="59" fillId="6" borderId="55" xfId="0" applyNumberFormat="1" applyFont="1" applyFill="1" applyBorder="1" applyAlignment="1">
      <alignment horizontal="right" vertical="top"/>
    </xf>
    <xf numFmtId="0" fontId="7" fillId="6" borderId="68" xfId="0" applyFont="1" applyFill="1" applyBorder="1" applyAlignment="1">
      <alignment vertical="top" wrapText="1"/>
    </xf>
    <xf numFmtId="49" fontId="62" fillId="8" borderId="114" xfId="0" applyNumberFormat="1" applyFont="1" applyFill="1" applyBorder="1" applyAlignment="1">
      <alignment horizontal="center" vertical="top"/>
    </xf>
    <xf numFmtId="4" fontId="62" fillId="8" borderId="115" xfId="0" applyNumberFormat="1" applyFont="1" applyFill="1" applyBorder="1" applyAlignment="1">
      <alignment horizontal="right" vertical="top"/>
    </xf>
    <xf numFmtId="4" fontId="62" fillId="8" borderId="117" xfId="0" applyNumberFormat="1" applyFont="1" applyFill="1" applyBorder="1" applyAlignment="1">
      <alignment horizontal="right" vertical="top"/>
    </xf>
    <xf numFmtId="49" fontId="14" fillId="0" borderId="70" xfId="0" applyNumberFormat="1" applyFont="1" applyBorder="1" applyAlignment="1">
      <alignment horizontal="center" vertical="top"/>
    </xf>
    <xf numFmtId="0" fontId="58" fillId="0" borderId="60" xfId="0" applyFont="1" applyBorder="1" applyAlignment="1">
      <alignment horizontal="center" vertical="top"/>
    </xf>
    <xf numFmtId="4" fontId="58" fillId="0" borderId="61" xfId="0" applyNumberFormat="1" applyFont="1" applyBorder="1" applyAlignment="1">
      <alignment horizontal="right" vertical="top"/>
    </xf>
    <xf numFmtId="4" fontId="58" fillId="0" borderId="63" xfId="0" applyNumberFormat="1" applyFont="1" applyBorder="1" applyAlignment="1">
      <alignment horizontal="right" vertical="top"/>
    </xf>
    <xf numFmtId="49" fontId="14" fillId="6" borderId="49" xfId="0" applyNumberFormat="1" applyFont="1" applyFill="1" applyBorder="1" applyAlignment="1">
      <alignment horizontal="center" vertical="top"/>
    </xf>
    <xf numFmtId="0" fontId="63" fillId="6" borderId="65" xfId="0" applyFont="1" applyFill="1" applyBorder="1" applyAlignment="1">
      <alignment vertical="top" wrapText="1"/>
    </xf>
    <xf numFmtId="4" fontId="61" fillId="9" borderId="111" xfId="0" applyNumberFormat="1" applyFont="1" applyFill="1" applyBorder="1" applyAlignment="1">
      <alignment horizontal="right" vertical="top"/>
    </xf>
    <xf numFmtId="4" fontId="61" fillId="9" borderId="112" xfId="0" applyNumberFormat="1" applyFont="1" applyFill="1" applyBorder="1" applyAlignment="1">
      <alignment horizontal="right" vertical="top"/>
    </xf>
    <xf numFmtId="4" fontId="61" fillId="9" borderId="113" xfId="0" applyNumberFormat="1" applyFont="1" applyFill="1" applyBorder="1" applyAlignment="1">
      <alignment horizontal="right" vertical="top"/>
    </xf>
    <xf numFmtId="165" fontId="7" fillId="0" borderId="71" xfId="0" applyNumberFormat="1" applyFont="1" applyBorder="1" applyAlignment="1">
      <alignment vertical="top"/>
    </xf>
    <xf numFmtId="49" fontId="14" fillId="0" borderId="19" xfId="0" applyNumberFormat="1" applyFont="1" applyBorder="1" applyAlignment="1">
      <alignment horizontal="center" vertical="top"/>
    </xf>
    <xf numFmtId="0" fontId="58" fillId="0" borderId="71" xfId="0" applyFont="1" applyBorder="1" applyAlignment="1">
      <alignment horizontal="center" vertical="top"/>
    </xf>
    <xf numFmtId="4" fontId="58" fillId="0" borderId="20" xfId="0" applyNumberFormat="1" applyFont="1" applyBorder="1" applyAlignment="1">
      <alignment horizontal="right" vertical="top"/>
    </xf>
    <xf numFmtId="4" fontId="58" fillId="0" borderId="22" xfId="0" applyNumberFormat="1" applyFont="1" applyBorder="1" applyAlignment="1">
      <alignment horizontal="right" vertical="top"/>
    </xf>
    <xf numFmtId="4" fontId="58" fillId="0" borderId="21" xfId="0" applyNumberFormat="1" applyFont="1" applyBorder="1" applyAlignment="1">
      <alignment horizontal="right" vertical="top"/>
    </xf>
    <xf numFmtId="0" fontId="58" fillId="0" borderId="21" xfId="0" applyFont="1" applyBorder="1" applyAlignment="1">
      <alignment vertical="top" wrapText="1"/>
    </xf>
    <xf numFmtId="0" fontId="58" fillId="0" borderId="72" xfId="0" applyFont="1" applyBorder="1" applyAlignment="1">
      <alignment vertical="top" wrapText="1"/>
    </xf>
    <xf numFmtId="4" fontId="62" fillId="8" borderId="122" xfId="0" applyNumberFormat="1" applyFont="1" applyFill="1" applyBorder="1" applyAlignment="1">
      <alignment horizontal="right" vertical="top"/>
    </xf>
    <xf numFmtId="4" fontId="62" fillId="8" borderId="123" xfId="0" applyNumberFormat="1" applyFont="1" applyFill="1" applyBorder="1" applyAlignment="1">
      <alignment horizontal="right" vertical="top"/>
    </xf>
    <xf numFmtId="4" fontId="62" fillId="8" borderId="124" xfId="0" applyNumberFormat="1" applyFont="1" applyFill="1" applyBorder="1" applyAlignment="1">
      <alignment horizontal="right" vertical="top"/>
    </xf>
    <xf numFmtId="0" fontId="58" fillId="0" borderId="63" xfId="0" applyFont="1" applyBorder="1" applyAlignment="1">
      <alignment vertical="top" wrapText="1"/>
    </xf>
    <xf numFmtId="0" fontId="64" fillId="0" borderId="72" xfId="0" applyFont="1" applyBorder="1" applyAlignment="1">
      <alignment vertical="top" wrapText="1"/>
    </xf>
    <xf numFmtId="4" fontId="59" fillId="0" borderId="73" xfId="0" applyNumberFormat="1" applyFont="1" applyBorder="1" applyAlignment="1">
      <alignment horizontal="right" vertical="top"/>
    </xf>
    <xf numFmtId="165" fontId="63" fillId="7" borderId="43" xfId="0" applyNumberFormat="1" applyFont="1" applyFill="1" applyBorder="1" applyAlignment="1">
      <alignment vertical="center"/>
    </xf>
    <xf numFmtId="165" fontId="7" fillId="7" borderId="44" xfId="0" applyNumberFormat="1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vertical="center" wrapText="1"/>
    </xf>
    <xf numFmtId="0" fontId="7" fillId="7" borderId="47" xfId="0" applyFont="1" applyFill="1" applyBorder="1" applyAlignment="1">
      <alignment horizontal="center" vertical="center"/>
    </xf>
    <xf numFmtId="4" fontId="7" fillId="2" borderId="45" xfId="0" applyNumberFormat="1" applyFont="1" applyFill="1" applyBorder="1" applyAlignment="1">
      <alignment horizontal="right" vertical="center"/>
    </xf>
    <xf numFmtId="4" fontId="7" fillId="7" borderId="18" xfId="0" applyNumberFormat="1" applyFont="1" applyFill="1" applyBorder="1" applyAlignment="1">
      <alignment horizontal="right" vertical="center"/>
    </xf>
    <xf numFmtId="4" fontId="7" fillId="7" borderId="74" xfId="0" applyNumberFormat="1" applyFont="1" applyFill="1" applyBorder="1" applyAlignment="1">
      <alignment horizontal="right" vertical="center"/>
    </xf>
    <xf numFmtId="4" fontId="7" fillId="7" borderId="75" xfId="0" applyNumberFormat="1" applyFont="1" applyFill="1" applyBorder="1" applyAlignment="1">
      <alignment horizontal="right" vertical="center"/>
    </xf>
    <xf numFmtId="4" fontId="7" fillId="7" borderId="76" xfId="0" applyNumberFormat="1" applyFont="1" applyFill="1" applyBorder="1" applyAlignment="1">
      <alignment horizontal="right" vertical="center"/>
    </xf>
    <xf numFmtId="4" fontId="7" fillId="7" borderId="15" xfId="0" applyNumberFormat="1" applyFont="1" applyFill="1" applyBorder="1" applyAlignment="1">
      <alignment horizontal="right" vertical="center"/>
    </xf>
    <xf numFmtId="4" fontId="7" fillId="7" borderId="40" xfId="0" applyNumberFormat="1" applyFont="1" applyFill="1" applyBorder="1" applyAlignment="1">
      <alignment horizontal="right" vertical="center"/>
    </xf>
    <xf numFmtId="0" fontId="7" fillId="7" borderId="39" xfId="0" applyFont="1" applyFill="1" applyBorder="1" applyAlignment="1">
      <alignment vertical="center" wrapText="1"/>
    </xf>
    <xf numFmtId="0" fontId="7" fillId="5" borderId="77" xfId="0" applyFont="1" applyFill="1" applyBorder="1" applyAlignment="1">
      <alignment vertical="center"/>
    </xf>
    <xf numFmtId="0" fontId="14" fillId="5" borderId="78" xfId="0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vertical="center"/>
    </xf>
    <xf numFmtId="0" fontId="58" fillId="5" borderId="79" xfId="0" applyFont="1" applyFill="1" applyBorder="1" applyAlignment="1">
      <alignment horizontal="center" vertical="center"/>
    </xf>
    <xf numFmtId="4" fontId="58" fillId="5" borderId="44" xfId="0" applyNumberFormat="1" applyFont="1" applyFill="1" applyBorder="1" applyAlignment="1">
      <alignment horizontal="right" vertical="center"/>
    </xf>
    <xf numFmtId="4" fontId="59" fillId="5" borderId="44" xfId="0" applyNumberFormat="1" applyFont="1" applyFill="1" applyBorder="1" applyAlignment="1">
      <alignment horizontal="right" vertical="center"/>
    </xf>
    <xf numFmtId="4" fontId="59" fillId="5" borderId="80" xfId="0" applyNumberFormat="1" applyFont="1" applyFill="1" applyBorder="1" applyAlignment="1">
      <alignment horizontal="right" vertical="top"/>
    </xf>
    <xf numFmtId="0" fontId="58" fillId="5" borderId="47" xfId="0" applyFont="1" applyFill="1" applyBorder="1" applyAlignment="1">
      <alignment vertical="center"/>
    </xf>
    <xf numFmtId="0" fontId="7" fillId="6" borderId="51" xfId="0" applyFont="1" applyFill="1" applyBorder="1" applyAlignment="1">
      <alignment horizontal="center" vertical="top"/>
    </xf>
    <xf numFmtId="4" fontId="7" fillId="6" borderId="81" xfId="0" applyNumberFormat="1" applyFont="1" applyFill="1" applyBorder="1" applyAlignment="1">
      <alignment horizontal="right" vertical="top"/>
    </xf>
    <xf numFmtId="4" fontId="7" fillId="6" borderId="82" xfId="0" applyNumberFormat="1" applyFont="1" applyFill="1" applyBorder="1" applyAlignment="1">
      <alignment horizontal="right" vertical="top"/>
    </xf>
    <xf numFmtId="165" fontId="7" fillId="0" borderId="46" xfId="0" applyNumberFormat="1" applyFont="1" applyBorder="1" applyAlignment="1">
      <alignment vertical="top"/>
    </xf>
    <xf numFmtId="49" fontId="14" fillId="0" borderId="7" xfId="0" applyNumberFormat="1" applyFont="1" applyBorder="1" applyAlignment="1">
      <alignment horizontal="center" vertical="top"/>
    </xf>
    <xf numFmtId="49" fontId="62" fillId="8" borderId="119" xfId="0" applyNumberFormat="1" applyFont="1" applyFill="1" applyBorder="1" applyAlignment="1">
      <alignment horizontal="center" vertical="top"/>
    </xf>
    <xf numFmtId="4" fontId="62" fillId="8" borderId="163" xfId="0" applyNumberFormat="1" applyFont="1" applyFill="1" applyBorder="1" applyAlignment="1">
      <alignment horizontal="right" vertical="top"/>
    </xf>
    <xf numFmtId="4" fontId="62" fillId="8" borderId="167" xfId="0" applyNumberFormat="1" applyFont="1" applyFill="1" applyBorder="1" applyAlignment="1">
      <alignment horizontal="right" vertical="top"/>
    </xf>
    <xf numFmtId="49" fontId="62" fillId="8" borderId="121" xfId="0" applyNumberFormat="1" applyFont="1" applyFill="1" applyBorder="1" applyAlignment="1">
      <alignment horizontal="center" vertical="top"/>
    </xf>
    <xf numFmtId="4" fontId="62" fillId="8" borderId="168" xfId="0" applyNumberFormat="1" applyFont="1" applyFill="1" applyBorder="1" applyAlignment="1">
      <alignment horizontal="right" vertical="top"/>
    </xf>
    <xf numFmtId="4" fontId="7" fillId="6" borderId="101" xfId="0" applyNumberFormat="1" applyFont="1" applyFill="1" applyBorder="1" applyAlignment="1">
      <alignment horizontal="right" vertical="top"/>
    </xf>
    <xf numFmtId="4" fontId="7" fillId="6" borderId="118" xfId="0" applyNumberFormat="1" applyFont="1" applyFill="1" applyBorder="1" applyAlignment="1">
      <alignment horizontal="right" vertical="top"/>
    </xf>
    <xf numFmtId="4" fontId="59" fillId="6" borderId="118" xfId="0" applyNumberFormat="1" applyFont="1" applyFill="1" applyBorder="1" applyAlignment="1">
      <alignment horizontal="right" vertical="top"/>
    </xf>
    <xf numFmtId="0" fontId="7" fillId="6" borderId="118" xfId="0" applyFont="1" applyFill="1" applyBorder="1" applyAlignment="1">
      <alignment vertical="top" wrapText="1"/>
    </xf>
    <xf numFmtId="4" fontId="58" fillId="0" borderId="89" xfId="0" applyNumberFormat="1" applyFont="1" applyBorder="1" applyAlignment="1">
      <alignment horizontal="right" vertical="top"/>
    </xf>
    <xf numFmtId="0" fontId="58" fillId="0" borderId="118" xfId="0" applyFont="1" applyBorder="1" applyAlignment="1">
      <alignment vertical="top" wrapText="1"/>
    </xf>
    <xf numFmtId="4" fontId="58" fillId="0" borderId="92" xfId="0" applyNumberFormat="1" applyFont="1" applyBorder="1" applyAlignment="1">
      <alignment horizontal="right" vertical="top"/>
    </xf>
    <xf numFmtId="4" fontId="62" fillId="8" borderId="125" xfId="0" applyNumberFormat="1" applyFont="1" applyFill="1" applyBorder="1" applyAlignment="1">
      <alignment horizontal="right" vertical="top"/>
    </xf>
    <xf numFmtId="4" fontId="58" fillId="0" borderId="165" xfId="0" applyNumberFormat="1" applyFont="1" applyBorder="1" applyAlignment="1">
      <alignment horizontal="right" vertical="top"/>
    </xf>
    <xf numFmtId="4" fontId="62" fillId="8" borderId="164" xfId="0" applyNumberFormat="1" applyFont="1" applyFill="1" applyBorder="1" applyAlignment="1">
      <alignment horizontal="right" vertical="top"/>
    </xf>
    <xf numFmtId="4" fontId="58" fillId="0" borderId="155" xfId="0" applyNumberFormat="1" applyFont="1" applyBorder="1" applyAlignment="1">
      <alignment horizontal="right" vertical="top"/>
    </xf>
    <xf numFmtId="4" fontId="58" fillId="0" borderId="156" xfId="0" applyNumberFormat="1" applyFont="1" applyBorder="1" applyAlignment="1">
      <alignment horizontal="right" vertical="top"/>
    </xf>
    <xf numFmtId="4" fontId="58" fillId="0" borderId="158" xfId="0" applyNumberFormat="1" applyFont="1" applyBorder="1" applyAlignment="1">
      <alignment horizontal="right" vertical="top"/>
    </xf>
    <xf numFmtId="49" fontId="14" fillId="0" borderId="46" xfId="0" applyNumberFormat="1" applyFont="1" applyBorder="1" applyAlignment="1">
      <alignment horizontal="center" vertical="top"/>
    </xf>
    <xf numFmtId="49" fontId="62" fillId="8" borderId="118" xfId="0" applyNumberFormat="1" applyFont="1" applyFill="1" applyBorder="1" applyAlignment="1">
      <alignment vertical="top" wrapText="1"/>
    </xf>
    <xf numFmtId="49" fontId="62" fillId="8" borderId="118" xfId="0" applyNumberFormat="1" applyFont="1" applyFill="1" applyBorder="1" applyAlignment="1">
      <alignment horizontal="center" vertical="top"/>
    </xf>
    <xf numFmtId="4" fontId="62" fillId="8" borderId="118" xfId="0" applyNumberFormat="1" applyFont="1" applyFill="1" applyBorder="1" applyAlignment="1">
      <alignment horizontal="right" vertical="top"/>
    </xf>
    <xf numFmtId="4" fontId="58" fillId="0" borderId="80" xfId="0" applyNumberFormat="1" applyFont="1" applyBorder="1" applyAlignment="1">
      <alignment horizontal="right" vertical="top"/>
    </xf>
    <xf numFmtId="49" fontId="14" fillId="6" borderId="99" xfId="0" applyNumberFormat="1" applyFont="1" applyFill="1" applyBorder="1" applyAlignment="1">
      <alignment horizontal="center" vertical="top"/>
    </xf>
    <xf numFmtId="0" fontId="65" fillId="6" borderId="118" xfId="0" applyFont="1" applyFill="1" applyBorder="1" applyAlignment="1">
      <alignment vertical="top" wrapText="1"/>
    </xf>
    <xf numFmtId="0" fontId="7" fillId="6" borderId="118" xfId="0" applyFont="1" applyFill="1" applyBorder="1" applyAlignment="1">
      <alignment horizontal="center" vertical="top"/>
    </xf>
    <xf numFmtId="4" fontId="7" fillId="6" borderId="90" xfId="0" applyNumberFormat="1" applyFont="1" applyFill="1" applyBorder="1" applyAlignment="1">
      <alignment horizontal="right" vertical="top"/>
    </xf>
    <xf numFmtId="4" fontId="7" fillId="6" borderId="108" xfId="0" applyNumberFormat="1" applyFont="1" applyFill="1" applyBorder="1" applyAlignment="1">
      <alignment horizontal="right" vertical="top"/>
    </xf>
    <xf numFmtId="49" fontId="14" fillId="0" borderId="56" xfId="0" applyNumberFormat="1" applyFont="1" applyBorder="1" applyAlignment="1">
      <alignment horizontal="center" vertical="top"/>
    </xf>
    <xf numFmtId="4" fontId="58" fillId="0" borderId="58" xfId="0" applyNumberFormat="1" applyFont="1" applyBorder="1" applyAlignment="1">
      <alignment horizontal="right" vertical="top"/>
    </xf>
    <xf numFmtId="49" fontId="14" fillId="0" borderId="60" xfId="0" applyNumberFormat="1" applyFont="1" applyBorder="1" applyAlignment="1">
      <alignment horizontal="center" vertical="top"/>
    </xf>
    <xf numFmtId="4" fontId="58" fillId="0" borderId="64" xfId="0" applyNumberFormat="1" applyFont="1" applyBorder="1" applyAlignment="1">
      <alignment horizontal="right" vertical="top"/>
    </xf>
    <xf numFmtId="49" fontId="14" fillId="0" borderId="165" xfId="0" applyNumberFormat="1" applyFont="1" applyBorder="1" applyAlignment="1">
      <alignment horizontal="center" vertical="top"/>
    </xf>
    <xf numFmtId="4" fontId="58" fillId="0" borderId="166" xfId="0" applyNumberFormat="1" applyFont="1" applyBorder="1" applyAlignment="1">
      <alignment horizontal="right" vertical="top"/>
    </xf>
    <xf numFmtId="4" fontId="62" fillId="8" borderId="169" xfId="0" applyNumberFormat="1" applyFont="1" applyFill="1" applyBorder="1" applyAlignment="1">
      <alignment horizontal="right" vertical="top"/>
    </xf>
    <xf numFmtId="4" fontId="58" fillId="0" borderId="169" xfId="0" applyNumberFormat="1" applyFont="1" applyBorder="1" applyAlignment="1">
      <alignment horizontal="right" vertical="top"/>
    </xf>
    <xf numFmtId="4" fontId="59" fillId="0" borderId="169" xfId="0" applyNumberFormat="1" applyFont="1" applyBorder="1" applyAlignment="1">
      <alignment horizontal="right" vertical="top"/>
    </xf>
    <xf numFmtId="10" fontId="59" fillId="0" borderId="169" xfId="0" applyNumberFormat="1" applyFont="1" applyBorder="1" applyAlignment="1">
      <alignment horizontal="right" vertical="top"/>
    </xf>
    <xf numFmtId="0" fontId="7" fillId="7" borderId="44" xfId="0" applyFont="1" applyFill="1" applyBorder="1" applyAlignment="1">
      <alignment horizontal="center" vertical="center"/>
    </xf>
    <xf numFmtId="4" fontId="7" fillId="7" borderId="118" xfId="0" applyNumberFormat="1" applyFont="1" applyFill="1" applyBorder="1" applyAlignment="1">
      <alignment horizontal="right" vertical="center"/>
    </xf>
    <xf numFmtId="4" fontId="59" fillId="7" borderId="118" xfId="0" applyNumberFormat="1" applyFont="1" applyFill="1" applyBorder="1" applyAlignment="1">
      <alignment horizontal="right" vertical="center"/>
    </xf>
    <xf numFmtId="0" fontId="7" fillId="7" borderId="118" xfId="0" applyFont="1" applyFill="1" applyBorder="1" applyAlignment="1">
      <alignment vertical="center" wrapText="1"/>
    </xf>
    <xf numFmtId="0" fontId="7" fillId="5" borderId="95" xfId="0" applyFont="1" applyFill="1" applyBorder="1" applyAlignment="1">
      <alignment vertical="center"/>
    </xf>
    <xf numFmtId="0" fontId="7" fillId="5" borderId="97" xfId="0" applyFont="1" applyFill="1" applyBorder="1" applyAlignment="1">
      <alignment vertical="center"/>
    </xf>
    <xf numFmtId="0" fontId="58" fillId="5" borderId="97" xfId="0" applyFont="1" applyFill="1" applyBorder="1" applyAlignment="1">
      <alignment horizontal="center" vertical="center"/>
    </xf>
    <xf numFmtId="4" fontId="58" fillId="5" borderId="97" xfId="0" applyNumberFormat="1" applyFont="1" applyFill="1" applyBorder="1" applyAlignment="1">
      <alignment horizontal="right" vertical="center"/>
    </xf>
    <xf numFmtId="4" fontId="59" fillId="5" borderId="97" xfId="0" applyNumberFormat="1" applyFont="1" applyFill="1" applyBorder="1" applyAlignment="1">
      <alignment horizontal="right" vertical="center"/>
    </xf>
    <xf numFmtId="0" fontId="58" fillId="5" borderId="98" xfId="0" applyFont="1" applyFill="1" applyBorder="1" applyAlignment="1">
      <alignment vertical="center"/>
    </xf>
    <xf numFmtId="0" fontId="58" fillId="0" borderId="57" xfId="0" applyFont="1" applyBorder="1" applyAlignment="1">
      <alignment vertical="top" wrapText="1"/>
    </xf>
    <xf numFmtId="4" fontId="7" fillId="7" borderId="84" xfId="0" applyNumberFormat="1" applyFont="1" applyFill="1" applyBorder="1" applyAlignment="1">
      <alignment horizontal="right" vertical="center"/>
    </xf>
    <xf numFmtId="4" fontId="7" fillId="7" borderId="85" xfId="0" applyNumberFormat="1" applyFont="1" applyFill="1" applyBorder="1" applyAlignment="1">
      <alignment horizontal="right" vertical="center"/>
    </xf>
    <xf numFmtId="4" fontId="59" fillId="7" borderId="40" xfId="0" applyNumberFormat="1" applyFont="1" applyFill="1" applyBorder="1" applyAlignment="1">
      <alignment horizontal="right" vertical="center"/>
    </xf>
    <xf numFmtId="0" fontId="65" fillId="6" borderId="50" xfId="0" applyFont="1" applyFill="1" applyBorder="1" applyAlignment="1">
      <alignment vertical="top" wrapText="1"/>
    </xf>
    <xf numFmtId="4" fontId="59" fillId="6" borderId="24" xfId="0" applyNumberFormat="1" applyFont="1" applyFill="1" applyBorder="1" applyAlignment="1">
      <alignment horizontal="right" vertical="top"/>
    </xf>
    <xf numFmtId="49" fontId="62" fillId="8" borderId="114" xfId="0" applyNumberFormat="1" applyFont="1" applyFill="1" applyBorder="1" applyAlignment="1">
      <alignment horizontal="justify" vertical="top" wrapText="1"/>
    </xf>
    <xf numFmtId="49" fontId="62" fillId="8" borderId="114" xfId="0" applyNumberFormat="1" applyFont="1" applyFill="1" applyBorder="1" applyAlignment="1">
      <alignment horizontal="center" vertical="top" wrapText="1"/>
    </xf>
    <xf numFmtId="4" fontId="62" fillId="8" borderId="115" xfId="0" applyNumberFormat="1" applyFont="1" applyFill="1" applyBorder="1" applyAlignment="1">
      <alignment horizontal="right" vertical="top" wrapText="1"/>
    </xf>
    <xf numFmtId="4" fontId="62" fillId="8" borderId="116" xfId="0" applyNumberFormat="1" applyFont="1" applyFill="1" applyBorder="1" applyAlignment="1">
      <alignment horizontal="right" vertical="top" wrapText="1"/>
    </xf>
    <xf numFmtId="4" fontId="62" fillId="8" borderId="117" xfId="0" applyNumberFormat="1" applyFont="1" applyFill="1" applyBorder="1" applyAlignment="1">
      <alignment horizontal="right" vertical="top" wrapText="1"/>
    </xf>
    <xf numFmtId="4" fontId="58" fillId="0" borderId="24" xfId="0" applyNumberFormat="1" applyFont="1" applyBorder="1" applyAlignment="1">
      <alignment horizontal="right" vertical="top" wrapText="1"/>
    </xf>
    <xf numFmtId="4" fontId="58" fillId="0" borderId="26" xfId="0" applyNumberFormat="1" applyFont="1" applyBorder="1" applyAlignment="1">
      <alignment horizontal="right" vertical="top" wrapText="1"/>
    </xf>
    <xf numFmtId="4" fontId="58" fillId="0" borderId="25" xfId="0" applyNumberFormat="1" applyFont="1" applyBorder="1" applyAlignment="1">
      <alignment horizontal="right" vertical="top" wrapText="1"/>
    </xf>
    <xf numFmtId="0" fontId="64" fillId="0" borderId="56" xfId="0" applyFont="1" applyBorder="1" applyAlignment="1">
      <alignment horizontal="center" vertical="top" wrapText="1"/>
    </xf>
    <xf numFmtId="4" fontId="58" fillId="0" borderId="61" xfId="0" applyNumberFormat="1" applyFont="1" applyBorder="1" applyAlignment="1">
      <alignment horizontal="right" vertical="top" wrapText="1"/>
    </xf>
    <xf numFmtId="4" fontId="58" fillId="0" borderId="62" xfId="0" applyNumberFormat="1" applyFont="1" applyBorder="1" applyAlignment="1">
      <alignment horizontal="right" vertical="top" wrapText="1"/>
    </xf>
    <xf numFmtId="4" fontId="58" fillId="0" borderId="63" xfId="0" applyNumberFormat="1" applyFont="1" applyBorder="1" applyAlignment="1">
      <alignment horizontal="right" vertical="top" wrapText="1"/>
    </xf>
    <xf numFmtId="49" fontId="62" fillId="8" borderId="114" xfId="0" applyNumberFormat="1" applyFont="1" applyFill="1" applyBorder="1" applyAlignment="1">
      <alignment horizontal="left" vertical="center" wrapText="1"/>
    </xf>
    <xf numFmtId="49" fontId="62" fillId="8" borderId="114" xfId="0" applyNumberFormat="1" applyFont="1" applyFill="1" applyBorder="1" applyAlignment="1">
      <alignment horizontal="left" vertical="top" wrapText="1"/>
    </xf>
    <xf numFmtId="4" fontId="59" fillId="0" borderId="166" xfId="0" applyNumberFormat="1" applyFont="1" applyBorder="1" applyAlignment="1">
      <alignment horizontal="right" vertical="top"/>
    </xf>
    <xf numFmtId="0" fontId="58" fillId="0" borderId="41" xfId="0" applyFont="1" applyBorder="1" applyAlignment="1">
      <alignment vertical="top" wrapText="1"/>
    </xf>
    <xf numFmtId="49" fontId="62" fillId="8" borderId="121" xfId="0" applyNumberFormat="1" applyFont="1" applyFill="1" applyBorder="1" applyAlignment="1">
      <alignment horizontal="left" vertical="top" wrapText="1"/>
    </xf>
    <xf numFmtId="4" fontId="59" fillId="0" borderId="42" xfId="0" applyNumberFormat="1" applyFont="1" applyBorder="1" applyAlignment="1">
      <alignment horizontal="right" vertical="top"/>
    </xf>
    <xf numFmtId="4" fontId="59" fillId="0" borderId="50" xfId="0" applyNumberFormat="1" applyFont="1" applyBorder="1" applyAlignment="1">
      <alignment horizontal="right" vertical="top"/>
    </xf>
    <xf numFmtId="10" fontId="59" fillId="0" borderId="50" xfId="0" applyNumberFormat="1" applyFont="1" applyBorder="1" applyAlignment="1">
      <alignment horizontal="right" vertical="top"/>
    </xf>
    <xf numFmtId="0" fontId="58" fillId="0" borderId="157" xfId="0" applyFont="1" applyBorder="1" applyAlignment="1">
      <alignment vertical="top" wrapText="1"/>
    </xf>
    <xf numFmtId="0" fontId="58" fillId="0" borderId="57" xfId="0" applyFont="1" applyBorder="1" applyAlignment="1">
      <alignment horizontal="left" vertical="top" wrapText="1"/>
    </xf>
    <xf numFmtId="0" fontId="64" fillId="0" borderId="56" xfId="0" applyFont="1" applyBorder="1" applyAlignment="1">
      <alignment horizontal="center" vertical="top"/>
    </xf>
    <xf numFmtId="0" fontId="58" fillId="0" borderId="72" xfId="0" applyFont="1" applyBorder="1" applyAlignment="1">
      <alignment horizontal="left" vertical="top" wrapText="1"/>
    </xf>
    <xf numFmtId="0" fontId="64" fillId="0" borderId="60" xfId="0" applyFont="1" applyBorder="1" applyAlignment="1">
      <alignment horizontal="center" vertical="top"/>
    </xf>
    <xf numFmtId="4" fontId="59" fillId="7" borderId="45" xfId="0" applyNumberFormat="1" applyFont="1" applyFill="1" applyBorder="1" applyAlignment="1">
      <alignment horizontal="right" vertical="center"/>
    </xf>
    <xf numFmtId="4" fontId="59" fillId="7" borderId="15" xfId="0" applyNumberFormat="1" applyFont="1" applyFill="1" applyBorder="1" applyAlignment="1">
      <alignment horizontal="right" vertical="center"/>
    </xf>
    <xf numFmtId="0" fontId="7" fillId="5" borderId="43" xfId="0" applyFont="1" applyFill="1" applyBorder="1" applyAlignment="1">
      <alignment vertical="center"/>
    </xf>
    <xf numFmtId="0" fontId="14" fillId="5" borderId="15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vertical="center"/>
    </xf>
    <xf numFmtId="4" fontId="59" fillId="5" borderId="55" xfId="0" applyNumberFormat="1" applyFont="1" applyFill="1" applyBorder="1" applyAlignment="1">
      <alignment horizontal="right" vertical="top"/>
    </xf>
    <xf numFmtId="4" fontId="59" fillId="6" borderId="88" xfId="0" applyNumberFormat="1" applyFont="1" applyFill="1" applyBorder="1" applyAlignment="1">
      <alignment horizontal="right" vertical="top"/>
    </xf>
    <xf numFmtId="0" fontId="64" fillId="0" borderId="89" xfId="0" applyFont="1" applyBorder="1" applyAlignment="1">
      <alignment vertical="top" wrapText="1"/>
    </xf>
    <xf numFmtId="0" fontId="7" fillId="6" borderId="15" xfId="0" applyFont="1" applyFill="1" applyBorder="1" applyAlignment="1">
      <alignment horizontal="center" vertical="top"/>
    </xf>
    <xf numFmtId="4" fontId="7" fillId="6" borderId="88" xfId="0" applyNumberFormat="1" applyFont="1" applyFill="1" applyBorder="1" applyAlignment="1">
      <alignment horizontal="right" vertical="top"/>
    </xf>
    <xf numFmtId="0" fontId="64" fillId="0" borderId="71" xfId="0" applyFont="1" applyBorder="1" applyAlignment="1">
      <alignment horizontal="center" vertical="top"/>
    </xf>
    <xf numFmtId="0" fontId="63" fillId="6" borderId="49" xfId="0" applyFont="1" applyFill="1" applyBorder="1" applyAlignment="1">
      <alignment vertical="top" wrapText="1"/>
    </xf>
    <xf numFmtId="0" fontId="7" fillId="6" borderId="65" xfId="0" applyFont="1" applyFill="1" applyBorder="1" applyAlignment="1">
      <alignment horizontal="center" vertical="top"/>
    </xf>
    <xf numFmtId="0" fontId="58" fillId="0" borderId="23" xfId="0" applyFont="1" applyBorder="1" applyAlignment="1">
      <alignment vertical="top" wrapText="1"/>
    </xf>
    <xf numFmtId="0" fontId="64" fillId="0" borderId="57" xfId="0" applyFont="1" applyBorder="1" applyAlignment="1">
      <alignment horizontal="center" vertical="top"/>
    </xf>
    <xf numFmtId="0" fontId="58" fillId="0" borderId="27" xfId="0" applyFont="1" applyBorder="1" applyAlignment="1">
      <alignment vertical="top" wrapText="1"/>
    </xf>
    <xf numFmtId="0" fontId="65" fillId="6" borderId="50" xfId="0" applyFont="1" applyFill="1" applyBorder="1" applyAlignment="1">
      <alignment horizontal="left" vertical="top" wrapText="1"/>
    </xf>
    <xf numFmtId="0" fontId="65" fillId="6" borderId="65" xfId="0" applyFont="1" applyFill="1" applyBorder="1" applyAlignment="1">
      <alignment horizontal="left" vertical="top" wrapText="1"/>
    </xf>
    <xf numFmtId="10" fontId="59" fillId="0" borderId="73" xfId="0" applyNumberFormat="1" applyFont="1" applyBorder="1" applyAlignment="1">
      <alignment horizontal="right" vertical="top"/>
    </xf>
    <xf numFmtId="4" fontId="59" fillId="7" borderId="47" xfId="0" applyNumberFormat="1" applyFont="1" applyFill="1" applyBorder="1" applyAlignment="1">
      <alignment horizontal="right" vertical="center"/>
    </xf>
    <xf numFmtId="0" fontId="7" fillId="7" borderId="15" xfId="0" applyFont="1" applyFill="1" applyBorder="1" applyAlignment="1">
      <alignment vertical="center" wrapText="1"/>
    </xf>
    <xf numFmtId="4" fontId="59" fillId="5" borderId="42" xfId="0" applyNumberFormat="1" applyFont="1" applyFill="1" applyBorder="1" applyAlignment="1">
      <alignment horizontal="right" vertical="center"/>
    </xf>
    <xf numFmtId="0" fontId="58" fillId="5" borderId="41" xfId="0" applyFont="1" applyFill="1" applyBorder="1" applyAlignment="1">
      <alignment vertical="center"/>
    </xf>
    <xf numFmtId="4" fontId="59" fillId="0" borderId="66" xfId="0" applyNumberFormat="1" applyFont="1" applyBorder="1" applyAlignment="1">
      <alignment horizontal="right" vertical="top"/>
    </xf>
    <xf numFmtId="4" fontId="59" fillId="0" borderId="90" xfId="0" applyNumberFormat="1" applyFont="1" applyBorder="1" applyAlignment="1">
      <alignment horizontal="right" vertical="top"/>
    </xf>
    <xf numFmtId="10" fontId="59" fillId="0" borderId="90" xfId="0" applyNumberFormat="1" applyFont="1" applyBorder="1" applyAlignment="1">
      <alignment horizontal="right" vertical="top"/>
    </xf>
    <xf numFmtId="0" fontId="58" fillId="0" borderId="68" xfId="0" applyFont="1" applyBorder="1" applyAlignment="1">
      <alignment vertical="top" wrapText="1"/>
    </xf>
    <xf numFmtId="4" fontId="59" fillId="0" borderId="24" xfId="0" applyNumberFormat="1" applyFont="1" applyBorder="1" applyAlignment="1">
      <alignment horizontal="right" vertical="top"/>
    </xf>
    <xf numFmtId="0" fontId="64" fillId="0" borderId="91" xfId="0" applyFont="1" applyBorder="1" applyAlignment="1">
      <alignment vertical="top" wrapText="1"/>
    </xf>
    <xf numFmtId="4" fontId="59" fillId="0" borderId="28" xfId="0" applyNumberFormat="1" applyFont="1" applyBorder="1" applyAlignment="1">
      <alignment horizontal="right" vertical="top"/>
    </xf>
    <xf numFmtId="4" fontId="59" fillId="0" borderId="93" xfId="0" applyNumberFormat="1" applyFont="1" applyBorder="1" applyAlignment="1">
      <alignment horizontal="right" vertical="top"/>
    </xf>
    <xf numFmtId="10" fontId="59" fillId="0" borderId="93" xfId="0" applyNumberFormat="1" applyFont="1" applyBorder="1" applyAlignment="1">
      <alignment horizontal="right" vertical="top"/>
    </xf>
    <xf numFmtId="165" fontId="7" fillId="7" borderId="94" xfId="0" applyNumberFormat="1" applyFont="1" applyFill="1" applyBorder="1" applyAlignment="1">
      <alignment horizontal="center" vertical="center"/>
    </xf>
    <xf numFmtId="0" fontId="14" fillId="5" borderId="96" xfId="0" applyFont="1" applyFill="1" applyBorder="1" applyAlignment="1">
      <alignment vertical="center"/>
    </xf>
    <xf numFmtId="4" fontId="64" fillId="0" borderId="24" xfId="0" applyNumberFormat="1" applyFont="1" applyBorder="1" applyAlignment="1">
      <alignment horizontal="right" vertical="top"/>
    </xf>
    <xf numFmtId="4" fontId="64" fillId="0" borderId="26" xfId="0" applyNumberFormat="1" applyFont="1" applyBorder="1" applyAlignment="1">
      <alignment horizontal="right" vertical="top"/>
    </xf>
    <xf numFmtId="4" fontId="59" fillId="0" borderId="61" xfId="0" applyNumberFormat="1" applyFont="1" applyBorder="1" applyAlignment="1">
      <alignment horizontal="right" vertical="top"/>
    </xf>
    <xf numFmtId="165" fontId="7" fillId="7" borderId="97" xfId="0" applyNumberFormat="1" applyFont="1" applyFill="1" applyBorder="1" applyAlignment="1">
      <alignment horizontal="center" vertical="center"/>
    </xf>
    <xf numFmtId="4" fontId="7" fillId="7" borderId="45" xfId="0" applyNumberFormat="1" applyFont="1" applyFill="1" applyBorder="1" applyAlignment="1">
      <alignment horizontal="right" vertical="center"/>
    </xf>
    <xf numFmtId="4" fontId="59" fillId="5" borderId="79" xfId="0" applyNumberFormat="1" applyFont="1" applyFill="1" applyBorder="1" applyAlignment="1">
      <alignment horizontal="right" vertical="center"/>
    </xf>
    <xf numFmtId="165" fontId="7" fillId="0" borderId="99" xfId="0" applyNumberFormat="1" applyFont="1" applyBorder="1" applyAlignment="1">
      <alignment vertical="top"/>
    </xf>
    <xf numFmtId="166" fontId="14" fillId="0" borderId="49" xfId="0" applyNumberFormat="1" applyFont="1" applyBorder="1" applyAlignment="1">
      <alignment horizontal="center" vertical="top"/>
    </xf>
    <xf numFmtId="0" fontId="58" fillId="0" borderId="100" xfId="0" applyFont="1" applyBorder="1" applyAlignment="1">
      <alignment vertical="top" wrapText="1"/>
    </xf>
    <xf numFmtId="0" fontId="58" fillId="0" borderId="49" xfId="0" applyFont="1" applyBorder="1" applyAlignment="1">
      <alignment horizontal="center" vertical="top"/>
    </xf>
    <xf numFmtId="4" fontId="58" fillId="0" borderId="90" xfId="0" applyNumberFormat="1" applyFont="1" applyBorder="1" applyAlignment="1">
      <alignment horizontal="right" vertical="top"/>
    </xf>
    <xf numFmtId="4" fontId="58" fillId="0" borderId="68" xfId="0" applyNumberFormat="1" applyFont="1" applyBorder="1" applyAlignment="1">
      <alignment horizontal="right" vertical="top"/>
    </xf>
    <xf numFmtId="4" fontId="58" fillId="0" borderId="67" xfId="0" applyNumberFormat="1" applyFont="1" applyBorder="1" applyAlignment="1">
      <alignment horizontal="right" vertical="top"/>
    </xf>
    <xf numFmtId="4" fontId="58" fillId="0" borderId="66" xfId="0" applyNumberFormat="1" applyFont="1" applyBorder="1" applyAlignment="1">
      <alignment horizontal="right" vertical="top"/>
    </xf>
    <xf numFmtId="166" fontId="14" fillId="0" borderId="23" xfId="0" applyNumberFormat="1" applyFont="1" applyBorder="1" applyAlignment="1">
      <alignment horizontal="center" vertical="top"/>
    </xf>
    <xf numFmtId="0" fontId="58" fillId="0" borderId="23" xfId="0" applyFont="1" applyBorder="1" applyAlignment="1">
      <alignment horizontal="center" vertical="top"/>
    </xf>
    <xf numFmtId="4" fontId="66" fillId="0" borderId="58" xfId="0" applyNumberFormat="1" applyFont="1" applyBorder="1" applyAlignment="1">
      <alignment horizontal="right" vertical="top"/>
    </xf>
    <xf numFmtId="4" fontId="66" fillId="0" borderId="26" xfId="0" applyNumberFormat="1" applyFont="1" applyBorder="1" applyAlignment="1">
      <alignment horizontal="right" vertical="top"/>
    </xf>
    <xf numFmtId="4" fontId="66" fillId="0" borderId="25" xfId="0" applyNumberFormat="1" applyFont="1" applyBorder="1" applyAlignment="1">
      <alignment horizontal="right" vertical="top"/>
    </xf>
    <xf numFmtId="0" fontId="58" fillId="0" borderId="27" xfId="0" applyFont="1" applyBorder="1" applyAlignment="1">
      <alignment horizontal="center" vertical="top"/>
    </xf>
    <xf numFmtId="0" fontId="14" fillId="5" borderId="79" xfId="0" applyFont="1" applyFill="1" applyBorder="1" applyAlignment="1">
      <alignment vertical="center"/>
    </xf>
    <xf numFmtId="0" fontId="58" fillId="0" borderId="32" xfId="0" applyFont="1" applyBorder="1" applyAlignment="1">
      <alignment vertical="top" wrapText="1"/>
    </xf>
    <xf numFmtId="4" fontId="58" fillId="0" borderId="59" xfId="0" applyNumberFormat="1" applyFont="1" applyBorder="1" applyAlignment="1">
      <alignment horizontal="right" vertical="top"/>
    </xf>
    <xf numFmtId="4" fontId="58" fillId="0" borderId="101" xfId="0" applyNumberFormat="1" applyFont="1" applyBorder="1" applyAlignment="1">
      <alignment horizontal="right" vertical="top"/>
    </xf>
    <xf numFmtId="4" fontId="59" fillId="0" borderId="49" xfId="0" applyNumberFormat="1" applyFont="1" applyBorder="1" applyAlignment="1">
      <alignment horizontal="right" vertical="top"/>
    </xf>
    <xf numFmtId="0" fontId="58" fillId="0" borderId="49" xfId="0" applyFont="1" applyBorder="1" applyAlignment="1">
      <alignment vertical="top" wrapText="1"/>
    </xf>
    <xf numFmtId="166" fontId="14" fillId="0" borderId="27" xfId="0" applyNumberFormat="1" applyFont="1" applyBorder="1" applyAlignment="1">
      <alignment horizontal="center" vertical="top"/>
    </xf>
    <xf numFmtId="4" fontId="59" fillId="0" borderId="27" xfId="0" applyNumberFormat="1" applyFont="1" applyBorder="1" applyAlignment="1">
      <alignment horizontal="right" vertical="top"/>
    </xf>
    <xf numFmtId="166" fontId="14" fillId="0" borderId="70" xfId="0" applyNumberFormat="1" applyFont="1" applyBorder="1" applyAlignment="1">
      <alignment horizontal="center" vertical="top"/>
    </xf>
    <xf numFmtId="0" fontId="58" fillId="0" borderId="70" xfId="0" applyFont="1" applyBorder="1" applyAlignment="1">
      <alignment horizontal="center" vertical="top"/>
    </xf>
    <xf numFmtId="0" fontId="58" fillId="0" borderId="70" xfId="0" applyFont="1" applyBorder="1" applyAlignment="1">
      <alignment vertical="top" wrapText="1"/>
    </xf>
    <xf numFmtId="165" fontId="7" fillId="0" borderId="23" xfId="0" applyNumberFormat="1" applyFont="1" applyBorder="1" applyAlignment="1">
      <alignment vertical="top"/>
    </xf>
    <xf numFmtId="165" fontId="7" fillId="0" borderId="27" xfId="0" applyNumberFormat="1" applyFont="1" applyBorder="1" applyAlignment="1">
      <alignment vertical="top"/>
    </xf>
    <xf numFmtId="4" fontId="59" fillId="0" borderId="70" xfId="0" applyNumberFormat="1" applyFont="1" applyBorder="1" applyAlignment="1">
      <alignment horizontal="right" vertical="top"/>
    </xf>
    <xf numFmtId="0" fontId="58" fillId="5" borderId="45" xfId="0" applyFont="1" applyFill="1" applyBorder="1" applyAlignment="1">
      <alignment horizontal="center" vertical="center"/>
    </xf>
    <xf numFmtId="166" fontId="14" fillId="0" borderId="19" xfId="0" applyNumberFormat="1" applyFont="1" applyBorder="1" applyAlignment="1">
      <alignment horizontal="center" vertical="top"/>
    </xf>
    <xf numFmtId="0" fontId="58" fillId="0" borderId="99" xfId="0" applyFont="1" applyBorder="1" applyAlignment="1">
      <alignment vertical="top" wrapText="1"/>
    </xf>
    <xf numFmtId="4" fontId="58" fillId="0" borderId="53" xfId="0" applyNumberFormat="1" applyFont="1" applyBorder="1" applyAlignment="1">
      <alignment horizontal="right" vertical="top"/>
    </xf>
    <xf numFmtId="4" fontId="58" fillId="0" borderId="54" xfId="0" applyNumberFormat="1" applyFont="1" applyBorder="1" applyAlignment="1">
      <alignment horizontal="right" vertical="top"/>
    </xf>
    <xf numFmtId="0" fontId="58" fillId="0" borderId="105" xfId="0" applyFont="1" applyBorder="1" applyAlignment="1">
      <alignment vertical="top" wrapText="1"/>
    </xf>
    <xf numFmtId="4" fontId="59" fillId="0" borderId="23" xfId="0" applyNumberFormat="1" applyFont="1" applyBorder="1" applyAlignment="1">
      <alignment horizontal="right" vertical="top"/>
    </xf>
    <xf numFmtId="0" fontId="58" fillId="0" borderId="106" xfId="0" applyFont="1" applyBorder="1" applyAlignment="1">
      <alignment vertical="top" wrapText="1"/>
    </xf>
    <xf numFmtId="0" fontId="58" fillId="0" borderId="86" xfId="0" applyFont="1" applyBorder="1" applyAlignment="1">
      <alignment vertical="top" wrapText="1"/>
    </xf>
    <xf numFmtId="0" fontId="7" fillId="7" borderId="98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65" fillId="6" borderId="107" xfId="0" applyFont="1" applyFill="1" applyBorder="1" applyAlignment="1">
      <alignment horizontal="left" vertical="top" wrapText="1"/>
    </xf>
    <xf numFmtId="4" fontId="7" fillId="6" borderId="49" xfId="0" applyNumberFormat="1" applyFont="1" applyFill="1" applyBorder="1" applyAlignment="1">
      <alignment horizontal="right" vertical="top"/>
    </xf>
    <xf numFmtId="0" fontId="58" fillId="0" borderId="59" xfId="0" applyFont="1" applyBorder="1" applyAlignment="1">
      <alignment vertical="top" wrapText="1"/>
    </xf>
    <xf numFmtId="0" fontId="58" fillId="0" borderId="58" xfId="0" applyFont="1" applyBorder="1" applyAlignment="1">
      <alignment vertical="top" wrapText="1"/>
    </xf>
    <xf numFmtId="4" fontId="58" fillId="0" borderId="91" xfId="0" applyNumberFormat="1" applyFont="1" applyBorder="1" applyAlignment="1">
      <alignment horizontal="right" vertical="top"/>
    </xf>
    <xf numFmtId="165" fontId="7" fillId="6" borderId="51" xfId="0" applyNumberFormat="1" applyFont="1" applyFill="1" applyBorder="1" applyAlignment="1">
      <alignment vertical="top"/>
    </xf>
    <xf numFmtId="49" fontId="14" fillId="6" borderId="109" xfId="0" applyNumberFormat="1" applyFont="1" applyFill="1" applyBorder="1" applyAlignment="1">
      <alignment horizontal="center" vertical="top"/>
    </xf>
    <xf numFmtId="0" fontId="64" fillId="0" borderId="83" xfId="0" applyFont="1" applyBorder="1" applyAlignment="1">
      <alignment vertical="top" wrapText="1"/>
    </xf>
    <xf numFmtId="0" fontId="7" fillId="6" borderId="107" xfId="0" applyFont="1" applyFill="1" applyBorder="1" applyAlignment="1">
      <alignment vertical="top" wrapText="1"/>
    </xf>
    <xf numFmtId="0" fontId="63" fillId="6" borderId="65" xfId="0" applyFont="1" applyFill="1" applyBorder="1" applyAlignment="1">
      <alignment horizontal="left" vertical="top" wrapText="1"/>
    </xf>
    <xf numFmtId="0" fontId="62" fillId="8" borderId="114" xfId="0" applyFont="1" applyFill="1" applyBorder="1" applyAlignment="1">
      <alignment horizontal="center" vertical="top"/>
    </xf>
    <xf numFmtId="165" fontId="63" fillId="7" borderId="38" xfId="0" applyNumberFormat="1" applyFont="1" applyFill="1" applyBorder="1" applyAlignment="1">
      <alignment vertical="center"/>
    </xf>
    <xf numFmtId="165" fontId="7" fillId="7" borderId="42" xfId="0" applyNumberFormat="1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vertical="center" wrapText="1"/>
    </xf>
    <xf numFmtId="0" fontId="7" fillId="7" borderId="40" xfId="0" applyFont="1" applyFill="1" applyBorder="1" applyAlignment="1">
      <alignment horizontal="center" vertical="center"/>
    </xf>
    <xf numFmtId="4" fontId="7" fillId="7" borderId="17" xfId="0" applyNumberFormat="1" applyFont="1" applyFill="1" applyBorder="1" applyAlignment="1">
      <alignment horizontal="right" vertical="center"/>
    </xf>
    <xf numFmtId="165" fontId="7" fillId="4" borderId="43" xfId="0" applyNumberFormat="1" applyFont="1" applyFill="1" applyBorder="1" applyAlignment="1">
      <alignment vertical="center"/>
    </xf>
    <xf numFmtId="165" fontId="7" fillId="4" borderId="44" xfId="0" applyNumberFormat="1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vertical="center" wrapText="1"/>
    </xf>
    <xf numFmtId="4" fontId="7" fillId="4" borderId="43" xfId="0" applyNumberFormat="1" applyFont="1" applyFill="1" applyBorder="1" applyAlignment="1">
      <alignment horizontal="right" vertical="center"/>
    </xf>
    <xf numFmtId="4" fontId="7" fillId="4" borderId="47" xfId="0" applyNumberFormat="1" applyFont="1" applyFill="1" applyBorder="1" applyAlignment="1">
      <alignment horizontal="right" vertical="center"/>
    </xf>
    <xf numFmtId="4" fontId="7" fillId="4" borderId="98" xfId="0" applyNumberFormat="1" applyFont="1" applyFill="1" applyBorder="1" applyAlignment="1">
      <alignment horizontal="right" vertical="center"/>
    </xf>
    <xf numFmtId="10" fontId="59" fillId="4" borderId="55" xfId="0" applyNumberFormat="1" applyFont="1" applyFill="1" applyBorder="1" applyAlignment="1">
      <alignment horizontal="right" vertical="top"/>
    </xf>
    <xf numFmtId="0" fontId="7" fillId="4" borderId="78" xfId="0" applyFont="1" applyFill="1" applyBorder="1" applyAlignment="1">
      <alignment vertical="center" wrapText="1"/>
    </xf>
    <xf numFmtId="0" fontId="58" fillId="0" borderId="0" xfId="0" applyFont="1" applyAlignment="1">
      <alignment horizontal="center" vertical="center"/>
    </xf>
    <xf numFmtId="4" fontId="58" fillId="0" borderId="0" xfId="0" applyNumberFormat="1" applyFont="1" applyAlignment="1">
      <alignment horizontal="right" vertical="center"/>
    </xf>
    <xf numFmtId="4" fontId="59" fillId="0" borderId="0" xfId="0" applyNumberFormat="1" applyFont="1" applyAlignment="1">
      <alignment horizontal="right" vertical="center"/>
    </xf>
    <xf numFmtId="0" fontId="58" fillId="0" borderId="0" xfId="0" applyFont="1" applyAlignment="1">
      <alignment vertical="center" wrapText="1"/>
    </xf>
    <xf numFmtId="0" fontId="7" fillId="4" borderId="47" xfId="0" applyFont="1" applyFill="1" applyBorder="1" applyAlignment="1">
      <alignment horizontal="center" vertical="center"/>
    </xf>
    <xf numFmtId="4" fontId="7" fillId="4" borderId="16" xfId="0" applyNumberFormat="1" applyFont="1" applyFill="1" applyBorder="1" applyAlignment="1">
      <alignment horizontal="right" vertical="center"/>
    </xf>
    <xf numFmtId="4" fontId="59" fillId="4" borderId="16" xfId="0" applyNumberFormat="1" applyFont="1" applyFill="1" applyBorder="1" applyAlignment="1">
      <alignment horizontal="right" vertical="center"/>
    </xf>
    <xf numFmtId="0" fontId="58" fillId="0" borderId="0" xfId="0" applyFont="1"/>
    <xf numFmtId="0" fontId="58" fillId="0" borderId="0" xfId="0" applyFont="1" applyAlignment="1">
      <alignment wrapText="1"/>
    </xf>
    <xf numFmtId="0" fontId="58" fillId="0" borderId="0" xfId="0" applyFont="1" applyAlignment="1">
      <alignment horizontal="center"/>
    </xf>
    <xf numFmtId="4" fontId="58" fillId="0" borderId="0" xfId="0" applyNumberFormat="1" applyFont="1" applyAlignment="1">
      <alignment horizontal="right"/>
    </xf>
    <xf numFmtId="4" fontId="59" fillId="0" borderId="0" xfId="0" applyNumberFormat="1" applyFont="1" applyAlignment="1">
      <alignment horizontal="right"/>
    </xf>
    <xf numFmtId="0" fontId="58" fillId="0" borderId="32" xfId="0" applyFont="1" applyBorder="1" applyAlignment="1">
      <alignment wrapText="1"/>
    </xf>
    <xf numFmtId="0" fontId="58" fillId="0" borderId="32" xfId="0" applyFont="1" applyBorder="1"/>
    <xf numFmtId="4" fontId="58" fillId="0" borderId="32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0" fontId="68" fillId="0" borderId="0" xfId="0" applyFont="1" applyAlignment="1">
      <alignment wrapText="1"/>
    </xf>
    <xf numFmtId="0" fontId="69" fillId="0" borderId="0" xfId="0" applyFont="1" applyAlignment="1">
      <alignment horizontal="center"/>
    </xf>
    <xf numFmtId="0" fontId="68" fillId="0" borderId="0" xfId="0" applyFont="1" applyAlignment="1">
      <alignment horizontal="left" wrapText="1"/>
    </xf>
    <xf numFmtId="0" fontId="68" fillId="0" borderId="0" xfId="0" applyFont="1" applyAlignment="1">
      <alignment horizontal="center"/>
    </xf>
    <xf numFmtId="4" fontId="68" fillId="0" borderId="0" xfId="0" applyNumberFormat="1" applyFont="1" applyAlignment="1">
      <alignment horizontal="left"/>
    </xf>
    <xf numFmtId="4" fontId="68" fillId="0" borderId="0" xfId="0" applyNumberFormat="1" applyFont="1" applyAlignment="1">
      <alignment horizontal="right"/>
    </xf>
    <xf numFmtId="4" fontId="69" fillId="0" borderId="0" xfId="0" applyNumberFormat="1" applyFont="1" applyAlignment="1">
      <alignment horizontal="right"/>
    </xf>
    <xf numFmtId="0" fontId="68" fillId="0" borderId="0" xfId="0" applyFont="1" applyAlignment="1">
      <alignment horizontal="center" wrapText="1"/>
    </xf>
    <xf numFmtId="4" fontId="70" fillId="0" borderId="0" xfId="0" applyNumberFormat="1" applyFont="1" applyAlignment="1">
      <alignment horizontal="right"/>
    </xf>
    <xf numFmtId="0" fontId="71" fillId="0" borderId="0" xfId="0" applyFont="1" applyAlignment="1">
      <alignment wrapText="1"/>
    </xf>
    <xf numFmtId="4" fontId="72" fillId="0" borderId="0" xfId="0" applyNumberFormat="1" applyFont="1" applyAlignment="1">
      <alignment horizontal="right"/>
    </xf>
    <xf numFmtId="0" fontId="58" fillId="6" borderId="54" xfId="0" applyFont="1" applyFill="1" applyBorder="1" applyAlignment="1">
      <alignment vertical="top" wrapText="1"/>
    </xf>
    <xf numFmtId="49" fontId="51" fillId="8" borderId="172" xfId="0" applyNumberFormat="1" applyFont="1" applyFill="1" applyBorder="1" applyAlignment="1">
      <alignment horizontal="center" vertical="top"/>
    </xf>
    <xf numFmtId="49" fontId="50" fillId="8" borderId="172" xfId="0" applyNumberFormat="1" applyFont="1" applyFill="1" applyBorder="1" applyAlignment="1">
      <alignment vertical="top" wrapText="1"/>
    </xf>
    <xf numFmtId="49" fontId="4" fillId="0" borderId="42" xfId="0" applyNumberFormat="1" applyFont="1" applyBorder="1" applyAlignment="1">
      <alignment horizontal="right" wrapText="1"/>
    </xf>
    <xf numFmtId="49" fontId="51" fillId="9" borderId="118" xfId="0" applyNumberFormat="1" applyFont="1" applyFill="1" applyBorder="1" applyAlignment="1">
      <alignment horizontal="center" vertical="top"/>
    </xf>
    <xf numFmtId="49" fontId="49" fillId="9" borderId="118" xfId="0" applyNumberFormat="1" applyFont="1" applyFill="1" applyBorder="1" applyAlignment="1">
      <alignment horizontal="left" vertical="top" wrapText="1"/>
    </xf>
    <xf numFmtId="4" fontId="42" fillId="0" borderId="26" xfId="0" applyNumberFormat="1" applyFont="1" applyBorder="1"/>
    <xf numFmtId="4" fontId="55" fillId="0" borderId="26" xfId="0" applyNumberFormat="1" applyFont="1" applyBorder="1"/>
    <xf numFmtId="0" fontId="73" fillId="0" borderId="32" xfId="0" applyFont="1" applyBorder="1" applyAlignment="1">
      <alignment horizontal="center"/>
    </xf>
    <xf numFmtId="4" fontId="74" fillId="0" borderId="0" xfId="0" applyNumberFormat="1" applyFont="1" applyAlignment="1">
      <alignment horizontal="right"/>
    </xf>
    <xf numFmtId="4" fontId="73" fillId="0" borderId="3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7" fillId="2" borderId="4" xfId="0" applyNumberFormat="1" applyFont="1" applyFill="1" applyBorder="1" applyAlignment="1">
      <alignment horizontal="center" vertical="center" wrapText="1"/>
    </xf>
    <xf numFmtId="0" fontId="57" fillId="0" borderId="5" xfId="0" applyFont="1" applyBorder="1"/>
    <xf numFmtId="0" fontId="57" fillId="0" borderId="6" xfId="0" applyFont="1" applyBorder="1"/>
    <xf numFmtId="4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7" fillId="0" borderId="7" xfId="0" applyFont="1" applyBorder="1"/>
    <xf numFmtId="0" fontId="57" fillId="0" borderId="13" xfId="0" applyFont="1" applyBorder="1"/>
    <xf numFmtId="0" fontId="2" fillId="0" borderId="0" xfId="0" applyFont="1" applyAlignment="1">
      <alignment horizontal="center" vertical="center"/>
    </xf>
    <xf numFmtId="165" fontId="63" fillId="7" borderId="102" xfId="0" applyNumberFormat="1" applyFont="1" applyFill="1" applyBorder="1" applyAlignment="1">
      <alignment horizontal="left" vertical="center" wrapText="1"/>
    </xf>
    <xf numFmtId="0" fontId="57" fillId="0" borderId="103" xfId="0" applyFont="1" applyBorder="1"/>
    <xf numFmtId="0" fontId="57" fillId="0" borderId="104" xfId="0" applyFont="1" applyBorder="1"/>
    <xf numFmtId="165" fontId="58" fillId="0" borderId="0" xfId="0" applyNumberFormat="1" applyFont="1" applyAlignment="1">
      <alignment horizontal="center" vertical="center"/>
    </xf>
    <xf numFmtId="0" fontId="67" fillId="0" borderId="0" xfId="0" applyFont="1"/>
    <xf numFmtId="165" fontId="14" fillId="4" borderId="4" xfId="0" applyNumberFormat="1" applyFont="1" applyFill="1" applyBorder="1" applyAlignment="1">
      <alignment horizontal="left" vertical="center"/>
    </xf>
    <xf numFmtId="4" fontId="64" fillId="0" borderId="60" xfId="0" applyNumberFormat="1" applyFont="1" applyBorder="1" applyAlignment="1">
      <alignment horizontal="right" vertical="center"/>
    </xf>
    <xf numFmtId="0" fontId="57" fillId="0" borderId="72" xfId="0" applyFont="1" applyBorder="1"/>
    <xf numFmtId="0" fontId="57" fillId="0" borderId="86" xfId="0" applyFont="1" applyBorder="1"/>
    <xf numFmtId="0" fontId="57" fillId="0" borderId="8" xfId="0" applyFont="1" applyBorder="1"/>
    <xf numFmtId="0" fontId="57" fillId="0" borderId="87" xfId="0" applyFont="1" applyBorder="1"/>
    <xf numFmtId="0" fontId="57" fillId="0" borderId="9" xfId="0" applyFont="1" applyBorder="1"/>
    <xf numFmtId="165" fontId="63" fillId="7" borderId="4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57" fillId="0" borderId="35" xfId="0" applyFont="1" applyBorder="1"/>
    <xf numFmtId="0" fontId="7" fillId="2" borderId="34" xfId="0" applyFont="1" applyFill="1" applyBorder="1" applyAlignment="1">
      <alignment horizontal="center" vertical="center" wrapText="1"/>
    </xf>
    <xf numFmtId="0" fontId="57" fillId="0" borderId="36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57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abSelected="1" topLeftCell="A7" zoomScale="66" zoomScaleNormal="66" workbookViewId="0">
      <selection activeCell="E16" sqref="E16"/>
    </sheetView>
  </sheetViews>
  <sheetFormatPr defaultColWidth="14.42578125" defaultRowHeight="15" customHeight="1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>
      <c r="A1" s="669" t="s">
        <v>0</v>
      </c>
      <c r="B1" s="66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669" t="s">
        <v>2</v>
      </c>
      <c r="I2" s="664"/>
      <c r="J2" s="66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669" t="s">
        <v>3</v>
      </c>
      <c r="I3" s="664"/>
      <c r="J3" s="66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4</v>
      </c>
      <c r="B10" s="1"/>
      <c r="C10" s="114" t="s">
        <v>424</v>
      </c>
      <c r="D10" s="114"/>
      <c r="E10" s="114"/>
      <c r="F10" s="11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5</v>
      </c>
      <c r="B11" s="1"/>
      <c r="C11" s="114" t="s">
        <v>425</v>
      </c>
      <c r="D11" s="114"/>
      <c r="E11" s="114"/>
      <c r="F11" s="11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6</v>
      </c>
      <c r="B12" s="1"/>
      <c r="C12" s="3" t="s">
        <v>420</v>
      </c>
      <c r="D12" s="114"/>
      <c r="E12" s="114"/>
      <c r="F12" s="11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7</v>
      </c>
      <c r="B13" s="1"/>
      <c r="C13" s="3" t="s">
        <v>421</v>
      </c>
      <c r="D13" s="114"/>
      <c r="E13" s="114"/>
      <c r="F13" s="1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8</v>
      </c>
      <c r="B14" s="1"/>
      <c r="C14" s="3" t="s">
        <v>423</v>
      </c>
      <c r="D14" s="114"/>
      <c r="E14" s="114"/>
      <c r="F14" s="1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9</v>
      </c>
      <c r="B15" s="1"/>
      <c r="C15" s="3" t="s">
        <v>600</v>
      </c>
      <c r="D15" s="114"/>
      <c r="E15" s="114"/>
      <c r="F15" s="11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670" t="s">
        <v>10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670" t="s">
        <v>11</v>
      </c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671" t="s">
        <v>601</v>
      </c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672"/>
      <c r="B23" s="665" t="s">
        <v>12</v>
      </c>
      <c r="C23" s="666"/>
      <c r="D23" s="675" t="s">
        <v>13</v>
      </c>
      <c r="E23" s="676"/>
      <c r="F23" s="676"/>
      <c r="G23" s="676"/>
      <c r="H23" s="676"/>
      <c r="I23" s="676"/>
      <c r="J23" s="677"/>
      <c r="K23" s="665" t="s">
        <v>14</v>
      </c>
      <c r="L23" s="666"/>
      <c r="M23" s="665" t="s">
        <v>15</v>
      </c>
      <c r="N23" s="66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673"/>
      <c r="B24" s="667"/>
      <c r="C24" s="668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678" t="s">
        <v>21</v>
      </c>
      <c r="J24" s="668"/>
      <c r="K24" s="667"/>
      <c r="L24" s="668"/>
      <c r="M24" s="667"/>
      <c r="N24" s="66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674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39</v>
      </c>
      <c r="B27" s="33">
        <v>1</v>
      </c>
      <c r="C27" s="34">
        <f>'Кошторис  витрат'!G206</f>
        <v>892076</v>
      </c>
      <c r="D27" s="35">
        <v>0</v>
      </c>
      <c r="E27" s="36">
        <v>0</v>
      </c>
      <c r="F27" s="36">
        <v>0</v>
      </c>
      <c r="G27" s="36">
        <v>0</v>
      </c>
      <c r="H27" s="36"/>
      <c r="I27" s="37">
        <f t="shared" ref="I27:I29" si="0">J27/N27</f>
        <v>0</v>
      </c>
      <c r="J27" s="34">
        <f t="shared" ref="J27:J28" si="1">D27+E27+F27+G27+H27</f>
        <v>0</v>
      </c>
      <c r="K27" s="33">
        <f t="shared" ref="K27:K29" si="2">L27/N27</f>
        <v>0</v>
      </c>
      <c r="L27" s="34">
        <f>'Кошторис  витрат'!S206</f>
        <v>0</v>
      </c>
      <c r="M27" s="38">
        <v>1</v>
      </c>
      <c r="N27" s="39">
        <f t="shared" ref="N27:N29" si="3">C27+J27+L27</f>
        <v>892076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40</v>
      </c>
      <c r="B28" s="41">
        <f t="shared" ref="B28:B29" si="4">C28/N28</f>
        <v>1</v>
      </c>
      <c r="C28" s="42">
        <v>888507.49</v>
      </c>
      <c r="D28" s="43">
        <v>0</v>
      </c>
      <c r="E28" s="44">
        <v>0</v>
      </c>
      <c r="F28" s="44">
        <v>0</v>
      </c>
      <c r="G28" s="44">
        <v>0</v>
      </c>
      <c r="H28" s="44"/>
      <c r="I28" s="45">
        <f t="shared" si="0"/>
        <v>0</v>
      </c>
      <c r="J28" s="42">
        <f t="shared" si="1"/>
        <v>0</v>
      </c>
      <c r="K28" s="41">
        <f t="shared" si="2"/>
        <v>0</v>
      </c>
      <c r="L28" s="42">
        <f>'Кошторис  витрат'!V206</f>
        <v>0</v>
      </c>
      <c r="M28" s="46">
        <v>1</v>
      </c>
      <c r="N28" s="47">
        <f t="shared" si="3"/>
        <v>888507.49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41</v>
      </c>
      <c r="B29" s="49">
        <f t="shared" si="4"/>
        <v>1</v>
      </c>
      <c r="C29" s="50">
        <v>713660.8</v>
      </c>
      <c r="D29" s="51">
        <v>0</v>
      </c>
      <c r="E29" s="52">
        <v>0</v>
      </c>
      <c r="F29" s="52">
        <v>0</v>
      </c>
      <c r="G29" s="52">
        <v>0</v>
      </c>
      <c r="H29" s="52"/>
      <c r="I29" s="53">
        <f t="shared" si="0"/>
        <v>0</v>
      </c>
      <c r="J29" s="50"/>
      <c r="K29" s="49">
        <f t="shared" si="2"/>
        <v>0</v>
      </c>
      <c r="L29" s="50">
        <v>0</v>
      </c>
      <c r="M29" s="54">
        <f>(N29*M28)/N28</f>
        <v>0.80321303763010488</v>
      </c>
      <c r="N29" s="55">
        <f t="shared" si="3"/>
        <v>713660.8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42</v>
      </c>
      <c r="B30" s="57">
        <f t="shared" ref="B30:N30" si="5">B28-B29</f>
        <v>0</v>
      </c>
      <c r="C30" s="58">
        <f t="shared" si="5"/>
        <v>174846.68999999994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0.19678696236989512</v>
      </c>
      <c r="N30" s="64">
        <f t="shared" si="5"/>
        <v>174846.68999999994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37.5" customHeight="1">
      <c r="A32" s="65"/>
      <c r="B32" s="65" t="s">
        <v>43</v>
      </c>
      <c r="C32" s="679" t="s">
        <v>602</v>
      </c>
      <c r="D32" s="680"/>
      <c r="E32" s="680"/>
      <c r="F32" s="65"/>
      <c r="G32" s="66"/>
      <c r="H32" s="66"/>
      <c r="I32" s="67"/>
      <c r="J32" s="679" t="s">
        <v>597</v>
      </c>
      <c r="K32" s="680"/>
      <c r="L32" s="680"/>
      <c r="M32" s="680"/>
      <c r="N32" s="68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44</v>
      </c>
      <c r="E33" s="5"/>
      <c r="F33" s="69"/>
      <c r="G33" s="663" t="s">
        <v>45</v>
      </c>
      <c r="H33" s="664"/>
      <c r="I33" s="13"/>
      <c r="J33" s="663" t="s">
        <v>46</v>
      </c>
      <c r="K33" s="664"/>
      <c r="L33" s="664"/>
      <c r="M33" s="664"/>
      <c r="N33" s="66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H1028"/>
  <sheetViews>
    <sheetView topLeftCell="D199" workbookViewId="0">
      <selection activeCell="T212" sqref="T212"/>
    </sheetView>
  </sheetViews>
  <sheetFormatPr defaultColWidth="14.42578125" defaultRowHeight="15" customHeight="1" outlineLevelCol="1"/>
  <cols>
    <col min="1" max="1" width="10" customWidth="1"/>
    <col min="2" max="2" width="11.5703125" customWidth="1"/>
    <col min="3" max="3" width="38" customWidth="1"/>
    <col min="4" max="4" width="7.7109375" customWidth="1"/>
    <col min="5" max="5" width="12.85546875" customWidth="1"/>
    <col min="6" max="6" width="12.42578125" customWidth="1"/>
    <col min="7" max="7" width="13.28515625" customWidth="1"/>
    <col min="8" max="8" width="12.42578125" customWidth="1"/>
    <col min="9" max="9" width="12.5703125" customWidth="1"/>
    <col min="10" max="10" width="14.140625" customWidth="1"/>
    <col min="11" max="12" width="6.28515625" customWidth="1" outlineLevel="1"/>
    <col min="13" max="13" width="15.7109375" customWidth="1" outlineLevel="1"/>
    <col min="14" max="14" width="6.7109375" customWidth="1" outlineLevel="1"/>
    <col min="15" max="15" width="6.5703125" customWidth="1" outlineLevel="1"/>
    <col min="16" max="16" width="5.42578125" customWidth="1" outlineLevel="1"/>
    <col min="17" max="17" width="5.85546875" customWidth="1" outlineLevel="1"/>
    <col min="18" max="18" width="5.5703125" customWidth="1" outlineLevel="1"/>
    <col min="19" max="20" width="5.85546875" customWidth="1" outlineLevel="1"/>
    <col min="21" max="21" width="5.28515625" customWidth="1" outlineLevel="1"/>
    <col min="22" max="22" width="7.42578125" customWidth="1" outlineLevel="1"/>
    <col min="23" max="23" width="20.7109375" customWidth="1"/>
    <col min="24" max="24" width="14.42578125" customWidth="1"/>
    <col min="25" max="25" width="14.28515625" customWidth="1"/>
    <col min="26" max="26" width="11.42578125" customWidth="1"/>
    <col min="27" max="27" width="25.42578125" customWidth="1"/>
    <col min="28" max="28" width="14" customWidth="1"/>
    <col min="29" max="33" width="5.140625" customWidth="1"/>
  </cols>
  <sheetData>
    <row r="1" spans="1:33" ht="18" customHeight="1">
      <c r="A1" s="115" t="s">
        <v>47</v>
      </c>
      <c r="B1" s="116"/>
      <c r="C1" s="116"/>
      <c r="D1" s="116"/>
      <c r="E1" s="11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689" t="str">
        <f>Фінансування!A12</f>
        <v>Назва Грантоотримувача:</v>
      </c>
      <c r="B2" s="689"/>
      <c r="C2" s="72" t="s">
        <v>420</v>
      </c>
      <c r="D2" s="72"/>
      <c r="E2" s="72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</v>
      </c>
      <c r="B3" s="73"/>
      <c r="C3" s="72" t="s">
        <v>421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</v>
      </c>
      <c r="B4" s="1"/>
      <c r="C4" s="3" t="s">
        <v>422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93" t="str">
        <f>Фінансування!A15</f>
        <v>Дата завершення проєкту:</v>
      </c>
      <c r="B5" s="117"/>
      <c r="C5" s="117" t="s">
        <v>598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thickBot="1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thickBot="1">
      <c r="A7" s="703" t="s">
        <v>48</v>
      </c>
      <c r="B7" s="704" t="s">
        <v>49</v>
      </c>
      <c r="C7" s="706" t="s">
        <v>50</v>
      </c>
      <c r="D7" s="708" t="s">
        <v>51</v>
      </c>
      <c r="E7" s="684" t="s">
        <v>52</v>
      </c>
      <c r="F7" s="682"/>
      <c r="G7" s="682"/>
      <c r="H7" s="682"/>
      <c r="I7" s="682"/>
      <c r="J7" s="683"/>
      <c r="K7" s="684" t="s">
        <v>53</v>
      </c>
      <c r="L7" s="682"/>
      <c r="M7" s="682"/>
      <c r="N7" s="682"/>
      <c r="O7" s="682"/>
      <c r="P7" s="683"/>
      <c r="Q7" s="684" t="s">
        <v>54</v>
      </c>
      <c r="R7" s="682"/>
      <c r="S7" s="682"/>
      <c r="T7" s="682"/>
      <c r="U7" s="682"/>
      <c r="V7" s="683"/>
      <c r="W7" s="685" t="s">
        <v>55</v>
      </c>
      <c r="X7" s="682"/>
      <c r="Y7" s="682"/>
      <c r="Z7" s="683"/>
      <c r="AA7" s="686" t="s">
        <v>56</v>
      </c>
      <c r="AB7" s="1"/>
      <c r="AC7" s="1"/>
      <c r="AD7" s="1"/>
      <c r="AE7" s="1"/>
      <c r="AF7" s="1"/>
      <c r="AG7" s="1"/>
    </row>
    <row r="8" spans="1:33" ht="54" customHeight="1" thickBot="1">
      <c r="A8" s="687"/>
      <c r="B8" s="705"/>
      <c r="C8" s="707"/>
      <c r="D8" s="709"/>
      <c r="E8" s="681" t="s">
        <v>57</v>
      </c>
      <c r="F8" s="682"/>
      <c r="G8" s="683"/>
      <c r="H8" s="681" t="s">
        <v>58</v>
      </c>
      <c r="I8" s="682"/>
      <c r="J8" s="683"/>
      <c r="K8" s="681" t="s">
        <v>57</v>
      </c>
      <c r="L8" s="682"/>
      <c r="M8" s="683"/>
      <c r="N8" s="681" t="s">
        <v>58</v>
      </c>
      <c r="O8" s="682"/>
      <c r="P8" s="683"/>
      <c r="Q8" s="681" t="s">
        <v>57</v>
      </c>
      <c r="R8" s="682"/>
      <c r="S8" s="683"/>
      <c r="T8" s="681" t="s">
        <v>58</v>
      </c>
      <c r="U8" s="682"/>
      <c r="V8" s="683"/>
      <c r="W8" s="686" t="s">
        <v>59</v>
      </c>
      <c r="X8" s="686" t="s">
        <v>60</v>
      </c>
      <c r="Y8" s="685" t="s">
        <v>61</v>
      </c>
      <c r="Z8" s="683"/>
      <c r="AA8" s="687"/>
      <c r="AB8" s="1"/>
      <c r="AC8" s="1"/>
      <c r="AD8" s="1"/>
      <c r="AE8" s="1"/>
      <c r="AF8" s="1"/>
      <c r="AG8" s="1"/>
    </row>
    <row r="9" spans="1:33" ht="45" customHeight="1" thickBot="1">
      <c r="A9" s="687"/>
      <c r="B9" s="705"/>
      <c r="C9" s="707"/>
      <c r="D9" s="709"/>
      <c r="E9" s="277" t="s">
        <v>62</v>
      </c>
      <c r="F9" s="278" t="s">
        <v>63</v>
      </c>
      <c r="G9" s="279" t="s">
        <v>64</v>
      </c>
      <c r="H9" s="277" t="s">
        <v>62</v>
      </c>
      <c r="I9" s="278" t="s">
        <v>63</v>
      </c>
      <c r="J9" s="279" t="s">
        <v>65</v>
      </c>
      <c r="K9" s="277" t="s">
        <v>62</v>
      </c>
      <c r="L9" s="278" t="s">
        <v>66</v>
      </c>
      <c r="M9" s="279" t="s">
        <v>67</v>
      </c>
      <c r="N9" s="277" t="s">
        <v>62</v>
      </c>
      <c r="O9" s="278" t="s">
        <v>66</v>
      </c>
      <c r="P9" s="279" t="s">
        <v>68</v>
      </c>
      <c r="Q9" s="277" t="s">
        <v>62</v>
      </c>
      <c r="R9" s="278" t="s">
        <v>66</v>
      </c>
      <c r="S9" s="279" t="s">
        <v>69</v>
      </c>
      <c r="T9" s="277" t="s">
        <v>62</v>
      </c>
      <c r="U9" s="278" t="s">
        <v>66</v>
      </c>
      <c r="V9" s="279" t="s">
        <v>70</v>
      </c>
      <c r="W9" s="688"/>
      <c r="X9" s="688"/>
      <c r="Y9" s="280" t="s">
        <v>71</v>
      </c>
      <c r="Z9" s="281" t="s">
        <v>22</v>
      </c>
      <c r="AA9" s="688"/>
      <c r="AB9" s="1"/>
      <c r="AC9" s="1"/>
      <c r="AD9" s="1"/>
      <c r="AE9" s="1"/>
      <c r="AF9" s="1"/>
      <c r="AG9" s="1"/>
    </row>
    <row r="10" spans="1:33" ht="24.75" customHeight="1" thickBot="1">
      <c r="A10" s="282">
        <v>1</v>
      </c>
      <c r="B10" s="282">
        <v>2</v>
      </c>
      <c r="C10" s="283">
        <v>3</v>
      </c>
      <c r="D10" s="283">
        <v>4</v>
      </c>
      <c r="E10" s="284">
        <v>5</v>
      </c>
      <c r="F10" s="284">
        <v>6</v>
      </c>
      <c r="G10" s="284">
        <v>7</v>
      </c>
      <c r="H10" s="284">
        <v>8</v>
      </c>
      <c r="I10" s="284">
        <v>9</v>
      </c>
      <c r="J10" s="284">
        <v>10</v>
      </c>
      <c r="K10" s="284">
        <v>11</v>
      </c>
      <c r="L10" s="284">
        <v>12</v>
      </c>
      <c r="M10" s="284">
        <v>13</v>
      </c>
      <c r="N10" s="284">
        <v>14</v>
      </c>
      <c r="O10" s="284">
        <v>15</v>
      </c>
      <c r="P10" s="284">
        <v>16</v>
      </c>
      <c r="Q10" s="284">
        <v>17</v>
      </c>
      <c r="R10" s="284">
        <v>18</v>
      </c>
      <c r="S10" s="284">
        <v>19</v>
      </c>
      <c r="T10" s="284">
        <v>20</v>
      </c>
      <c r="U10" s="284">
        <v>21</v>
      </c>
      <c r="V10" s="284">
        <v>22</v>
      </c>
      <c r="W10" s="284">
        <v>23</v>
      </c>
      <c r="X10" s="284">
        <v>24</v>
      </c>
      <c r="Y10" s="284">
        <v>25</v>
      </c>
      <c r="Z10" s="284">
        <v>26</v>
      </c>
      <c r="AA10" s="285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86" t="s">
        <v>72</v>
      </c>
      <c r="B11" s="287"/>
      <c r="C11" s="288" t="s">
        <v>73</v>
      </c>
      <c r="D11" s="289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1"/>
      <c r="X11" s="291"/>
      <c r="Y11" s="291"/>
      <c r="Z11" s="291"/>
      <c r="AA11" s="292"/>
      <c r="AB11" s="84"/>
      <c r="AC11" s="84"/>
      <c r="AD11" s="84"/>
      <c r="AE11" s="84"/>
      <c r="AF11" s="84"/>
      <c r="AG11" s="84"/>
    </row>
    <row r="12" spans="1:33" ht="30" customHeight="1" thickBot="1">
      <c r="A12" s="293" t="s">
        <v>74</v>
      </c>
      <c r="B12" s="294">
        <v>1</v>
      </c>
      <c r="C12" s="295" t="s">
        <v>75</v>
      </c>
      <c r="D12" s="296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8"/>
      <c r="X12" s="298"/>
      <c r="Y12" s="298"/>
      <c r="Z12" s="298"/>
      <c r="AA12" s="299"/>
      <c r="AB12" s="6"/>
      <c r="AC12" s="7"/>
      <c r="AD12" s="7"/>
      <c r="AE12" s="7"/>
      <c r="AF12" s="7"/>
      <c r="AG12" s="7"/>
    </row>
    <row r="13" spans="1:33" ht="30" customHeight="1">
      <c r="A13" s="300" t="s">
        <v>76</v>
      </c>
      <c r="B13" s="301" t="s">
        <v>77</v>
      </c>
      <c r="C13" s="302" t="s">
        <v>78</v>
      </c>
      <c r="D13" s="303"/>
      <c r="E13" s="304">
        <f>SUM(E14:E27)</f>
        <v>44</v>
      </c>
      <c r="F13" s="305"/>
      <c r="G13" s="306">
        <f>SUM(G14:G27)</f>
        <v>328000</v>
      </c>
      <c r="H13" s="307">
        <f>SUM(H14:H27)</f>
        <v>44</v>
      </c>
      <c r="I13" s="308"/>
      <c r="J13" s="309">
        <f>SUM(J14:J27)</f>
        <v>328000</v>
      </c>
      <c r="K13" s="307">
        <f>SUM(K14:K22)</f>
        <v>0</v>
      </c>
      <c r="L13" s="308"/>
      <c r="M13" s="309">
        <f>SUM(M14:M22)</f>
        <v>0</v>
      </c>
      <c r="N13" s="307">
        <f>SUM(N14:N22)</f>
        <v>0</v>
      </c>
      <c r="O13" s="308"/>
      <c r="P13" s="309">
        <f>SUM(P14:P22)</f>
        <v>0</v>
      </c>
      <c r="Q13" s="307">
        <f>SUM(Q14:Q22)</f>
        <v>0</v>
      </c>
      <c r="R13" s="308"/>
      <c r="S13" s="309">
        <f>SUM(S14:S22)</f>
        <v>0</v>
      </c>
      <c r="T13" s="307">
        <f>SUM(T14:T22)</f>
        <v>0</v>
      </c>
      <c r="U13" s="308"/>
      <c r="V13" s="309">
        <f>SUM(V14:V22)</f>
        <v>0</v>
      </c>
      <c r="W13" s="310">
        <f>SUM(W14:W27)</f>
        <v>328000</v>
      </c>
      <c r="X13" s="311">
        <f>SUM(X14:X27)</f>
        <v>328000</v>
      </c>
      <c r="Y13" s="312">
        <v>3568.51</v>
      </c>
      <c r="Z13" s="313">
        <f t="shared" ref="Z13:Z44" si="0">Y13/W13</f>
        <v>1.0879603658536586E-2</v>
      </c>
      <c r="AA13" s="314"/>
      <c r="AB13" s="85"/>
      <c r="AC13" s="85"/>
      <c r="AD13" s="85"/>
      <c r="AE13" s="85"/>
      <c r="AF13" s="85"/>
      <c r="AG13" s="85"/>
    </row>
    <row r="14" spans="1:33" ht="151.5" customHeight="1">
      <c r="A14" s="315" t="s">
        <v>79</v>
      </c>
      <c r="B14" s="316" t="s">
        <v>80</v>
      </c>
      <c r="C14" s="317" t="s">
        <v>552</v>
      </c>
      <c r="D14" s="318" t="s">
        <v>82</v>
      </c>
      <c r="E14" s="319">
        <v>3.5</v>
      </c>
      <c r="F14" s="320">
        <v>10000</v>
      </c>
      <c r="G14" s="321">
        <f t="shared" ref="G14:G21" si="1">E14*F14</f>
        <v>35000</v>
      </c>
      <c r="H14" s="322">
        <v>3.5</v>
      </c>
      <c r="I14" s="323">
        <v>10000</v>
      </c>
      <c r="J14" s="324">
        <v>35000</v>
      </c>
      <c r="K14" s="322"/>
      <c r="L14" s="323"/>
      <c r="M14" s="324">
        <f t="shared" ref="M14:M15" si="2">K14*L14</f>
        <v>0</v>
      </c>
      <c r="N14" s="322"/>
      <c r="O14" s="323"/>
      <c r="P14" s="324">
        <f t="shared" ref="P14:P15" si="3">N14*O14</f>
        <v>0</v>
      </c>
      <c r="Q14" s="322"/>
      <c r="R14" s="323"/>
      <c r="S14" s="324">
        <f>Q14*R14</f>
        <v>0</v>
      </c>
      <c r="T14" s="322"/>
      <c r="U14" s="323"/>
      <c r="V14" s="324">
        <f>T14*U14</f>
        <v>0</v>
      </c>
      <c r="W14" s="325">
        <f t="shared" ref="W14:W21" si="4">G14+M14+S14</f>
        <v>35000</v>
      </c>
      <c r="X14" s="326">
        <f t="shared" ref="X14:X21" si="5">J14+P14+V14</f>
        <v>35000</v>
      </c>
      <c r="Y14" s="326">
        <f t="shared" ref="Y14:Y44" si="6">W14-X14</f>
        <v>0</v>
      </c>
      <c r="Z14" s="327">
        <f t="shared" si="0"/>
        <v>0</v>
      </c>
      <c r="AA14" s="328" t="s">
        <v>553</v>
      </c>
      <c r="AB14" s="88"/>
      <c r="AC14" s="89"/>
      <c r="AD14" s="89"/>
      <c r="AE14" s="89"/>
      <c r="AF14" s="89"/>
      <c r="AG14" s="89"/>
    </row>
    <row r="15" spans="1:33" ht="160.5" customHeight="1">
      <c r="A15" s="315" t="s">
        <v>79</v>
      </c>
      <c r="B15" s="316" t="s">
        <v>83</v>
      </c>
      <c r="C15" s="317" t="s">
        <v>364</v>
      </c>
      <c r="D15" s="318" t="s">
        <v>82</v>
      </c>
      <c r="E15" s="319">
        <v>3</v>
      </c>
      <c r="F15" s="320">
        <v>9000</v>
      </c>
      <c r="G15" s="321">
        <f t="shared" si="1"/>
        <v>27000</v>
      </c>
      <c r="H15" s="322">
        <v>3</v>
      </c>
      <c r="I15" s="323">
        <v>9000</v>
      </c>
      <c r="J15" s="324">
        <v>27000</v>
      </c>
      <c r="K15" s="322"/>
      <c r="L15" s="323"/>
      <c r="M15" s="324">
        <f t="shared" si="2"/>
        <v>0</v>
      </c>
      <c r="N15" s="322"/>
      <c r="O15" s="323"/>
      <c r="P15" s="324">
        <f t="shared" si="3"/>
        <v>0</v>
      </c>
      <c r="Q15" s="322"/>
      <c r="R15" s="323"/>
      <c r="S15" s="324">
        <f t="shared" ref="S15" si="7">Q15*R15</f>
        <v>0</v>
      </c>
      <c r="T15" s="322"/>
      <c r="U15" s="323"/>
      <c r="V15" s="324">
        <f t="shared" ref="V15" si="8">T15*U15</f>
        <v>0</v>
      </c>
      <c r="W15" s="325">
        <f t="shared" si="4"/>
        <v>27000</v>
      </c>
      <c r="X15" s="326">
        <f t="shared" si="5"/>
        <v>27000</v>
      </c>
      <c r="Y15" s="326">
        <f t="shared" si="6"/>
        <v>0</v>
      </c>
      <c r="Z15" s="327">
        <f t="shared" si="0"/>
        <v>0</v>
      </c>
      <c r="AA15" s="328" t="s">
        <v>554</v>
      </c>
      <c r="AB15" s="89"/>
      <c r="AC15" s="89"/>
      <c r="AD15" s="89"/>
      <c r="AE15" s="89"/>
      <c r="AF15" s="89"/>
      <c r="AG15" s="89"/>
    </row>
    <row r="16" spans="1:33" s="112" customFormat="1" ht="143.25" customHeight="1">
      <c r="A16" s="329" t="s">
        <v>79</v>
      </c>
      <c r="B16" s="330" t="s">
        <v>84</v>
      </c>
      <c r="C16" s="317" t="s">
        <v>365</v>
      </c>
      <c r="D16" s="318" t="s">
        <v>82</v>
      </c>
      <c r="E16" s="319">
        <v>3.5</v>
      </c>
      <c r="F16" s="320">
        <v>9000</v>
      </c>
      <c r="G16" s="321">
        <f t="shared" si="1"/>
        <v>31500</v>
      </c>
      <c r="H16" s="331">
        <v>3.5</v>
      </c>
      <c r="I16" s="332">
        <v>9000</v>
      </c>
      <c r="J16" s="333">
        <v>31500</v>
      </c>
      <c r="K16" s="331"/>
      <c r="L16" s="332"/>
      <c r="M16" s="333"/>
      <c r="N16" s="331"/>
      <c r="O16" s="332"/>
      <c r="P16" s="333"/>
      <c r="Q16" s="331"/>
      <c r="R16" s="323"/>
      <c r="S16" s="333">
        <f t="shared" ref="S16:S27" si="9">Q16*R16</f>
        <v>0</v>
      </c>
      <c r="T16" s="331"/>
      <c r="U16" s="323"/>
      <c r="V16" s="333">
        <f t="shared" ref="V16:V27" si="10">T16*U16</f>
        <v>0</v>
      </c>
      <c r="W16" s="325">
        <f t="shared" si="4"/>
        <v>31500</v>
      </c>
      <c r="X16" s="326">
        <f t="shared" si="5"/>
        <v>31500</v>
      </c>
      <c r="Y16" s="326">
        <f t="shared" si="6"/>
        <v>0</v>
      </c>
      <c r="Z16" s="327">
        <f t="shared" si="0"/>
        <v>0</v>
      </c>
      <c r="AA16" s="328" t="s">
        <v>555</v>
      </c>
      <c r="AB16" s="89"/>
      <c r="AC16" s="89"/>
      <c r="AD16" s="89"/>
      <c r="AE16" s="89"/>
      <c r="AF16" s="89"/>
      <c r="AG16" s="89"/>
    </row>
    <row r="17" spans="1:33" s="112" customFormat="1" ht="81.75" customHeight="1">
      <c r="A17" s="329" t="s">
        <v>79</v>
      </c>
      <c r="B17" s="330" t="s">
        <v>327</v>
      </c>
      <c r="C17" s="317" t="s">
        <v>366</v>
      </c>
      <c r="D17" s="318" t="s">
        <v>82</v>
      </c>
      <c r="E17" s="319">
        <v>3</v>
      </c>
      <c r="F17" s="320">
        <v>8000</v>
      </c>
      <c r="G17" s="321">
        <f t="shared" si="1"/>
        <v>24000</v>
      </c>
      <c r="H17" s="331">
        <v>3</v>
      </c>
      <c r="I17" s="332">
        <v>8000</v>
      </c>
      <c r="J17" s="333">
        <v>24000</v>
      </c>
      <c r="K17" s="331"/>
      <c r="L17" s="332"/>
      <c r="M17" s="333"/>
      <c r="N17" s="331"/>
      <c r="O17" s="332"/>
      <c r="P17" s="333"/>
      <c r="Q17" s="331"/>
      <c r="R17" s="323"/>
      <c r="S17" s="333">
        <f t="shared" si="9"/>
        <v>0</v>
      </c>
      <c r="T17" s="331"/>
      <c r="U17" s="323"/>
      <c r="V17" s="333">
        <f t="shared" si="10"/>
        <v>0</v>
      </c>
      <c r="W17" s="325">
        <f t="shared" si="4"/>
        <v>24000</v>
      </c>
      <c r="X17" s="326">
        <f t="shared" si="5"/>
        <v>24000</v>
      </c>
      <c r="Y17" s="326">
        <f t="shared" si="6"/>
        <v>0</v>
      </c>
      <c r="Z17" s="327">
        <f t="shared" si="0"/>
        <v>0</v>
      </c>
      <c r="AA17" s="328" t="s">
        <v>556</v>
      </c>
      <c r="AB17" s="89"/>
      <c r="AC17" s="89"/>
      <c r="AD17" s="89"/>
      <c r="AE17" s="89"/>
      <c r="AF17" s="89"/>
      <c r="AG17" s="89"/>
    </row>
    <row r="18" spans="1:33" s="112" customFormat="1" ht="147" customHeight="1">
      <c r="A18" s="329" t="s">
        <v>79</v>
      </c>
      <c r="B18" s="330" t="s">
        <v>328</v>
      </c>
      <c r="C18" s="317" t="s">
        <v>367</v>
      </c>
      <c r="D18" s="318" t="s">
        <v>82</v>
      </c>
      <c r="E18" s="319">
        <v>3</v>
      </c>
      <c r="F18" s="320">
        <v>8000</v>
      </c>
      <c r="G18" s="321">
        <f t="shared" si="1"/>
        <v>24000</v>
      </c>
      <c r="H18" s="331">
        <v>3</v>
      </c>
      <c r="I18" s="332">
        <v>8000</v>
      </c>
      <c r="J18" s="333">
        <v>24000</v>
      </c>
      <c r="K18" s="331"/>
      <c r="L18" s="332"/>
      <c r="M18" s="333"/>
      <c r="N18" s="331"/>
      <c r="O18" s="332"/>
      <c r="P18" s="333"/>
      <c r="Q18" s="331"/>
      <c r="R18" s="323"/>
      <c r="S18" s="333">
        <f t="shared" si="9"/>
        <v>0</v>
      </c>
      <c r="T18" s="331"/>
      <c r="U18" s="323"/>
      <c r="V18" s="333">
        <f t="shared" si="10"/>
        <v>0</v>
      </c>
      <c r="W18" s="325">
        <f t="shared" si="4"/>
        <v>24000</v>
      </c>
      <c r="X18" s="326">
        <f t="shared" si="5"/>
        <v>24000</v>
      </c>
      <c r="Y18" s="326">
        <f t="shared" si="6"/>
        <v>0</v>
      </c>
      <c r="Z18" s="327">
        <f t="shared" si="0"/>
        <v>0</v>
      </c>
      <c r="AA18" s="328" t="s">
        <v>557</v>
      </c>
      <c r="AB18" s="89"/>
      <c r="AC18" s="89"/>
      <c r="AD18" s="89"/>
      <c r="AE18" s="89"/>
      <c r="AF18" s="89"/>
      <c r="AG18" s="89"/>
    </row>
    <row r="19" spans="1:33" s="112" customFormat="1" ht="126" customHeight="1">
      <c r="A19" s="329" t="s">
        <v>79</v>
      </c>
      <c r="B19" s="330" t="s">
        <v>329</v>
      </c>
      <c r="C19" s="317" t="s">
        <v>368</v>
      </c>
      <c r="D19" s="318" t="s">
        <v>82</v>
      </c>
      <c r="E19" s="319">
        <v>3.5</v>
      </c>
      <c r="F19" s="320">
        <v>8000</v>
      </c>
      <c r="G19" s="321">
        <f t="shared" si="1"/>
        <v>28000</v>
      </c>
      <c r="H19" s="331">
        <v>3.5</v>
      </c>
      <c r="I19" s="332">
        <v>8000</v>
      </c>
      <c r="J19" s="333">
        <v>28000</v>
      </c>
      <c r="K19" s="331"/>
      <c r="L19" s="332"/>
      <c r="M19" s="333"/>
      <c r="N19" s="331"/>
      <c r="O19" s="332"/>
      <c r="P19" s="333"/>
      <c r="Q19" s="331"/>
      <c r="R19" s="323"/>
      <c r="S19" s="333">
        <f t="shared" si="9"/>
        <v>0</v>
      </c>
      <c r="T19" s="331"/>
      <c r="U19" s="323"/>
      <c r="V19" s="333">
        <f t="shared" si="10"/>
        <v>0</v>
      </c>
      <c r="W19" s="325">
        <f t="shared" si="4"/>
        <v>28000</v>
      </c>
      <c r="X19" s="326">
        <f t="shared" si="5"/>
        <v>28000</v>
      </c>
      <c r="Y19" s="326">
        <f t="shared" si="6"/>
        <v>0</v>
      </c>
      <c r="Z19" s="327">
        <f t="shared" si="0"/>
        <v>0</v>
      </c>
      <c r="AA19" s="328" t="s">
        <v>558</v>
      </c>
      <c r="AB19" s="89"/>
      <c r="AC19" s="89"/>
      <c r="AD19" s="89"/>
      <c r="AE19" s="89"/>
      <c r="AF19" s="89"/>
      <c r="AG19" s="89"/>
    </row>
    <row r="20" spans="1:33" s="112" customFormat="1" ht="138.75" customHeight="1">
      <c r="A20" s="329" t="s">
        <v>79</v>
      </c>
      <c r="B20" s="330" t="s">
        <v>330</v>
      </c>
      <c r="C20" s="317" t="s">
        <v>369</v>
      </c>
      <c r="D20" s="318" t="s">
        <v>82</v>
      </c>
      <c r="E20" s="319">
        <v>3.5</v>
      </c>
      <c r="F20" s="320">
        <v>8000</v>
      </c>
      <c r="G20" s="321">
        <f t="shared" si="1"/>
        <v>28000</v>
      </c>
      <c r="H20" s="331">
        <v>3.5</v>
      </c>
      <c r="I20" s="332">
        <v>8000</v>
      </c>
      <c r="J20" s="333">
        <v>28000</v>
      </c>
      <c r="K20" s="331"/>
      <c r="L20" s="332"/>
      <c r="M20" s="333"/>
      <c r="N20" s="331"/>
      <c r="O20" s="332"/>
      <c r="P20" s="333"/>
      <c r="Q20" s="331"/>
      <c r="R20" s="323"/>
      <c r="S20" s="333">
        <f t="shared" si="9"/>
        <v>0</v>
      </c>
      <c r="T20" s="331"/>
      <c r="U20" s="323"/>
      <c r="V20" s="333">
        <f t="shared" si="10"/>
        <v>0</v>
      </c>
      <c r="W20" s="325">
        <f t="shared" si="4"/>
        <v>28000</v>
      </c>
      <c r="X20" s="326">
        <f t="shared" si="5"/>
        <v>28000</v>
      </c>
      <c r="Y20" s="326">
        <f t="shared" si="6"/>
        <v>0</v>
      </c>
      <c r="Z20" s="327">
        <f t="shared" si="0"/>
        <v>0</v>
      </c>
      <c r="AA20" s="328" t="s">
        <v>559</v>
      </c>
      <c r="AB20" s="89"/>
      <c r="AC20" s="89"/>
      <c r="AD20" s="89"/>
      <c r="AE20" s="89"/>
      <c r="AF20" s="89"/>
      <c r="AG20" s="89"/>
    </row>
    <row r="21" spans="1:33" s="112" customFormat="1" ht="161.25" customHeight="1">
      <c r="A21" s="329" t="s">
        <v>79</v>
      </c>
      <c r="B21" s="330" t="s">
        <v>331</v>
      </c>
      <c r="C21" s="317" t="s">
        <v>370</v>
      </c>
      <c r="D21" s="318" t="s">
        <v>82</v>
      </c>
      <c r="E21" s="319">
        <v>3</v>
      </c>
      <c r="F21" s="320">
        <v>6500</v>
      </c>
      <c r="G21" s="321">
        <f t="shared" si="1"/>
        <v>19500</v>
      </c>
      <c r="H21" s="331">
        <v>3</v>
      </c>
      <c r="I21" s="332">
        <v>6500</v>
      </c>
      <c r="J21" s="333">
        <v>19500</v>
      </c>
      <c r="K21" s="331"/>
      <c r="L21" s="332"/>
      <c r="M21" s="333"/>
      <c r="N21" s="331"/>
      <c r="O21" s="332"/>
      <c r="P21" s="333"/>
      <c r="Q21" s="331"/>
      <c r="R21" s="332"/>
      <c r="S21" s="333">
        <f t="shared" si="9"/>
        <v>0</v>
      </c>
      <c r="T21" s="331"/>
      <c r="U21" s="332"/>
      <c r="V21" s="333">
        <f t="shared" si="10"/>
        <v>0</v>
      </c>
      <c r="W21" s="334">
        <f t="shared" si="4"/>
        <v>19500</v>
      </c>
      <c r="X21" s="335">
        <f t="shared" si="5"/>
        <v>19500</v>
      </c>
      <c r="Y21" s="335">
        <f t="shared" si="6"/>
        <v>0</v>
      </c>
      <c r="Z21" s="336">
        <f t="shared" si="0"/>
        <v>0</v>
      </c>
      <c r="AA21" s="328" t="s">
        <v>560</v>
      </c>
      <c r="AB21" s="89"/>
      <c r="AC21" s="89"/>
      <c r="AD21" s="89"/>
      <c r="AE21" s="89"/>
      <c r="AF21" s="89"/>
      <c r="AG21" s="89"/>
    </row>
    <row r="22" spans="1:33" s="162" customFormat="1" ht="201" customHeight="1">
      <c r="A22" s="329" t="s">
        <v>79</v>
      </c>
      <c r="B22" s="330" t="s">
        <v>332</v>
      </c>
      <c r="C22" s="337" t="s">
        <v>371</v>
      </c>
      <c r="D22" s="338" t="s">
        <v>82</v>
      </c>
      <c r="E22" s="339">
        <v>3</v>
      </c>
      <c r="F22" s="340">
        <v>6500</v>
      </c>
      <c r="G22" s="341">
        <f>E22*F22</f>
        <v>19500</v>
      </c>
      <c r="H22" s="342">
        <v>3</v>
      </c>
      <c r="I22" s="343">
        <v>6500</v>
      </c>
      <c r="J22" s="344">
        <v>19500</v>
      </c>
      <c r="K22" s="342"/>
      <c r="L22" s="343"/>
      <c r="M22" s="344">
        <f>K22*L22</f>
        <v>0</v>
      </c>
      <c r="N22" s="342"/>
      <c r="O22" s="343"/>
      <c r="P22" s="344">
        <f>N22*O22</f>
        <v>0</v>
      </c>
      <c r="Q22" s="342"/>
      <c r="R22" s="343"/>
      <c r="S22" s="344">
        <f t="shared" si="9"/>
        <v>0</v>
      </c>
      <c r="T22" s="342"/>
      <c r="U22" s="343"/>
      <c r="V22" s="344">
        <f t="shared" si="10"/>
        <v>0</v>
      </c>
      <c r="W22" s="345">
        <f t="shared" ref="W22:W27" si="11">G22+M22+S22</f>
        <v>19500</v>
      </c>
      <c r="X22" s="346">
        <f t="shared" ref="X22:X27" si="12">J22+P22+V22</f>
        <v>19500</v>
      </c>
      <c r="Y22" s="346">
        <f t="shared" ref="Y22:Y27" si="13">W22-X22</f>
        <v>0</v>
      </c>
      <c r="Z22" s="347">
        <f t="shared" ref="Z22:Z27" si="14">Y22/W22</f>
        <v>0</v>
      </c>
      <c r="AA22" s="328" t="s">
        <v>561</v>
      </c>
      <c r="AB22" s="89"/>
      <c r="AC22" s="89"/>
      <c r="AD22" s="89"/>
      <c r="AE22" s="89"/>
      <c r="AF22" s="89"/>
      <c r="AG22" s="89"/>
    </row>
    <row r="23" spans="1:33" s="162" customFormat="1" ht="369.75" customHeight="1">
      <c r="A23" s="348" t="s">
        <v>79</v>
      </c>
      <c r="B23" s="349" t="s">
        <v>353</v>
      </c>
      <c r="C23" s="317" t="s">
        <v>372</v>
      </c>
      <c r="D23" s="318" t="s">
        <v>82</v>
      </c>
      <c r="E23" s="319">
        <v>3</v>
      </c>
      <c r="F23" s="320">
        <v>6500</v>
      </c>
      <c r="G23" s="321">
        <f t="shared" ref="G23:G27" si="15">E23*F23</f>
        <v>19500</v>
      </c>
      <c r="H23" s="342">
        <v>3</v>
      </c>
      <c r="I23" s="343">
        <v>6500</v>
      </c>
      <c r="J23" s="344">
        <v>19500</v>
      </c>
      <c r="K23" s="342"/>
      <c r="L23" s="343"/>
      <c r="M23" s="344"/>
      <c r="N23" s="342"/>
      <c r="O23" s="343"/>
      <c r="P23" s="344"/>
      <c r="Q23" s="342"/>
      <c r="R23" s="343"/>
      <c r="S23" s="344">
        <f t="shared" si="9"/>
        <v>0</v>
      </c>
      <c r="T23" s="342"/>
      <c r="U23" s="343"/>
      <c r="V23" s="344">
        <f t="shared" si="10"/>
        <v>0</v>
      </c>
      <c r="W23" s="345">
        <f t="shared" si="11"/>
        <v>19500</v>
      </c>
      <c r="X23" s="346">
        <f t="shared" si="12"/>
        <v>19500</v>
      </c>
      <c r="Y23" s="346">
        <f t="shared" si="13"/>
        <v>0</v>
      </c>
      <c r="Z23" s="347">
        <f t="shared" si="14"/>
        <v>0</v>
      </c>
      <c r="AA23" s="328" t="s">
        <v>562</v>
      </c>
      <c r="AB23" s="89"/>
      <c r="AC23" s="89"/>
      <c r="AD23" s="89"/>
      <c r="AE23" s="89"/>
      <c r="AF23" s="89"/>
      <c r="AG23" s="89"/>
    </row>
    <row r="24" spans="1:33" s="162" customFormat="1" ht="162.75" customHeight="1">
      <c r="A24" s="348" t="s">
        <v>79</v>
      </c>
      <c r="B24" s="349" t="s">
        <v>354</v>
      </c>
      <c r="C24" s="317" t="s">
        <v>373</v>
      </c>
      <c r="D24" s="318" t="s">
        <v>82</v>
      </c>
      <c r="E24" s="319">
        <v>3</v>
      </c>
      <c r="F24" s="320">
        <v>5000</v>
      </c>
      <c r="G24" s="321">
        <f t="shared" si="15"/>
        <v>15000</v>
      </c>
      <c r="H24" s="342">
        <v>3</v>
      </c>
      <c r="I24" s="343">
        <v>5000</v>
      </c>
      <c r="J24" s="344">
        <v>15000</v>
      </c>
      <c r="K24" s="342"/>
      <c r="L24" s="343"/>
      <c r="M24" s="344"/>
      <c r="N24" s="342"/>
      <c r="O24" s="343"/>
      <c r="P24" s="344"/>
      <c r="Q24" s="342"/>
      <c r="R24" s="343"/>
      <c r="S24" s="344">
        <f t="shared" si="9"/>
        <v>0</v>
      </c>
      <c r="T24" s="342"/>
      <c r="U24" s="343"/>
      <c r="V24" s="344">
        <f t="shared" si="10"/>
        <v>0</v>
      </c>
      <c r="W24" s="345">
        <f t="shared" si="11"/>
        <v>15000</v>
      </c>
      <c r="X24" s="346">
        <f t="shared" si="12"/>
        <v>15000</v>
      </c>
      <c r="Y24" s="346">
        <f t="shared" si="13"/>
        <v>0</v>
      </c>
      <c r="Z24" s="347">
        <f t="shared" si="14"/>
        <v>0</v>
      </c>
      <c r="AA24" s="328" t="s">
        <v>563</v>
      </c>
      <c r="AB24" s="89"/>
      <c r="AC24" s="89"/>
      <c r="AD24" s="89"/>
      <c r="AE24" s="89"/>
      <c r="AF24" s="89"/>
      <c r="AG24" s="89"/>
    </row>
    <row r="25" spans="1:33" s="162" customFormat="1" ht="93" customHeight="1">
      <c r="A25" s="348" t="s">
        <v>79</v>
      </c>
      <c r="B25" s="349" t="s">
        <v>355</v>
      </c>
      <c r="C25" s="317" t="s">
        <v>374</v>
      </c>
      <c r="D25" s="318" t="s">
        <v>82</v>
      </c>
      <c r="E25" s="319">
        <v>3</v>
      </c>
      <c r="F25" s="320">
        <v>5000</v>
      </c>
      <c r="G25" s="321">
        <f t="shared" si="15"/>
        <v>15000</v>
      </c>
      <c r="H25" s="342">
        <v>3</v>
      </c>
      <c r="I25" s="343">
        <v>5000</v>
      </c>
      <c r="J25" s="344">
        <v>15000</v>
      </c>
      <c r="K25" s="342"/>
      <c r="L25" s="343"/>
      <c r="M25" s="344"/>
      <c r="N25" s="342"/>
      <c r="O25" s="343"/>
      <c r="P25" s="344"/>
      <c r="Q25" s="342"/>
      <c r="R25" s="343"/>
      <c r="S25" s="344">
        <f t="shared" si="9"/>
        <v>0</v>
      </c>
      <c r="T25" s="342"/>
      <c r="U25" s="343"/>
      <c r="V25" s="344">
        <f t="shared" si="10"/>
        <v>0</v>
      </c>
      <c r="W25" s="345">
        <f t="shared" si="11"/>
        <v>15000</v>
      </c>
      <c r="X25" s="346">
        <f t="shared" si="12"/>
        <v>15000</v>
      </c>
      <c r="Y25" s="346">
        <f t="shared" si="13"/>
        <v>0</v>
      </c>
      <c r="Z25" s="347">
        <f t="shared" si="14"/>
        <v>0</v>
      </c>
      <c r="AA25" s="328" t="s">
        <v>551</v>
      </c>
      <c r="AB25" s="89"/>
      <c r="AC25" s="89"/>
      <c r="AD25" s="89"/>
      <c r="AE25" s="89"/>
      <c r="AF25" s="89"/>
      <c r="AG25" s="89"/>
    </row>
    <row r="26" spans="1:33" s="162" customFormat="1" ht="76.5" customHeight="1">
      <c r="A26" s="348" t="s">
        <v>79</v>
      </c>
      <c r="B26" s="349" t="s">
        <v>356</v>
      </c>
      <c r="C26" s="317" t="s">
        <v>375</v>
      </c>
      <c r="D26" s="318" t="s">
        <v>376</v>
      </c>
      <c r="E26" s="319">
        <v>3</v>
      </c>
      <c r="F26" s="320">
        <v>9000</v>
      </c>
      <c r="G26" s="321">
        <f t="shared" si="15"/>
        <v>27000</v>
      </c>
      <c r="H26" s="342">
        <v>3</v>
      </c>
      <c r="I26" s="343">
        <v>9000</v>
      </c>
      <c r="J26" s="344">
        <v>27000</v>
      </c>
      <c r="K26" s="342"/>
      <c r="L26" s="343"/>
      <c r="M26" s="344"/>
      <c r="N26" s="342"/>
      <c r="O26" s="343"/>
      <c r="P26" s="344"/>
      <c r="Q26" s="342"/>
      <c r="R26" s="343"/>
      <c r="S26" s="344">
        <f t="shared" si="9"/>
        <v>0</v>
      </c>
      <c r="T26" s="342"/>
      <c r="U26" s="343"/>
      <c r="V26" s="344">
        <f t="shared" si="10"/>
        <v>0</v>
      </c>
      <c r="W26" s="345">
        <f t="shared" si="11"/>
        <v>27000</v>
      </c>
      <c r="X26" s="346">
        <f t="shared" si="12"/>
        <v>27000</v>
      </c>
      <c r="Y26" s="346">
        <f t="shared" si="13"/>
        <v>0</v>
      </c>
      <c r="Z26" s="347">
        <f t="shared" si="14"/>
        <v>0</v>
      </c>
      <c r="AA26" s="328" t="s">
        <v>565</v>
      </c>
      <c r="AB26" s="89"/>
      <c r="AC26" s="89"/>
      <c r="AD26" s="89"/>
      <c r="AE26" s="89"/>
      <c r="AF26" s="89"/>
      <c r="AG26" s="89"/>
    </row>
    <row r="27" spans="1:33" s="162" customFormat="1" ht="80.25" customHeight="1" thickBot="1">
      <c r="A27" s="348" t="s">
        <v>79</v>
      </c>
      <c r="B27" s="349" t="s">
        <v>357</v>
      </c>
      <c r="C27" s="350" t="s">
        <v>377</v>
      </c>
      <c r="D27" s="351" t="s">
        <v>82</v>
      </c>
      <c r="E27" s="352">
        <v>3</v>
      </c>
      <c r="F27" s="353">
        <v>5000</v>
      </c>
      <c r="G27" s="354">
        <f t="shared" si="15"/>
        <v>15000</v>
      </c>
      <c r="H27" s="355">
        <v>3</v>
      </c>
      <c r="I27" s="356">
        <v>5000</v>
      </c>
      <c r="J27" s="357">
        <v>15000</v>
      </c>
      <c r="K27" s="355"/>
      <c r="L27" s="356"/>
      <c r="M27" s="357"/>
      <c r="N27" s="355"/>
      <c r="O27" s="356"/>
      <c r="P27" s="357"/>
      <c r="Q27" s="355"/>
      <c r="R27" s="356"/>
      <c r="S27" s="357">
        <f t="shared" si="9"/>
        <v>0</v>
      </c>
      <c r="T27" s="355"/>
      <c r="U27" s="356"/>
      <c r="V27" s="357">
        <f t="shared" si="10"/>
        <v>0</v>
      </c>
      <c r="W27" s="358">
        <f t="shared" si="11"/>
        <v>15000</v>
      </c>
      <c r="X27" s="359">
        <f t="shared" si="12"/>
        <v>15000</v>
      </c>
      <c r="Y27" s="359">
        <f t="shared" si="13"/>
        <v>0</v>
      </c>
      <c r="Z27" s="360">
        <f t="shared" si="14"/>
        <v>0</v>
      </c>
      <c r="AA27" s="361" t="s">
        <v>564</v>
      </c>
      <c r="AB27" s="89"/>
      <c r="AC27" s="89"/>
      <c r="AD27" s="89"/>
      <c r="AE27" s="89"/>
      <c r="AF27" s="89"/>
      <c r="AG27" s="89"/>
    </row>
    <row r="28" spans="1:33" ht="30" customHeight="1">
      <c r="A28" s="362" t="s">
        <v>76</v>
      </c>
      <c r="B28" s="363" t="s">
        <v>85</v>
      </c>
      <c r="C28" s="364" t="s">
        <v>86</v>
      </c>
      <c r="D28" s="365"/>
      <c r="E28" s="366">
        <f>SUM(E29:E31)</f>
        <v>0</v>
      </c>
      <c r="F28" s="367"/>
      <c r="G28" s="368">
        <f t="shared" ref="G28:H28" si="16">SUM(G29:G31)</f>
        <v>0</v>
      </c>
      <c r="H28" s="366">
        <f t="shared" si="16"/>
        <v>0</v>
      </c>
      <c r="I28" s="367"/>
      <c r="J28" s="368">
        <f t="shared" ref="J28:K28" si="17">SUM(J29:J31)</f>
        <v>0</v>
      </c>
      <c r="K28" s="366">
        <f t="shared" si="17"/>
        <v>0</v>
      </c>
      <c r="L28" s="367"/>
      <c r="M28" s="368">
        <f t="shared" ref="M28:N28" si="18">SUM(M29:M31)</f>
        <v>0</v>
      </c>
      <c r="N28" s="366">
        <f t="shared" si="18"/>
        <v>0</v>
      </c>
      <c r="O28" s="367"/>
      <c r="P28" s="368">
        <f t="shared" ref="P28:Q28" si="19">SUM(P29:P31)</f>
        <v>0</v>
      </c>
      <c r="Q28" s="366">
        <f t="shared" si="19"/>
        <v>0</v>
      </c>
      <c r="R28" s="367"/>
      <c r="S28" s="368">
        <f t="shared" ref="S28:T28" si="20">SUM(S29:S31)</f>
        <v>0</v>
      </c>
      <c r="T28" s="366">
        <f t="shared" si="20"/>
        <v>0</v>
      </c>
      <c r="U28" s="367"/>
      <c r="V28" s="368">
        <f t="shared" ref="V28:X28" si="21">SUM(V29:V31)</f>
        <v>0</v>
      </c>
      <c r="W28" s="368">
        <f t="shared" si="21"/>
        <v>0</v>
      </c>
      <c r="X28" s="369">
        <f t="shared" si="21"/>
        <v>0</v>
      </c>
      <c r="Y28" s="369">
        <f t="shared" si="6"/>
        <v>0</v>
      </c>
      <c r="Z28" s="369" t="e">
        <f t="shared" si="0"/>
        <v>#DIV/0!</v>
      </c>
      <c r="AA28" s="370"/>
      <c r="AB28" s="85"/>
      <c r="AC28" s="85"/>
      <c r="AD28" s="85"/>
      <c r="AE28" s="85"/>
      <c r="AF28" s="85"/>
      <c r="AG28" s="85"/>
    </row>
    <row r="29" spans="1:33" ht="30" customHeight="1">
      <c r="A29" s="315" t="s">
        <v>79</v>
      </c>
      <c r="B29" s="316" t="s">
        <v>87</v>
      </c>
      <c r="C29" s="371" t="s">
        <v>81</v>
      </c>
      <c r="D29" s="372" t="s">
        <v>82</v>
      </c>
      <c r="E29" s="373"/>
      <c r="F29" s="323"/>
      <c r="G29" s="374">
        <f t="shared" ref="G29:G31" si="22">E29*F29</f>
        <v>0</v>
      </c>
      <c r="H29" s="373"/>
      <c r="I29" s="323"/>
      <c r="J29" s="374">
        <f t="shared" ref="J29:J31" si="23">H29*I29</f>
        <v>0</v>
      </c>
      <c r="K29" s="373"/>
      <c r="L29" s="323"/>
      <c r="M29" s="374">
        <f t="shared" ref="M29:M31" si="24">K29*L29</f>
        <v>0</v>
      </c>
      <c r="N29" s="373"/>
      <c r="O29" s="323"/>
      <c r="P29" s="374">
        <f t="shared" ref="P29:P31" si="25">N29*O29</f>
        <v>0</v>
      </c>
      <c r="Q29" s="373"/>
      <c r="R29" s="323"/>
      <c r="S29" s="374">
        <f t="shared" ref="S29:S31" si="26">Q29*R29</f>
        <v>0</v>
      </c>
      <c r="T29" s="373"/>
      <c r="U29" s="323"/>
      <c r="V29" s="374">
        <f t="shared" ref="V29:V31" si="27">T29*U29</f>
        <v>0</v>
      </c>
      <c r="W29" s="375">
        <f t="shared" ref="W29:W31" si="28">G29+M29+S29</f>
        <v>0</v>
      </c>
      <c r="X29" s="326">
        <f t="shared" ref="X29:X31" si="29">J29+P29+V29</f>
        <v>0</v>
      </c>
      <c r="Y29" s="326">
        <f t="shared" si="6"/>
        <v>0</v>
      </c>
      <c r="Z29" s="327" t="e">
        <f t="shared" si="0"/>
        <v>#DIV/0!</v>
      </c>
      <c r="AA29" s="376"/>
      <c r="AB29" s="89"/>
      <c r="AC29" s="89"/>
      <c r="AD29" s="89"/>
      <c r="AE29" s="89"/>
      <c r="AF29" s="89"/>
      <c r="AG29" s="89"/>
    </row>
    <row r="30" spans="1:33" ht="30" customHeight="1">
      <c r="A30" s="315" t="s">
        <v>79</v>
      </c>
      <c r="B30" s="316" t="s">
        <v>88</v>
      </c>
      <c r="C30" s="371" t="s">
        <v>81</v>
      </c>
      <c r="D30" s="372" t="s">
        <v>82</v>
      </c>
      <c r="E30" s="373"/>
      <c r="F30" s="323"/>
      <c r="G30" s="374">
        <f t="shared" si="22"/>
        <v>0</v>
      </c>
      <c r="H30" s="373"/>
      <c r="I30" s="323"/>
      <c r="J30" s="374">
        <f t="shared" si="23"/>
        <v>0</v>
      </c>
      <c r="K30" s="373"/>
      <c r="L30" s="323"/>
      <c r="M30" s="374">
        <f t="shared" si="24"/>
        <v>0</v>
      </c>
      <c r="N30" s="373"/>
      <c r="O30" s="323"/>
      <c r="P30" s="374">
        <f t="shared" si="25"/>
        <v>0</v>
      </c>
      <c r="Q30" s="373"/>
      <c r="R30" s="323"/>
      <c r="S30" s="374">
        <f t="shared" si="26"/>
        <v>0</v>
      </c>
      <c r="T30" s="373"/>
      <c r="U30" s="323"/>
      <c r="V30" s="374">
        <f t="shared" si="27"/>
        <v>0</v>
      </c>
      <c r="W30" s="375">
        <f t="shared" si="28"/>
        <v>0</v>
      </c>
      <c r="X30" s="326">
        <f t="shared" si="29"/>
        <v>0</v>
      </c>
      <c r="Y30" s="326">
        <f t="shared" si="6"/>
        <v>0</v>
      </c>
      <c r="Z30" s="327" t="e">
        <f t="shared" si="0"/>
        <v>#DIV/0!</v>
      </c>
      <c r="AA30" s="376"/>
      <c r="AB30" s="89"/>
      <c r="AC30" s="89"/>
      <c r="AD30" s="89"/>
      <c r="AE30" s="89"/>
      <c r="AF30" s="89"/>
      <c r="AG30" s="89"/>
    </row>
    <row r="31" spans="1:33" ht="30" customHeight="1" thickBot="1">
      <c r="A31" s="377" t="s">
        <v>79</v>
      </c>
      <c r="B31" s="330" t="s">
        <v>89</v>
      </c>
      <c r="C31" s="371" t="s">
        <v>81</v>
      </c>
      <c r="D31" s="378" t="s">
        <v>82</v>
      </c>
      <c r="E31" s="379"/>
      <c r="F31" s="380"/>
      <c r="G31" s="381">
        <f t="shared" si="22"/>
        <v>0</v>
      </c>
      <c r="H31" s="379"/>
      <c r="I31" s="380"/>
      <c r="J31" s="381">
        <f t="shared" si="23"/>
        <v>0</v>
      </c>
      <c r="K31" s="379"/>
      <c r="L31" s="380"/>
      <c r="M31" s="381">
        <f t="shared" si="24"/>
        <v>0</v>
      </c>
      <c r="N31" s="379"/>
      <c r="O31" s="380"/>
      <c r="P31" s="381">
        <f t="shared" si="25"/>
        <v>0</v>
      </c>
      <c r="Q31" s="379"/>
      <c r="R31" s="380"/>
      <c r="S31" s="381">
        <f t="shared" si="26"/>
        <v>0</v>
      </c>
      <c r="T31" s="379"/>
      <c r="U31" s="380"/>
      <c r="V31" s="381">
        <f t="shared" si="27"/>
        <v>0</v>
      </c>
      <c r="W31" s="382">
        <f t="shared" si="28"/>
        <v>0</v>
      </c>
      <c r="X31" s="326">
        <f t="shared" si="29"/>
        <v>0</v>
      </c>
      <c r="Y31" s="326">
        <f t="shared" si="6"/>
        <v>0</v>
      </c>
      <c r="Z31" s="327" t="e">
        <f t="shared" si="0"/>
        <v>#DIV/0!</v>
      </c>
      <c r="AA31" s="383"/>
      <c r="AB31" s="89"/>
      <c r="AC31" s="89"/>
      <c r="AD31" s="89"/>
      <c r="AE31" s="89"/>
      <c r="AF31" s="89"/>
      <c r="AG31" s="89"/>
    </row>
    <row r="32" spans="1:33" ht="30" customHeight="1">
      <c r="A32" s="300" t="s">
        <v>76</v>
      </c>
      <c r="B32" s="301" t="s">
        <v>90</v>
      </c>
      <c r="C32" s="384" t="s">
        <v>91</v>
      </c>
      <c r="D32" s="385"/>
      <c r="E32" s="386">
        <f>SUM(E33:E35)</f>
        <v>3</v>
      </c>
      <c r="F32" s="387"/>
      <c r="G32" s="388">
        <f t="shared" ref="G32:H32" si="30">SUM(G33:G35)</f>
        <v>24000</v>
      </c>
      <c r="H32" s="386">
        <f t="shared" si="30"/>
        <v>3</v>
      </c>
      <c r="I32" s="387"/>
      <c r="J32" s="388">
        <f t="shared" ref="J32:K32" si="31">SUM(J33:J35)</f>
        <v>24000</v>
      </c>
      <c r="K32" s="386">
        <f t="shared" si="31"/>
        <v>0</v>
      </c>
      <c r="L32" s="387"/>
      <c r="M32" s="388">
        <f t="shared" ref="M32:N32" si="32">SUM(M33:M35)</f>
        <v>0</v>
      </c>
      <c r="N32" s="386">
        <f t="shared" si="32"/>
        <v>0</v>
      </c>
      <c r="O32" s="387"/>
      <c r="P32" s="388">
        <f t="shared" ref="P32:Q32" si="33">SUM(P33:P35)</f>
        <v>0</v>
      </c>
      <c r="Q32" s="386">
        <f t="shared" si="33"/>
        <v>0</v>
      </c>
      <c r="R32" s="387"/>
      <c r="S32" s="388">
        <f t="shared" ref="S32:T32" si="34">SUM(S33:S35)</f>
        <v>0</v>
      </c>
      <c r="T32" s="386">
        <f t="shared" si="34"/>
        <v>0</v>
      </c>
      <c r="U32" s="387"/>
      <c r="V32" s="388">
        <f t="shared" ref="V32:X32" si="35">SUM(V33:V35)</f>
        <v>0</v>
      </c>
      <c r="W32" s="388">
        <f t="shared" si="35"/>
        <v>24000</v>
      </c>
      <c r="X32" s="388">
        <f t="shared" si="35"/>
        <v>24000</v>
      </c>
      <c r="Y32" s="389">
        <f t="shared" si="6"/>
        <v>0</v>
      </c>
      <c r="Z32" s="390">
        <f t="shared" si="0"/>
        <v>0</v>
      </c>
      <c r="AA32" s="391"/>
      <c r="AB32" s="85"/>
      <c r="AC32" s="85"/>
      <c r="AD32" s="85"/>
      <c r="AE32" s="85"/>
      <c r="AF32" s="85"/>
      <c r="AG32" s="85"/>
    </row>
    <row r="33" spans="1:33" ht="126" customHeight="1">
      <c r="A33" s="315" t="s">
        <v>79</v>
      </c>
      <c r="B33" s="316" t="s">
        <v>92</v>
      </c>
      <c r="C33" s="317" t="s">
        <v>378</v>
      </c>
      <c r="D33" s="392" t="s">
        <v>82</v>
      </c>
      <c r="E33" s="393">
        <v>3</v>
      </c>
      <c r="F33" s="320">
        <v>8000</v>
      </c>
      <c r="G33" s="394">
        <f>E33*F33</f>
        <v>24000</v>
      </c>
      <c r="H33" s="373">
        <v>3</v>
      </c>
      <c r="I33" s="323">
        <v>8000</v>
      </c>
      <c r="J33" s="374">
        <v>24000</v>
      </c>
      <c r="K33" s="373"/>
      <c r="L33" s="323"/>
      <c r="M33" s="374">
        <f t="shared" ref="M33:M35" si="36">K33*L33</f>
        <v>0</v>
      </c>
      <c r="N33" s="373"/>
      <c r="O33" s="323"/>
      <c r="P33" s="374">
        <f t="shared" ref="P33:P35" si="37">N33*O33</f>
        <v>0</v>
      </c>
      <c r="Q33" s="373"/>
      <c r="R33" s="323"/>
      <c r="S33" s="374">
        <f t="shared" ref="S33:S35" si="38">Q33*R33</f>
        <v>0</v>
      </c>
      <c r="T33" s="373"/>
      <c r="U33" s="323"/>
      <c r="V33" s="374">
        <f t="shared" ref="V33:V35" si="39">T33*U33</f>
        <v>0</v>
      </c>
      <c r="W33" s="375">
        <f t="shared" ref="W33:W35" si="40">G33+M33+S33</f>
        <v>24000</v>
      </c>
      <c r="X33" s="326">
        <f t="shared" ref="X33:X35" si="41">J33+P33+V33</f>
        <v>24000</v>
      </c>
      <c r="Y33" s="326">
        <f t="shared" si="6"/>
        <v>0</v>
      </c>
      <c r="Z33" s="327">
        <f t="shared" si="0"/>
        <v>0</v>
      </c>
      <c r="AA33" s="376" t="s">
        <v>571</v>
      </c>
      <c r="AB33" s="89"/>
      <c r="AC33" s="89"/>
      <c r="AD33" s="89"/>
      <c r="AE33" s="89"/>
      <c r="AF33" s="89"/>
      <c r="AG33" s="89"/>
    </row>
    <row r="34" spans="1:33" ht="30" customHeight="1">
      <c r="A34" s="315" t="s">
        <v>79</v>
      </c>
      <c r="B34" s="316" t="s">
        <v>94</v>
      </c>
      <c r="C34" s="371"/>
      <c r="D34" s="372"/>
      <c r="E34" s="373"/>
      <c r="F34" s="323"/>
      <c r="G34" s="374"/>
      <c r="H34" s="373"/>
      <c r="I34" s="323"/>
      <c r="J34" s="374"/>
      <c r="K34" s="373"/>
      <c r="L34" s="323"/>
      <c r="M34" s="374">
        <f t="shared" si="36"/>
        <v>0</v>
      </c>
      <c r="N34" s="373"/>
      <c r="O34" s="323"/>
      <c r="P34" s="374">
        <f t="shared" si="37"/>
        <v>0</v>
      </c>
      <c r="Q34" s="373"/>
      <c r="R34" s="323"/>
      <c r="S34" s="374">
        <f t="shared" si="38"/>
        <v>0</v>
      </c>
      <c r="T34" s="373"/>
      <c r="U34" s="323"/>
      <c r="V34" s="374">
        <f t="shared" si="39"/>
        <v>0</v>
      </c>
      <c r="W34" s="375">
        <f t="shared" si="40"/>
        <v>0</v>
      </c>
      <c r="X34" s="326">
        <f t="shared" si="41"/>
        <v>0</v>
      </c>
      <c r="Y34" s="326">
        <f t="shared" si="6"/>
        <v>0</v>
      </c>
      <c r="Z34" s="327" t="e">
        <f t="shared" si="0"/>
        <v>#DIV/0!</v>
      </c>
      <c r="AA34" s="376"/>
      <c r="AB34" s="89"/>
      <c r="AC34" s="89"/>
      <c r="AD34" s="89"/>
      <c r="AE34" s="89"/>
      <c r="AF34" s="89"/>
      <c r="AG34" s="89"/>
    </row>
    <row r="35" spans="1:33" ht="30" customHeight="1" thickBot="1">
      <c r="A35" s="329" t="s">
        <v>79</v>
      </c>
      <c r="B35" s="395" t="s">
        <v>95</v>
      </c>
      <c r="C35" s="371"/>
      <c r="D35" s="396"/>
      <c r="E35" s="397"/>
      <c r="F35" s="332"/>
      <c r="G35" s="398"/>
      <c r="H35" s="397"/>
      <c r="I35" s="332"/>
      <c r="J35" s="398">
        <f t="shared" ref="J35" si="42">H35*I35</f>
        <v>0</v>
      </c>
      <c r="K35" s="379"/>
      <c r="L35" s="380"/>
      <c r="M35" s="381">
        <f t="shared" si="36"/>
        <v>0</v>
      </c>
      <c r="N35" s="379"/>
      <c r="O35" s="380"/>
      <c r="P35" s="381">
        <f t="shared" si="37"/>
        <v>0</v>
      </c>
      <c r="Q35" s="379"/>
      <c r="R35" s="380"/>
      <c r="S35" s="381">
        <f t="shared" si="38"/>
        <v>0</v>
      </c>
      <c r="T35" s="379"/>
      <c r="U35" s="380"/>
      <c r="V35" s="381">
        <f t="shared" si="39"/>
        <v>0</v>
      </c>
      <c r="W35" s="382">
        <f t="shared" si="40"/>
        <v>0</v>
      </c>
      <c r="X35" s="326">
        <f t="shared" si="41"/>
        <v>0</v>
      </c>
      <c r="Y35" s="326">
        <f t="shared" si="6"/>
        <v>0</v>
      </c>
      <c r="Z35" s="327" t="e">
        <f t="shared" si="0"/>
        <v>#DIV/0!</v>
      </c>
      <c r="AA35" s="383"/>
      <c r="AB35" s="89"/>
      <c r="AC35" s="89"/>
      <c r="AD35" s="89"/>
      <c r="AE35" s="89"/>
      <c r="AF35" s="89"/>
      <c r="AG35" s="89"/>
    </row>
    <row r="36" spans="1:33" ht="30" customHeight="1">
      <c r="A36" s="300" t="s">
        <v>74</v>
      </c>
      <c r="B36" s="399" t="s">
        <v>96</v>
      </c>
      <c r="C36" s="400" t="s">
        <v>97</v>
      </c>
      <c r="D36" s="385"/>
      <c r="E36" s="401">
        <f>SUM(E37:E39)</f>
        <v>352000</v>
      </c>
      <c r="F36" s="402"/>
      <c r="G36" s="403">
        <f>SUM(G37:G39)</f>
        <v>77440</v>
      </c>
      <c r="H36" s="386">
        <f t="shared" ref="H36" si="43">SUM(H37:H39)</f>
        <v>352000</v>
      </c>
      <c r="I36" s="387"/>
      <c r="J36" s="388">
        <f t="shared" ref="J36:K36" si="44">SUM(J37:J39)</f>
        <v>77440</v>
      </c>
      <c r="K36" s="386">
        <f t="shared" si="44"/>
        <v>0</v>
      </c>
      <c r="L36" s="387"/>
      <c r="M36" s="388">
        <f t="shared" ref="M36:N36" si="45">SUM(M37:M39)</f>
        <v>0</v>
      </c>
      <c r="N36" s="386">
        <f t="shared" si="45"/>
        <v>0</v>
      </c>
      <c r="O36" s="387"/>
      <c r="P36" s="388">
        <f t="shared" ref="P36:Q36" si="46">SUM(P37:P39)</f>
        <v>0</v>
      </c>
      <c r="Q36" s="386">
        <f t="shared" si="46"/>
        <v>0</v>
      </c>
      <c r="R36" s="387"/>
      <c r="S36" s="388">
        <f t="shared" ref="S36:T36" si="47">SUM(S37:S39)</f>
        <v>0</v>
      </c>
      <c r="T36" s="386">
        <f t="shared" si="47"/>
        <v>0</v>
      </c>
      <c r="U36" s="387"/>
      <c r="V36" s="388">
        <f t="shared" ref="V36:X36" si="48">SUM(V37:V39)</f>
        <v>0</v>
      </c>
      <c r="W36" s="388">
        <f>SUM(W37:W40)</f>
        <v>77440</v>
      </c>
      <c r="X36" s="388">
        <f t="shared" si="48"/>
        <v>77440</v>
      </c>
      <c r="Y36" s="389">
        <f t="shared" si="6"/>
        <v>0</v>
      </c>
      <c r="Z36" s="390">
        <f t="shared" si="0"/>
        <v>0</v>
      </c>
      <c r="AA36" s="391"/>
      <c r="AB36" s="7"/>
      <c r="AC36" s="7"/>
      <c r="AD36" s="7"/>
      <c r="AE36" s="7"/>
      <c r="AF36" s="7"/>
      <c r="AG36" s="7"/>
    </row>
    <row r="37" spans="1:33" ht="30" customHeight="1">
      <c r="A37" s="404" t="s">
        <v>79</v>
      </c>
      <c r="B37" s="405" t="s">
        <v>98</v>
      </c>
      <c r="C37" s="371" t="s">
        <v>99</v>
      </c>
      <c r="D37" s="406"/>
      <c r="E37" s="393">
        <f>G13</f>
        <v>328000</v>
      </c>
      <c r="F37" s="320">
        <v>0.22</v>
      </c>
      <c r="G37" s="394">
        <f>E37*F37</f>
        <v>72160</v>
      </c>
      <c r="H37" s="407">
        <f>J13</f>
        <v>328000</v>
      </c>
      <c r="I37" s="408">
        <v>0.22</v>
      </c>
      <c r="J37" s="409">
        <f t="shared" ref="J37:J39" si="49">H37*I37</f>
        <v>72160</v>
      </c>
      <c r="K37" s="407">
        <f>M13</f>
        <v>0</v>
      </c>
      <c r="L37" s="408">
        <v>0.22</v>
      </c>
      <c r="M37" s="409">
        <f t="shared" ref="M37:M39" si="50">K37*L37</f>
        <v>0</v>
      </c>
      <c r="N37" s="407">
        <f>P13</f>
        <v>0</v>
      </c>
      <c r="O37" s="408">
        <v>0.22</v>
      </c>
      <c r="P37" s="409">
        <f t="shared" ref="P37:P39" si="51">N37*O37</f>
        <v>0</v>
      </c>
      <c r="Q37" s="407">
        <f>S13</f>
        <v>0</v>
      </c>
      <c r="R37" s="408">
        <v>0.22</v>
      </c>
      <c r="S37" s="409">
        <f t="shared" ref="S37:S39" si="52">Q37*R37</f>
        <v>0</v>
      </c>
      <c r="T37" s="407">
        <f>V13</f>
        <v>0</v>
      </c>
      <c r="U37" s="408">
        <v>0.22</v>
      </c>
      <c r="V37" s="409">
        <f t="shared" ref="V37:V39" si="53">T37*U37</f>
        <v>0</v>
      </c>
      <c r="W37" s="326">
        <f t="shared" ref="W37:W39" si="54">G37+M37+S37</f>
        <v>72160</v>
      </c>
      <c r="X37" s="326">
        <f t="shared" ref="X37:X39" si="55">J37+P37+V37</f>
        <v>72160</v>
      </c>
      <c r="Y37" s="326">
        <f t="shared" si="6"/>
        <v>0</v>
      </c>
      <c r="Z37" s="327">
        <f t="shared" si="0"/>
        <v>0</v>
      </c>
      <c r="AA37" s="410"/>
      <c r="AB37" s="88"/>
      <c r="AC37" s="89"/>
      <c r="AD37" s="89"/>
      <c r="AE37" s="89"/>
      <c r="AF37" s="89"/>
      <c r="AG37" s="89"/>
    </row>
    <row r="38" spans="1:33" ht="30" customHeight="1">
      <c r="A38" s="315" t="s">
        <v>79</v>
      </c>
      <c r="B38" s="316" t="s">
        <v>100</v>
      </c>
      <c r="C38" s="371" t="s">
        <v>101</v>
      </c>
      <c r="D38" s="372"/>
      <c r="E38" s="393">
        <f>G28</f>
        <v>0</v>
      </c>
      <c r="F38" s="320">
        <v>0.22</v>
      </c>
      <c r="G38" s="394">
        <f>E38*F38</f>
        <v>0</v>
      </c>
      <c r="H38" s="373">
        <f>J28</f>
        <v>0</v>
      </c>
      <c r="I38" s="323">
        <v>0.22</v>
      </c>
      <c r="J38" s="374">
        <f t="shared" si="49"/>
        <v>0</v>
      </c>
      <c r="K38" s="373">
        <f>M28</f>
        <v>0</v>
      </c>
      <c r="L38" s="323">
        <v>0.22</v>
      </c>
      <c r="M38" s="374">
        <f t="shared" si="50"/>
        <v>0</v>
      </c>
      <c r="N38" s="373">
        <f>P28</f>
        <v>0</v>
      </c>
      <c r="O38" s="323">
        <v>0.22</v>
      </c>
      <c r="P38" s="374">
        <f t="shared" si="51"/>
        <v>0</v>
      </c>
      <c r="Q38" s="373">
        <f>S28</f>
        <v>0</v>
      </c>
      <c r="R38" s="323">
        <v>0.22</v>
      </c>
      <c r="S38" s="374">
        <f t="shared" si="52"/>
        <v>0</v>
      </c>
      <c r="T38" s="373">
        <f>V28</f>
        <v>0</v>
      </c>
      <c r="U38" s="323">
        <v>0.22</v>
      </c>
      <c r="V38" s="374">
        <f t="shared" si="53"/>
        <v>0</v>
      </c>
      <c r="W38" s="375">
        <f t="shared" si="54"/>
        <v>0</v>
      </c>
      <c r="X38" s="326">
        <f t="shared" si="55"/>
        <v>0</v>
      </c>
      <c r="Y38" s="326">
        <f t="shared" si="6"/>
        <v>0</v>
      </c>
      <c r="Z38" s="327" t="e">
        <f t="shared" si="0"/>
        <v>#DIV/0!</v>
      </c>
      <c r="AA38" s="376"/>
      <c r="AB38" s="89"/>
      <c r="AC38" s="89"/>
      <c r="AD38" s="89"/>
      <c r="AE38" s="89"/>
      <c r="AF38" s="89"/>
      <c r="AG38" s="89"/>
    </row>
    <row r="39" spans="1:33" ht="30" customHeight="1" thickBot="1">
      <c r="A39" s="329" t="s">
        <v>79</v>
      </c>
      <c r="B39" s="395" t="s">
        <v>102</v>
      </c>
      <c r="C39" s="411" t="s">
        <v>91</v>
      </c>
      <c r="D39" s="396"/>
      <c r="E39" s="412">
        <f>G32</f>
        <v>24000</v>
      </c>
      <c r="F39" s="413">
        <v>0.22</v>
      </c>
      <c r="G39" s="414">
        <f>E39*F39</f>
        <v>5280</v>
      </c>
      <c r="H39" s="397">
        <f>J32</f>
        <v>24000</v>
      </c>
      <c r="I39" s="332">
        <v>0.22</v>
      </c>
      <c r="J39" s="398">
        <f t="shared" si="49"/>
        <v>5280</v>
      </c>
      <c r="K39" s="397">
        <f>M32</f>
        <v>0</v>
      </c>
      <c r="L39" s="332">
        <v>0.22</v>
      </c>
      <c r="M39" s="398">
        <f t="shared" si="50"/>
        <v>0</v>
      </c>
      <c r="N39" s="397">
        <f>P32</f>
        <v>0</v>
      </c>
      <c r="O39" s="332">
        <v>0.22</v>
      </c>
      <c r="P39" s="398">
        <f t="shared" si="51"/>
        <v>0</v>
      </c>
      <c r="Q39" s="397">
        <f>S32</f>
        <v>0</v>
      </c>
      <c r="R39" s="332">
        <v>0.22</v>
      </c>
      <c r="S39" s="398">
        <f t="shared" si="52"/>
        <v>0</v>
      </c>
      <c r="T39" s="397">
        <f>V32</f>
        <v>0</v>
      </c>
      <c r="U39" s="332">
        <v>0.22</v>
      </c>
      <c r="V39" s="398">
        <f t="shared" si="53"/>
        <v>0</v>
      </c>
      <c r="W39" s="382">
        <f t="shared" si="54"/>
        <v>5280</v>
      </c>
      <c r="X39" s="326">
        <f t="shared" si="55"/>
        <v>5280</v>
      </c>
      <c r="Y39" s="326">
        <f t="shared" si="6"/>
        <v>0</v>
      </c>
      <c r="Z39" s="327">
        <f t="shared" si="0"/>
        <v>0</v>
      </c>
      <c r="AA39" s="415"/>
      <c r="AB39" s="89"/>
      <c r="AC39" s="89"/>
      <c r="AD39" s="89"/>
      <c r="AE39" s="89"/>
      <c r="AF39" s="89"/>
      <c r="AG39" s="89"/>
    </row>
    <row r="40" spans="1:33" ht="30" customHeight="1">
      <c r="A40" s="300" t="s">
        <v>76</v>
      </c>
      <c r="B40" s="399" t="s">
        <v>103</v>
      </c>
      <c r="C40" s="400" t="s">
        <v>104</v>
      </c>
      <c r="D40" s="385"/>
      <c r="E40" s="386">
        <f>SUM(E41:E43)</f>
        <v>0</v>
      </c>
      <c r="F40" s="387"/>
      <c r="G40" s="388">
        <f t="shared" ref="G40:H40" si="56">SUM(G41:G43)</f>
        <v>0</v>
      </c>
      <c r="H40" s="386">
        <f t="shared" si="56"/>
        <v>0</v>
      </c>
      <c r="I40" s="387"/>
      <c r="J40" s="388">
        <f t="shared" ref="J40:K40" si="57">SUM(J41:J43)</f>
        <v>0</v>
      </c>
      <c r="K40" s="386">
        <f t="shared" si="57"/>
        <v>0</v>
      </c>
      <c r="L40" s="387"/>
      <c r="M40" s="388">
        <f t="shared" ref="M40:N40" si="58">SUM(M41:M43)</f>
        <v>0</v>
      </c>
      <c r="N40" s="386">
        <f t="shared" si="58"/>
        <v>0</v>
      </c>
      <c r="O40" s="387"/>
      <c r="P40" s="388">
        <f t="shared" ref="P40:Q40" si="59">SUM(P41:P43)</f>
        <v>0</v>
      </c>
      <c r="Q40" s="386">
        <f t="shared" si="59"/>
        <v>0</v>
      </c>
      <c r="R40" s="387"/>
      <c r="S40" s="388">
        <f t="shared" ref="S40:T40" si="60">SUM(S41:S43)</f>
        <v>0</v>
      </c>
      <c r="T40" s="386">
        <f t="shared" si="60"/>
        <v>0</v>
      </c>
      <c r="U40" s="387"/>
      <c r="V40" s="388">
        <f t="shared" ref="V40:X40" si="61">SUM(V41:V43)</f>
        <v>0</v>
      </c>
      <c r="W40" s="388">
        <f t="shared" si="61"/>
        <v>0</v>
      </c>
      <c r="X40" s="388">
        <f t="shared" si="61"/>
        <v>0</v>
      </c>
      <c r="Y40" s="388">
        <f t="shared" si="6"/>
        <v>0</v>
      </c>
      <c r="Z40" s="388" t="e">
        <f t="shared" si="0"/>
        <v>#DIV/0!</v>
      </c>
      <c r="AA40" s="391"/>
      <c r="AB40" s="7"/>
      <c r="AC40" s="7"/>
      <c r="AD40" s="7"/>
      <c r="AE40" s="7"/>
      <c r="AF40" s="7"/>
      <c r="AG40" s="7"/>
    </row>
    <row r="41" spans="1:33" ht="30" customHeight="1">
      <c r="A41" s="315" t="s">
        <v>79</v>
      </c>
      <c r="B41" s="405" t="s">
        <v>105</v>
      </c>
      <c r="C41" s="371" t="s">
        <v>93</v>
      </c>
      <c r="D41" s="372" t="s">
        <v>82</v>
      </c>
      <c r="E41" s="373"/>
      <c r="F41" s="323"/>
      <c r="G41" s="374">
        <f t="shared" ref="G41:G43" si="62">E41*F41</f>
        <v>0</v>
      </c>
      <c r="H41" s="373"/>
      <c r="I41" s="323"/>
      <c r="J41" s="374">
        <f t="shared" ref="J41:J43" si="63">H41*I41</f>
        <v>0</v>
      </c>
      <c r="K41" s="373"/>
      <c r="L41" s="323"/>
      <c r="M41" s="374">
        <f t="shared" ref="M41:M43" si="64">K41*L41</f>
        <v>0</v>
      </c>
      <c r="N41" s="373"/>
      <c r="O41" s="323"/>
      <c r="P41" s="374">
        <f t="shared" ref="P41:P43" si="65">N41*O41</f>
        <v>0</v>
      </c>
      <c r="Q41" s="373"/>
      <c r="R41" s="323"/>
      <c r="S41" s="374">
        <f t="shared" ref="S41:S43" si="66">Q41*R41</f>
        <v>0</v>
      </c>
      <c r="T41" s="373"/>
      <c r="U41" s="323"/>
      <c r="V41" s="374">
        <f t="shared" ref="V41:V43" si="67">T41*U41</f>
        <v>0</v>
      </c>
      <c r="W41" s="375">
        <f t="shared" ref="W41:W43" si="68">G41+M41+S41</f>
        <v>0</v>
      </c>
      <c r="X41" s="326">
        <f t="shared" ref="X41:X43" si="69">J41+P41+V41</f>
        <v>0</v>
      </c>
      <c r="Y41" s="326">
        <f t="shared" si="6"/>
        <v>0</v>
      </c>
      <c r="Z41" s="327" t="e">
        <f t="shared" si="0"/>
        <v>#DIV/0!</v>
      </c>
      <c r="AA41" s="376"/>
      <c r="AB41" s="7"/>
      <c r="AC41" s="7"/>
      <c r="AD41" s="7"/>
      <c r="AE41" s="7"/>
      <c r="AF41" s="7"/>
      <c r="AG41" s="7"/>
    </row>
    <row r="42" spans="1:33" ht="30" customHeight="1">
      <c r="A42" s="315" t="s">
        <v>79</v>
      </c>
      <c r="B42" s="316" t="s">
        <v>106</v>
      </c>
      <c r="C42" s="371" t="s">
        <v>93</v>
      </c>
      <c r="D42" s="372" t="s">
        <v>82</v>
      </c>
      <c r="E42" s="373"/>
      <c r="F42" s="323"/>
      <c r="G42" s="374">
        <f t="shared" si="62"/>
        <v>0</v>
      </c>
      <c r="H42" s="373"/>
      <c r="I42" s="323"/>
      <c r="J42" s="374">
        <f t="shared" si="63"/>
        <v>0</v>
      </c>
      <c r="K42" s="373"/>
      <c r="L42" s="323"/>
      <c r="M42" s="374">
        <f t="shared" si="64"/>
        <v>0</v>
      </c>
      <c r="N42" s="373"/>
      <c r="O42" s="323"/>
      <c r="P42" s="374">
        <f t="shared" si="65"/>
        <v>0</v>
      </c>
      <c r="Q42" s="373"/>
      <c r="R42" s="323"/>
      <c r="S42" s="374">
        <f t="shared" si="66"/>
        <v>0</v>
      </c>
      <c r="T42" s="373"/>
      <c r="U42" s="323"/>
      <c r="V42" s="374">
        <f t="shared" si="67"/>
        <v>0</v>
      </c>
      <c r="W42" s="375">
        <f t="shared" si="68"/>
        <v>0</v>
      </c>
      <c r="X42" s="326">
        <f t="shared" si="69"/>
        <v>0</v>
      </c>
      <c r="Y42" s="326">
        <f t="shared" si="6"/>
        <v>0</v>
      </c>
      <c r="Z42" s="327" t="e">
        <f t="shared" si="0"/>
        <v>#DIV/0!</v>
      </c>
      <c r="AA42" s="376"/>
      <c r="AB42" s="7"/>
      <c r="AC42" s="7"/>
      <c r="AD42" s="7"/>
      <c r="AE42" s="7"/>
      <c r="AF42" s="7"/>
      <c r="AG42" s="7"/>
    </row>
    <row r="43" spans="1:33" ht="30" customHeight="1" thickBot="1">
      <c r="A43" s="329" t="s">
        <v>79</v>
      </c>
      <c r="B43" s="330" t="s">
        <v>107</v>
      </c>
      <c r="C43" s="416" t="s">
        <v>93</v>
      </c>
      <c r="D43" s="396" t="s">
        <v>82</v>
      </c>
      <c r="E43" s="397"/>
      <c r="F43" s="332"/>
      <c r="G43" s="398">
        <f t="shared" si="62"/>
        <v>0</v>
      </c>
      <c r="H43" s="373"/>
      <c r="I43" s="332"/>
      <c r="J43" s="398">
        <f t="shared" si="63"/>
        <v>0</v>
      </c>
      <c r="K43" s="379"/>
      <c r="L43" s="380"/>
      <c r="M43" s="381">
        <f t="shared" si="64"/>
        <v>0</v>
      </c>
      <c r="N43" s="379"/>
      <c r="O43" s="380"/>
      <c r="P43" s="381">
        <f t="shared" si="65"/>
        <v>0</v>
      </c>
      <c r="Q43" s="379"/>
      <c r="R43" s="380"/>
      <c r="S43" s="381">
        <f t="shared" si="66"/>
        <v>0</v>
      </c>
      <c r="T43" s="379"/>
      <c r="U43" s="380"/>
      <c r="V43" s="381">
        <f t="shared" si="67"/>
        <v>0</v>
      </c>
      <c r="W43" s="382">
        <f t="shared" si="68"/>
        <v>0</v>
      </c>
      <c r="X43" s="326">
        <f t="shared" si="69"/>
        <v>0</v>
      </c>
      <c r="Y43" s="417">
        <f t="shared" si="6"/>
        <v>0</v>
      </c>
      <c r="Z43" s="327" t="e">
        <f t="shared" si="0"/>
        <v>#DIV/0!</v>
      </c>
      <c r="AA43" s="383"/>
      <c r="AB43" s="7"/>
      <c r="AC43" s="7"/>
      <c r="AD43" s="7"/>
      <c r="AE43" s="7"/>
      <c r="AF43" s="7"/>
      <c r="AG43" s="7"/>
    </row>
    <row r="44" spans="1:33" ht="30" customHeight="1" thickBot="1">
      <c r="A44" s="418" t="s">
        <v>108</v>
      </c>
      <c r="B44" s="419"/>
      <c r="C44" s="420"/>
      <c r="D44" s="421"/>
      <c r="E44" s="422"/>
      <c r="F44" s="423"/>
      <c r="G44" s="424">
        <f>G13+G28+G32+G36+G40</f>
        <v>429440</v>
      </c>
      <c r="H44" s="373"/>
      <c r="I44" s="423"/>
      <c r="J44" s="424">
        <f>J13+J28+J32+J36+J40</f>
        <v>429440</v>
      </c>
      <c r="K44" s="422"/>
      <c r="L44" s="425"/>
      <c r="M44" s="424">
        <f>M13+M28+M32+M36+M40</f>
        <v>0</v>
      </c>
      <c r="N44" s="422"/>
      <c r="O44" s="425"/>
      <c r="P44" s="424">
        <f>P13+P28+P32+P36+P40</f>
        <v>0</v>
      </c>
      <c r="Q44" s="422"/>
      <c r="R44" s="425"/>
      <c r="S44" s="424">
        <f>S13+S28+S32+S36+S40</f>
        <v>0</v>
      </c>
      <c r="T44" s="422"/>
      <c r="U44" s="425"/>
      <c r="V44" s="424">
        <f>V13+V28+V32+V36+V40</f>
        <v>0</v>
      </c>
      <c r="W44" s="424">
        <f>W13+W28+W32+W36+W40</f>
        <v>429440</v>
      </c>
      <c r="X44" s="426">
        <f>X13+X28+X32+X36+X40</f>
        <v>429440</v>
      </c>
      <c r="Y44" s="427">
        <f t="shared" si="6"/>
        <v>0</v>
      </c>
      <c r="Z44" s="428">
        <f t="shared" si="0"/>
        <v>0</v>
      </c>
      <c r="AA44" s="429"/>
      <c r="AB44" s="6"/>
      <c r="AC44" s="7"/>
      <c r="AD44" s="7"/>
      <c r="AE44" s="7"/>
      <c r="AF44" s="7"/>
      <c r="AG44" s="7"/>
    </row>
    <row r="45" spans="1:33" ht="30" customHeight="1" thickBot="1">
      <c r="A45" s="430" t="s">
        <v>74</v>
      </c>
      <c r="B45" s="431">
        <v>2</v>
      </c>
      <c r="C45" s="432" t="s">
        <v>109</v>
      </c>
      <c r="D45" s="433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5"/>
      <c r="X45" s="435"/>
      <c r="Y45" s="436"/>
      <c r="Z45" s="435"/>
      <c r="AA45" s="437"/>
      <c r="AB45" s="7"/>
      <c r="AC45" s="7"/>
      <c r="AD45" s="7"/>
      <c r="AE45" s="7"/>
      <c r="AF45" s="7"/>
      <c r="AG45" s="7"/>
    </row>
    <row r="46" spans="1:33" ht="30" customHeight="1">
      <c r="A46" s="300" t="s">
        <v>76</v>
      </c>
      <c r="B46" s="399" t="s">
        <v>110</v>
      </c>
      <c r="C46" s="364" t="s">
        <v>111</v>
      </c>
      <c r="D46" s="438"/>
      <c r="E46" s="366">
        <f>SUM(E47:E52)</f>
        <v>16</v>
      </c>
      <c r="F46" s="367"/>
      <c r="G46" s="368">
        <f>SUM(G47:G52)</f>
        <v>10160</v>
      </c>
      <c r="H46" s="366">
        <f>SUM(H47:H52)</f>
        <v>13</v>
      </c>
      <c r="I46" s="367"/>
      <c r="J46" s="368">
        <f>SUM(J47:J52)</f>
        <v>8309.49</v>
      </c>
      <c r="K46" s="366">
        <f t="shared" ref="K46" si="70">SUM(K47:K49)</f>
        <v>0</v>
      </c>
      <c r="L46" s="367"/>
      <c r="M46" s="368">
        <f t="shared" ref="M46:N46" si="71">SUM(M47:M49)</f>
        <v>0</v>
      </c>
      <c r="N46" s="366">
        <f t="shared" si="71"/>
        <v>0</v>
      </c>
      <c r="O46" s="367"/>
      <c r="P46" s="368">
        <f t="shared" ref="P46:Q46" si="72">SUM(P47:P49)</f>
        <v>0</v>
      </c>
      <c r="Q46" s="366">
        <f t="shared" si="72"/>
        <v>0</v>
      </c>
      <c r="R46" s="367"/>
      <c r="S46" s="368">
        <f t="shared" ref="S46:T46" si="73">SUM(S47:S49)</f>
        <v>0</v>
      </c>
      <c r="T46" s="366">
        <f t="shared" si="73"/>
        <v>0</v>
      </c>
      <c r="U46" s="367"/>
      <c r="V46" s="368">
        <f t="shared" ref="V46" si="74">SUM(V47:V49)</f>
        <v>0</v>
      </c>
      <c r="W46" s="368">
        <f>SUM(W47:W52)</f>
        <v>10160</v>
      </c>
      <c r="X46" s="439">
        <f>SUM(X47:X52)</f>
        <v>8309.49</v>
      </c>
      <c r="Y46" s="387">
        <f>W46-X46</f>
        <v>1850.5100000000002</v>
      </c>
      <c r="Z46" s="440">
        <f t="shared" ref="Z46:Z62" si="75">Y46/W46</f>
        <v>0.18213681102362206</v>
      </c>
      <c r="AA46" s="370"/>
      <c r="AB46" s="91"/>
      <c r="AC46" s="85"/>
      <c r="AD46" s="85"/>
      <c r="AE46" s="85"/>
      <c r="AF46" s="85"/>
      <c r="AG46" s="85"/>
    </row>
    <row r="47" spans="1:33" ht="94.5" customHeight="1">
      <c r="A47" s="315" t="s">
        <v>79</v>
      </c>
      <c r="B47" s="316" t="s">
        <v>112</v>
      </c>
      <c r="C47" s="317" t="s">
        <v>379</v>
      </c>
      <c r="D47" s="392" t="s">
        <v>113</v>
      </c>
      <c r="E47" s="393">
        <v>4</v>
      </c>
      <c r="F47" s="320">
        <v>635</v>
      </c>
      <c r="G47" s="394">
        <f>E47*F47</f>
        <v>2540</v>
      </c>
      <c r="H47" s="373">
        <v>3</v>
      </c>
      <c r="I47" s="323">
        <v>653.49</v>
      </c>
      <c r="J47" s="374">
        <v>1960.47</v>
      </c>
      <c r="K47" s="373"/>
      <c r="L47" s="323"/>
      <c r="M47" s="374">
        <f t="shared" ref="M47:M49" si="76">K47*L47</f>
        <v>0</v>
      </c>
      <c r="N47" s="373"/>
      <c r="O47" s="323"/>
      <c r="P47" s="374">
        <f t="shared" ref="P47:P49" si="77">N47*O47</f>
        <v>0</v>
      </c>
      <c r="Q47" s="373"/>
      <c r="R47" s="323"/>
      <c r="S47" s="374">
        <f t="shared" ref="S47:S49" si="78">Q47*R47</f>
        <v>0</v>
      </c>
      <c r="T47" s="373"/>
      <c r="U47" s="323"/>
      <c r="V47" s="374">
        <f t="shared" ref="V47:V49" si="79">T47*U47</f>
        <v>0</v>
      </c>
      <c r="W47" s="375">
        <f t="shared" ref="W47:W48" si="80">G47+M47+S47</f>
        <v>2540</v>
      </c>
      <c r="X47" s="326">
        <f t="shared" ref="X47:X48" si="81">J47+P47+V47</f>
        <v>1960.47</v>
      </c>
      <c r="Y47" s="326">
        <f t="shared" ref="Y47:Y62" si="82">W47-X47</f>
        <v>579.53</v>
      </c>
      <c r="Z47" s="327">
        <f t="shared" si="75"/>
        <v>0.22816141732283463</v>
      </c>
      <c r="AA47" s="376" t="s">
        <v>529</v>
      </c>
      <c r="AB47" s="89"/>
      <c r="AC47" s="87"/>
      <c r="AD47" s="89"/>
      <c r="AE47" s="89"/>
      <c r="AF47" s="89"/>
      <c r="AG47" s="89"/>
    </row>
    <row r="48" spans="1:33" ht="93.75" customHeight="1">
      <c r="A48" s="315" t="s">
        <v>79</v>
      </c>
      <c r="B48" s="316" t="s">
        <v>114</v>
      </c>
      <c r="C48" s="317" t="s">
        <v>380</v>
      </c>
      <c r="D48" s="392" t="s">
        <v>113</v>
      </c>
      <c r="E48" s="393">
        <v>4</v>
      </c>
      <c r="F48" s="320">
        <v>635</v>
      </c>
      <c r="G48" s="394">
        <f>E48*F48</f>
        <v>2540</v>
      </c>
      <c r="H48" s="373">
        <v>3</v>
      </c>
      <c r="I48" s="323">
        <v>653.49</v>
      </c>
      <c r="J48" s="374">
        <f t="shared" ref="J48:J49" si="83">H48*I48</f>
        <v>1960.47</v>
      </c>
      <c r="K48" s="373"/>
      <c r="L48" s="323"/>
      <c r="M48" s="374">
        <f t="shared" si="76"/>
        <v>0</v>
      </c>
      <c r="N48" s="373"/>
      <c r="O48" s="323"/>
      <c r="P48" s="374">
        <f t="shared" si="77"/>
        <v>0</v>
      </c>
      <c r="Q48" s="373"/>
      <c r="R48" s="323"/>
      <c r="S48" s="374">
        <f t="shared" si="78"/>
        <v>0</v>
      </c>
      <c r="T48" s="373"/>
      <c r="U48" s="323"/>
      <c r="V48" s="374">
        <f t="shared" si="79"/>
        <v>0</v>
      </c>
      <c r="W48" s="375">
        <f t="shared" si="80"/>
        <v>2540</v>
      </c>
      <c r="X48" s="326">
        <f t="shared" si="81"/>
        <v>1960.47</v>
      </c>
      <c r="Y48" s="326">
        <f t="shared" si="82"/>
        <v>579.53</v>
      </c>
      <c r="Z48" s="327">
        <f t="shared" si="75"/>
        <v>0.22816141732283463</v>
      </c>
      <c r="AA48" s="376" t="s">
        <v>529</v>
      </c>
      <c r="AB48" s="89"/>
      <c r="AC48" s="89"/>
      <c r="AD48" s="89"/>
      <c r="AE48" s="89"/>
      <c r="AF48" s="89"/>
      <c r="AG48" s="89"/>
    </row>
    <row r="49" spans="1:34" ht="224.25" customHeight="1" thickBot="1">
      <c r="A49" s="377" t="s">
        <v>79</v>
      </c>
      <c r="B49" s="395" t="s">
        <v>115</v>
      </c>
      <c r="C49" s="317" t="s">
        <v>444</v>
      </c>
      <c r="D49" s="392" t="s">
        <v>113</v>
      </c>
      <c r="E49" s="393">
        <v>4</v>
      </c>
      <c r="F49" s="320">
        <v>635</v>
      </c>
      <c r="G49" s="394">
        <f>E49*F49</f>
        <v>2540</v>
      </c>
      <c r="H49" s="397">
        <v>2</v>
      </c>
      <c r="I49" s="332">
        <v>659.53</v>
      </c>
      <c r="J49" s="398">
        <f t="shared" si="83"/>
        <v>1319.06</v>
      </c>
      <c r="K49" s="397"/>
      <c r="L49" s="332"/>
      <c r="M49" s="398">
        <f t="shared" si="76"/>
        <v>0</v>
      </c>
      <c r="N49" s="397"/>
      <c r="O49" s="332"/>
      <c r="P49" s="398">
        <f t="shared" si="77"/>
        <v>0</v>
      </c>
      <c r="Q49" s="397"/>
      <c r="R49" s="332"/>
      <c r="S49" s="398">
        <f t="shared" si="78"/>
        <v>0</v>
      </c>
      <c r="T49" s="397"/>
      <c r="U49" s="332"/>
      <c r="V49" s="398">
        <f t="shared" si="79"/>
        <v>0</v>
      </c>
      <c r="W49" s="382">
        <f>G49+M49+S49</f>
        <v>2540</v>
      </c>
      <c r="X49" s="335">
        <f>J49+P49+V49</f>
        <v>1319.06</v>
      </c>
      <c r="Y49" s="335">
        <f>W49-X49</f>
        <v>1220.94</v>
      </c>
      <c r="Z49" s="336">
        <f>Y49/W49</f>
        <v>0.48068503937007878</v>
      </c>
      <c r="AA49" s="415" t="s">
        <v>530</v>
      </c>
      <c r="AB49" s="89" t="s">
        <v>531</v>
      </c>
      <c r="AC49" s="89"/>
      <c r="AD49" s="89"/>
      <c r="AE49" s="89"/>
      <c r="AF49" s="89"/>
      <c r="AG49" s="89"/>
    </row>
    <row r="50" spans="1:34" s="251" customFormat="1" ht="204.75" customHeight="1">
      <c r="A50" s="441" t="s">
        <v>79</v>
      </c>
      <c r="B50" s="442" t="s">
        <v>383</v>
      </c>
      <c r="C50" s="317" t="s">
        <v>445</v>
      </c>
      <c r="D50" s="443" t="s">
        <v>400</v>
      </c>
      <c r="E50" s="444"/>
      <c r="F50" s="340"/>
      <c r="G50" s="445"/>
      <c r="H50" s="343">
        <v>1</v>
      </c>
      <c r="I50" s="343">
        <v>631.41</v>
      </c>
      <c r="J50" s="343">
        <v>631.41</v>
      </c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6"/>
      <c r="X50" s="346">
        <v>631.41</v>
      </c>
      <c r="Y50" s="346">
        <v>631.41</v>
      </c>
      <c r="Z50" s="347"/>
      <c r="AA50" s="415" t="s">
        <v>536</v>
      </c>
      <c r="AB50" s="90" t="s">
        <v>532</v>
      </c>
      <c r="AC50" s="89"/>
      <c r="AD50" s="89"/>
      <c r="AE50" s="89"/>
      <c r="AF50" s="89"/>
      <c r="AG50" s="89"/>
    </row>
    <row r="51" spans="1:34" s="251" customFormat="1" ht="156" customHeight="1">
      <c r="A51" s="441" t="s">
        <v>79</v>
      </c>
      <c r="B51" s="442" t="s">
        <v>439</v>
      </c>
      <c r="C51" s="317" t="s">
        <v>446</v>
      </c>
      <c r="D51" s="443" t="s">
        <v>400</v>
      </c>
      <c r="E51" s="444"/>
      <c r="F51" s="340"/>
      <c r="G51" s="445"/>
      <c r="H51" s="343">
        <v>2</v>
      </c>
      <c r="I51" s="343">
        <v>559.51</v>
      </c>
      <c r="J51" s="343">
        <v>1119.02</v>
      </c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6"/>
      <c r="X51" s="346">
        <v>1119.02</v>
      </c>
      <c r="Y51" s="346">
        <v>1119.02</v>
      </c>
      <c r="Z51" s="347"/>
      <c r="AA51" s="415" t="s">
        <v>535</v>
      </c>
      <c r="AB51" s="167" t="s">
        <v>533</v>
      </c>
      <c r="AC51" s="89"/>
      <c r="AD51" s="89"/>
      <c r="AE51" s="89"/>
      <c r="AF51" s="89"/>
      <c r="AG51" s="89"/>
    </row>
    <row r="52" spans="1:34" s="162" customFormat="1" ht="216" customHeight="1" thickBot="1">
      <c r="A52" s="441" t="s">
        <v>79</v>
      </c>
      <c r="B52" s="442" t="s">
        <v>440</v>
      </c>
      <c r="C52" s="350" t="s">
        <v>382</v>
      </c>
      <c r="D52" s="446" t="s">
        <v>113</v>
      </c>
      <c r="E52" s="412">
        <v>4</v>
      </c>
      <c r="F52" s="413">
        <v>635</v>
      </c>
      <c r="G52" s="447">
        <f>E52*F52</f>
        <v>2540</v>
      </c>
      <c r="H52" s="343">
        <v>2</v>
      </c>
      <c r="I52" s="343">
        <v>659.53</v>
      </c>
      <c r="J52" s="343">
        <v>1319.06</v>
      </c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6">
        <f>G52+M52+S52</f>
        <v>2540</v>
      </c>
      <c r="X52" s="346">
        <f>J52+P52+V52</f>
        <v>1319.06</v>
      </c>
      <c r="Y52" s="346">
        <f>W52-X52</f>
        <v>1220.94</v>
      </c>
      <c r="Z52" s="347">
        <f>Y52/W52</f>
        <v>0.48068503937007878</v>
      </c>
      <c r="AA52" s="415" t="s">
        <v>537</v>
      </c>
      <c r="AB52" s="167" t="s">
        <v>534</v>
      </c>
      <c r="AC52" s="89"/>
      <c r="AD52" s="89"/>
      <c r="AE52" s="89"/>
      <c r="AF52" s="89"/>
      <c r="AG52" s="89"/>
    </row>
    <row r="53" spans="1:34" ht="30" customHeight="1">
      <c r="A53" s="300" t="s">
        <v>76</v>
      </c>
      <c r="B53" s="399" t="s">
        <v>116</v>
      </c>
      <c r="C53" s="384" t="s">
        <v>117</v>
      </c>
      <c r="D53" s="385"/>
      <c r="E53" s="386">
        <f>SUM(E54:E57)</f>
        <v>16</v>
      </c>
      <c r="F53" s="387"/>
      <c r="G53" s="388">
        <f>SUM(G54:G57)</f>
        <v>14400</v>
      </c>
      <c r="H53" s="366">
        <f>SUM(H54:H59)</f>
        <v>16</v>
      </c>
      <c r="I53" s="367"/>
      <c r="J53" s="448">
        <f>SUM(J54:J59)</f>
        <v>14400</v>
      </c>
      <c r="K53" s="449">
        <f t="shared" ref="K53" si="84">SUM(K54:K56)</f>
        <v>0</v>
      </c>
      <c r="L53" s="449"/>
      <c r="M53" s="449">
        <f t="shared" ref="M53:N53" si="85">SUM(M54:M56)</f>
        <v>0</v>
      </c>
      <c r="N53" s="449">
        <f t="shared" si="85"/>
        <v>0</v>
      </c>
      <c r="O53" s="449"/>
      <c r="P53" s="449">
        <f t="shared" ref="P53:Q53" si="86">SUM(P54:P56)</f>
        <v>0</v>
      </c>
      <c r="Q53" s="449">
        <f t="shared" si="86"/>
        <v>0</v>
      </c>
      <c r="R53" s="449"/>
      <c r="S53" s="449">
        <f t="shared" ref="S53:T53" si="87">SUM(S54:S56)</f>
        <v>0</v>
      </c>
      <c r="T53" s="449">
        <f t="shared" si="87"/>
        <v>0</v>
      </c>
      <c r="U53" s="449"/>
      <c r="V53" s="449">
        <f t="shared" ref="V53" si="88">SUM(V54:V56)</f>
        <v>0</v>
      </c>
      <c r="W53" s="449">
        <f>SUM(W54:W59)</f>
        <v>14400</v>
      </c>
      <c r="X53" s="449">
        <f>SUM(X54:X59)</f>
        <v>14400</v>
      </c>
      <c r="Y53" s="450">
        <f t="shared" si="82"/>
        <v>0</v>
      </c>
      <c r="Z53" s="450">
        <f t="shared" si="75"/>
        <v>0</v>
      </c>
      <c r="AA53" s="451"/>
      <c r="AB53" s="253"/>
      <c r="AC53" s="85"/>
      <c r="AD53" s="85"/>
      <c r="AE53" s="85"/>
      <c r="AF53" s="85"/>
      <c r="AG53" s="85"/>
    </row>
    <row r="54" spans="1:34" ht="30" customHeight="1">
      <c r="A54" s="315" t="s">
        <v>79</v>
      </c>
      <c r="B54" s="316" t="s">
        <v>118</v>
      </c>
      <c r="C54" s="317" t="s">
        <v>386</v>
      </c>
      <c r="D54" s="392" t="s">
        <v>120</v>
      </c>
      <c r="E54" s="393">
        <v>4</v>
      </c>
      <c r="F54" s="320">
        <v>900</v>
      </c>
      <c r="G54" s="394">
        <f>E54*F54</f>
        <v>3600</v>
      </c>
      <c r="H54" s="373">
        <v>4</v>
      </c>
      <c r="I54" s="323">
        <v>900</v>
      </c>
      <c r="J54" s="452">
        <f t="shared" ref="J54:J56" si="89">H54*I54</f>
        <v>3600</v>
      </c>
      <c r="K54" s="343"/>
      <c r="L54" s="343"/>
      <c r="M54" s="343">
        <f t="shared" ref="M54:M56" si="90">K54*L54</f>
        <v>0</v>
      </c>
      <c r="N54" s="343"/>
      <c r="O54" s="343"/>
      <c r="P54" s="343">
        <f t="shared" ref="P54:P56" si="91">N54*O54</f>
        <v>0</v>
      </c>
      <c r="Q54" s="343"/>
      <c r="R54" s="343"/>
      <c r="S54" s="343">
        <f t="shared" ref="S54:S56" si="92">Q54*R54</f>
        <v>0</v>
      </c>
      <c r="T54" s="343"/>
      <c r="U54" s="343"/>
      <c r="V54" s="343">
        <f t="shared" ref="V54:V56" si="93">T54*U54</f>
        <v>0</v>
      </c>
      <c r="W54" s="346">
        <f t="shared" ref="W54:W55" si="94">G54+M54+S54</f>
        <v>3600</v>
      </c>
      <c r="X54" s="346">
        <f t="shared" ref="X54:X56" si="95">J54+P54+V54</f>
        <v>3600</v>
      </c>
      <c r="Y54" s="346">
        <f t="shared" si="82"/>
        <v>0</v>
      </c>
      <c r="Z54" s="347">
        <f t="shared" si="75"/>
        <v>0</v>
      </c>
      <c r="AA54" s="453"/>
      <c r="AB54" s="167"/>
      <c r="AC54" s="89"/>
      <c r="AD54" s="89"/>
      <c r="AE54" s="89"/>
      <c r="AF54" s="89"/>
      <c r="AG54" s="89"/>
    </row>
    <row r="55" spans="1:34" ht="30" customHeight="1">
      <c r="A55" s="315" t="s">
        <v>79</v>
      </c>
      <c r="B55" s="316" t="s">
        <v>121</v>
      </c>
      <c r="C55" s="317" t="s">
        <v>387</v>
      </c>
      <c r="D55" s="392" t="s">
        <v>120</v>
      </c>
      <c r="E55" s="393">
        <v>4</v>
      </c>
      <c r="F55" s="320">
        <v>900</v>
      </c>
      <c r="G55" s="394">
        <f>E55*F55</f>
        <v>3600</v>
      </c>
      <c r="H55" s="397">
        <v>4</v>
      </c>
      <c r="I55" s="332">
        <v>900</v>
      </c>
      <c r="J55" s="454">
        <f t="shared" si="89"/>
        <v>3600</v>
      </c>
      <c r="K55" s="343"/>
      <c r="L55" s="343"/>
      <c r="M55" s="343">
        <f t="shared" si="90"/>
        <v>0</v>
      </c>
      <c r="N55" s="343"/>
      <c r="O55" s="343"/>
      <c r="P55" s="343">
        <f t="shared" si="91"/>
        <v>0</v>
      </c>
      <c r="Q55" s="343"/>
      <c r="R55" s="343"/>
      <c r="S55" s="343">
        <f t="shared" si="92"/>
        <v>0</v>
      </c>
      <c r="T55" s="343"/>
      <c r="U55" s="343"/>
      <c r="V55" s="343">
        <f t="shared" si="93"/>
        <v>0</v>
      </c>
      <c r="W55" s="346">
        <f t="shared" si="94"/>
        <v>3600</v>
      </c>
      <c r="X55" s="346">
        <f t="shared" si="95"/>
        <v>3600</v>
      </c>
      <c r="Y55" s="346">
        <f t="shared" si="82"/>
        <v>0</v>
      </c>
      <c r="Z55" s="347">
        <f t="shared" si="75"/>
        <v>0</v>
      </c>
      <c r="AA55" s="453"/>
      <c r="AB55" s="167"/>
      <c r="AC55" s="89"/>
      <c r="AD55" s="89"/>
      <c r="AE55" s="89"/>
      <c r="AF55" s="89"/>
      <c r="AG55" s="89"/>
    </row>
    <row r="56" spans="1:34" ht="88.5" customHeight="1" thickBot="1">
      <c r="A56" s="377" t="s">
        <v>79</v>
      </c>
      <c r="B56" s="395" t="s">
        <v>122</v>
      </c>
      <c r="C56" s="317" t="s">
        <v>388</v>
      </c>
      <c r="D56" s="392" t="s">
        <v>120</v>
      </c>
      <c r="E56" s="393">
        <v>4</v>
      </c>
      <c r="F56" s="320">
        <v>900</v>
      </c>
      <c r="G56" s="455">
        <f>E56*F56</f>
        <v>3600</v>
      </c>
      <c r="H56" s="343">
        <v>3</v>
      </c>
      <c r="I56" s="343">
        <v>900</v>
      </c>
      <c r="J56" s="456">
        <f t="shared" si="89"/>
        <v>2700</v>
      </c>
      <c r="K56" s="343"/>
      <c r="L56" s="343"/>
      <c r="M56" s="343">
        <f t="shared" si="90"/>
        <v>0</v>
      </c>
      <c r="N56" s="343"/>
      <c r="O56" s="343">
        <f>W46+W53+W60</f>
        <v>34160</v>
      </c>
      <c r="P56" s="343">
        <f t="shared" si="91"/>
        <v>0</v>
      </c>
      <c r="Q56" s="343"/>
      <c r="R56" s="343"/>
      <c r="S56" s="343">
        <f t="shared" si="92"/>
        <v>0</v>
      </c>
      <c r="T56" s="343"/>
      <c r="U56" s="343"/>
      <c r="V56" s="343">
        <f t="shared" si="93"/>
        <v>0</v>
      </c>
      <c r="W56" s="346">
        <f>G56+M56+S56</f>
        <v>3600</v>
      </c>
      <c r="X56" s="346">
        <f t="shared" si="95"/>
        <v>2700</v>
      </c>
      <c r="Y56" s="346">
        <f>W56-X56</f>
        <v>900</v>
      </c>
      <c r="Z56" s="347">
        <f>Y56/W56</f>
        <v>0.25</v>
      </c>
      <c r="AA56" s="453" t="s">
        <v>513</v>
      </c>
      <c r="AB56" s="167"/>
      <c r="AC56" s="89"/>
      <c r="AD56" s="89"/>
      <c r="AE56" s="89"/>
      <c r="AF56" s="89"/>
      <c r="AG56" s="89"/>
    </row>
    <row r="57" spans="1:34" s="162" customFormat="1" ht="88.5" customHeight="1">
      <c r="A57" s="441" t="s">
        <v>79</v>
      </c>
      <c r="B57" s="442" t="s">
        <v>384</v>
      </c>
      <c r="C57" s="337" t="s">
        <v>443</v>
      </c>
      <c r="D57" s="443" t="s">
        <v>120</v>
      </c>
      <c r="E57" s="444">
        <v>4</v>
      </c>
      <c r="F57" s="340">
        <v>900</v>
      </c>
      <c r="G57" s="457">
        <f>E57*F57</f>
        <v>3600</v>
      </c>
      <c r="H57" s="458">
        <v>3</v>
      </c>
      <c r="I57" s="459">
        <v>900</v>
      </c>
      <c r="J57" s="460">
        <v>2700</v>
      </c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6">
        <f>G57+M57+S57</f>
        <v>3600</v>
      </c>
      <c r="X57" s="346">
        <v>2700</v>
      </c>
      <c r="Y57" s="346">
        <f>W56-X56</f>
        <v>900</v>
      </c>
      <c r="Z57" s="347">
        <f>Y57/W57</f>
        <v>0.25</v>
      </c>
      <c r="AA57" s="453" t="s">
        <v>514</v>
      </c>
      <c r="AB57" s="167"/>
      <c r="AC57" s="89"/>
      <c r="AD57" s="89"/>
      <c r="AE57" s="89"/>
      <c r="AF57" s="89"/>
      <c r="AG57" s="89"/>
      <c r="AH57" s="90"/>
    </row>
    <row r="58" spans="1:34" s="251" customFormat="1" ht="79.5" customHeight="1">
      <c r="A58" s="441" t="s">
        <v>79</v>
      </c>
      <c r="B58" s="461" t="s">
        <v>442</v>
      </c>
      <c r="C58" s="462" t="s">
        <v>447</v>
      </c>
      <c r="D58" s="463" t="s">
        <v>120</v>
      </c>
      <c r="E58" s="464"/>
      <c r="F58" s="464"/>
      <c r="G58" s="464"/>
      <c r="H58" s="343">
        <v>1</v>
      </c>
      <c r="I58" s="465">
        <v>900</v>
      </c>
      <c r="J58" s="460">
        <f>H58*I58</f>
        <v>900</v>
      </c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6"/>
      <c r="X58" s="346">
        <v>900</v>
      </c>
      <c r="Y58" s="346">
        <f>W56-X56</f>
        <v>900</v>
      </c>
      <c r="Z58" s="347"/>
      <c r="AA58" s="415" t="s">
        <v>528</v>
      </c>
      <c r="AB58" s="167"/>
      <c r="AC58" s="89"/>
      <c r="AD58" s="89"/>
      <c r="AE58" s="89"/>
      <c r="AF58" s="89"/>
      <c r="AG58" s="89"/>
    </row>
    <row r="59" spans="1:34" s="251" customFormat="1" ht="84.75" customHeight="1" thickBot="1">
      <c r="A59" s="441" t="s">
        <v>79</v>
      </c>
      <c r="B59" s="461" t="s">
        <v>441</v>
      </c>
      <c r="C59" s="462" t="s">
        <v>448</v>
      </c>
      <c r="D59" s="463" t="s">
        <v>120</v>
      </c>
      <c r="E59" s="464"/>
      <c r="F59" s="464"/>
      <c r="G59" s="464"/>
      <c r="H59" s="343">
        <v>1</v>
      </c>
      <c r="I59" s="465">
        <v>900</v>
      </c>
      <c r="J59" s="460">
        <f>H59*I59</f>
        <v>900</v>
      </c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6"/>
      <c r="X59" s="346">
        <v>900</v>
      </c>
      <c r="Y59" s="346">
        <f>W56-X56</f>
        <v>900</v>
      </c>
      <c r="Z59" s="347"/>
      <c r="AA59" s="415" t="s">
        <v>527</v>
      </c>
      <c r="AB59" s="167"/>
      <c r="AC59" s="89"/>
      <c r="AD59" s="89"/>
      <c r="AE59" s="89"/>
      <c r="AF59" s="89"/>
      <c r="AG59" s="89"/>
    </row>
    <row r="60" spans="1:34" ht="54" customHeight="1">
      <c r="A60" s="300" t="s">
        <v>76</v>
      </c>
      <c r="B60" s="466" t="s">
        <v>123</v>
      </c>
      <c r="C60" s="467" t="s">
        <v>124</v>
      </c>
      <c r="D60" s="468"/>
      <c r="E60" s="449">
        <f>SUM(E61:E66)</f>
        <v>32</v>
      </c>
      <c r="F60" s="449"/>
      <c r="G60" s="449">
        <f>SUM(G61:G66)</f>
        <v>9600</v>
      </c>
      <c r="H60" s="449">
        <f>SUM(H61:H66)</f>
        <v>37</v>
      </c>
      <c r="I60" s="469"/>
      <c r="J60" s="470">
        <f>SUM(J61:J66)</f>
        <v>11100</v>
      </c>
      <c r="K60" s="449">
        <f t="shared" ref="K60" si="96">SUM(K61:K63)</f>
        <v>0</v>
      </c>
      <c r="L60" s="449"/>
      <c r="M60" s="449">
        <f t="shared" ref="M60:N60" si="97">SUM(M61:M63)</f>
        <v>0</v>
      </c>
      <c r="N60" s="449">
        <f t="shared" si="97"/>
        <v>0</v>
      </c>
      <c r="O60" s="449"/>
      <c r="P60" s="449">
        <f t="shared" ref="P60:Q60" si="98">SUM(P61:P63)</f>
        <v>0</v>
      </c>
      <c r="Q60" s="449">
        <f t="shared" si="98"/>
        <v>0</v>
      </c>
      <c r="R60" s="449"/>
      <c r="S60" s="449">
        <f t="shared" ref="S60:T60" si="99">SUM(S61:S63)</f>
        <v>0</v>
      </c>
      <c r="T60" s="449">
        <f t="shared" si="99"/>
        <v>0</v>
      </c>
      <c r="U60" s="449"/>
      <c r="V60" s="449">
        <f t="shared" ref="V60" si="100">SUM(V61:V63)</f>
        <v>0</v>
      </c>
      <c r="W60" s="449">
        <f>SUM(W61:W64)</f>
        <v>9600</v>
      </c>
      <c r="X60" s="449">
        <f>SUM(X61:X66)</f>
        <v>11100</v>
      </c>
      <c r="Y60" s="449">
        <f t="shared" si="82"/>
        <v>-1500</v>
      </c>
      <c r="Z60" s="449">
        <f t="shared" si="75"/>
        <v>-0.15625</v>
      </c>
      <c r="AA60" s="451"/>
      <c r="AB60" s="253"/>
      <c r="AC60" s="85"/>
      <c r="AD60" s="85"/>
      <c r="AE60" s="85"/>
      <c r="AF60" s="85"/>
      <c r="AG60" s="85"/>
    </row>
    <row r="61" spans="1:34" ht="221.25" customHeight="1">
      <c r="A61" s="315" t="s">
        <v>79</v>
      </c>
      <c r="B61" s="471" t="s">
        <v>125</v>
      </c>
      <c r="C61" s="462" t="s">
        <v>390</v>
      </c>
      <c r="D61" s="463" t="s">
        <v>120</v>
      </c>
      <c r="E61" s="464">
        <v>8</v>
      </c>
      <c r="F61" s="464">
        <v>300</v>
      </c>
      <c r="G61" s="464">
        <f>E61*F61</f>
        <v>2400</v>
      </c>
      <c r="H61" s="343">
        <v>9</v>
      </c>
      <c r="I61" s="472">
        <v>300</v>
      </c>
      <c r="J61" s="452">
        <f t="shared" ref="J61:J63" si="101">H61*I61</f>
        <v>2700</v>
      </c>
      <c r="K61" s="343"/>
      <c r="L61" s="343"/>
      <c r="M61" s="343">
        <f t="shared" ref="M61:M63" si="102">K61*L61</f>
        <v>0</v>
      </c>
      <c r="N61" s="343"/>
      <c r="O61" s="343"/>
      <c r="P61" s="343">
        <f t="shared" ref="P61:P63" si="103">N61*O61</f>
        <v>0</v>
      </c>
      <c r="Q61" s="343"/>
      <c r="R61" s="343"/>
      <c r="S61" s="343">
        <f t="shared" ref="S61:S63" si="104">Q61*R61</f>
        <v>0</v>
      </c>
      <c r="T61" s="343"/>
      <c r="U61" s="343"/>
      <c r="V61" s="343">
        <f t="shared" ref="V61:V63" si="105">T61*U61</f>
        <v>0</v>
      </c>
      <c r="W61" s="346">
        <f t="shared" ref="W61:W62" si="106">G61+M61+S61</f>
        <v>2400</v>
      </c>
      <c r="X61" s="346">
        <f t="shared" ref="X61:X63" si="107">J61+P61+V61</f>
        <v>2700</v>
      </c>
      <c r="Y61" s="346">
        <f t="shared" si="82"/>
        <v>-300</v>
      </c>
      <c r="Z61" s="347">
        <f t="shared" si="75"/>
        <v>-0.125</v>
      </c>
      <c r="AA61" s="453" t="s">
        <v>566</v>
      </c>
      <c r="AB61" s="254"/>
      <c r="AC61" s="89"/>
      <c r="AD61" s="89"/>
      <c r="AE61" s="89"/>
      <c r="AF61" s="89"/>
      <c r="AG61" s="89"/>
    </row>
    <row r="62" spans="1:34" ht="193.5" customHeight="1">
      <c r="A62" s="315" t="s">
        <v>79</v>
      </c>
      <c r="B62" s="471" t="s">
        <v>126</v>
      </c>
      <c r="C62" s="462" t="s">
        <v>391</v>
      </c>
      <c r="D62" s="463" t="s">
        <v>120</v>
      </c>
      <c r="E62" s="464">
        <v>8</v>
      </c>
      <c r="F62" s="464">
        <v>300</v>
      </c>
      <c r="G62" s="464">
        <f>E62*F62</f>
        <v>2400</v>
      </c>
      <c r="H62" s="343">
        <v>9</v>
      </c>
      <c r="I62" s="472">
        <v>300</v>
      </c>
      <c r="J62" s="452">
        <f t="shared" si="101"/>
        <v>2700</v>
      </c>
      <c r="K62" s="343"/>
      <c r="L62" s="343"/>
      <c r="M62" s="343">
        <f t="shared" si="102"/>
        <v>0</v>
      </c>
      <c r="N62" s="343"/>
      <c r="O62" s="343"/>
      <c r="P62" s="343">
        <f t="shared" si="103"/>
        <v>0</v>
      </c>
      <c r="Q62" s="343"/>
      <c r="R62" s="343"/>
      <c r="S62" s="343">
        <f t="shared" si="104"/>
        <v>0</v>
      </c>
      <c r="T62" s="343"/>
      <c r="U62" s="343"/>
      <c r="V62" s="343">
        <f t="shared" si="105"/>
        <v>0</v>
      </c>
      <c r="W62" s="346">
        <f t="shared" si="106"/>
        <v>2400</v>
      </c>
      <c r="X62" s="346">
        <f t="shared" si="107"/>
        <v>2700</v>
      </c>
      <c r="Y62" s="346">
        <f t="shared" si="82"/>
        <v>-300</v>
      </c>
      <c r="Z62" s="347">
        <f t="shared" si="75"/>
        <v>-0.125</v>
      </c>
      <c r="AA62" s="453" t="s">
        <v>567</v>
      </c>
      <c r="AB62" s="167"/>
      <c r="AC62" s="89"/>
      <c r="AD62" s="89"/>
      <c r="AE62" s="89"/>
      <c r="AF62" s="89"/>
      <c r="AG62" s="89"/>
    </row>
    <row r="63" spans="1:34" s="168" customFormat="1" ht="106.5" customHeight="1">
      <c r="A63" s="329" t="s">
        <v>79</v>
      </c>
      <c r="B63" s="473" t="s">
        <v>127</v>
      </c>
      <c r="C63" s="462" t="s">
        <v>392</v>
      </c>
      <c r="D63" s="463" t="s">
        <v>120</v>
      </c>
      <c r="E63" s="464">
        <v>8</v>
      </c>
      <c r="F63" s="464">
        <v>300</v>
      </c>
      <c r="G63" s="464">
        <f>E63*F63</f>
        <v>2400</v>
      </c>
      <c r="H63" s="343">
        <v>6</v>
      </c>
      <c r="I63" s="474">
        <v>300</v>
      </c>
      <c r="J63" s="454">
        <f t="shared" si="101"/>
        <v>1800</v>
      </c>
      <c r="K63" s="343"/>
      <c r="L63" s="343"/>
      <c r="M63" s="343">
        <f t="shared" si="102"/>
        <v>0</v>
      </c>
      <c r="N63" s="343"/>
      <c r="O63" s="343"/>
      <c r="P63" s="343">
        <f t="shared" si="103"/>
        <v>0</v>
      </c>
      <c r="Q63" s="343"/>
      <c r="R63" s="343"/>
      <c r="S63" s="343">
        <f t="shared" si="104"/>
        <v>0</v>
      </c>
      <c r="T63" s="343"/>
      <c r="U63" s="343"/>
      <c r="V63" s="343">
        <f t="shared" si="105"/>
        <v>0</v>
      </c>
      <c r="W63" s="346">
        <f>G63+M63+S63</f>
        <v>2400</v>
      </c>
      <c r="X63" s="346">
        <f t="shared" si="107"/>
        <v>1800</v>
      </c>
      <c r="Y63" s="346">
        <f>W63-X63</f>
        <v>600</v>
      </c>
      <c r="Z63" s="347">
        <f>Y63/W63</f>
        <v>0.25</v>
      </c>
      <c r="AA63" s="453" t="s">
        <v>568</v>
      </c>
      <c r="AB63" s="167"/>
      <c r="AC63" s="167"/>
      <c r="AD63" s="167"/>
      <c r="AE63" s="167"/>
      <c r="AF63" s="167"/>
      <c r="AG63" s="167"/>
    </row>
    <row r="64" spans="1:34" s="165" customFormat="1" ht="131.25" customHeight="1">
      <c r="A64" s="348" t="s">
        <v>79</v>
      </c>
      <c r="B64" s="475" t="s">
        <v>385</v>
      </c>
      <c r="C64" s="462" t="s">
        <v>393</v>
      </c>
      <c r="D64" s="463" t="s">
        <v>120</v>
      </c>
      <c r="E64" s="464">
        <v>8</v>
      </c>
      <c r="F64" s="464">
        <v>300</v>
      </c>
      <c r="G64" s="464">
        <f>E64*F64</f>
        <v>2400</v>
      </c>
      <c r="H64" s="343">
        <v>6</v>
      </c>
      <c r="I64" s="476">
        <v>300</v>
      </c>
      <c r="J64" s="456">
        <f>H64*I64</f>
        <v>1800</v>
      </c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6">
        <f>G64+M64+S64</f>
        <v>2400</v>
      </c>
      <c r="X64" s="346">
        <v>1800</v>
      </c>
      <c r="Y64" s="346">
        <f>W64-X64</f>
        <v>600</v>
      </c>
      <c r="Z64" s="347">
        <f>Y64/W64</f>
        <v>0.25</v>
      </c>
      <c r="AA64" s="453" t="s">
        <v>515</v>
      </c>
      <c r="AB64" s="255"/>
      <c r="AC64" s="169"/>
      <c r="AD64" s="169"/>
      <c r="AE64" s="169"/>
      <c r="AF64" s="169"/>
      <c r="AG64" s="169"/>
    </row>
    <row r="65" spans="1:33" s="168" customFormat="1" ht="192" customHeight="1">
      <c r="A65" s="348" t="s">
        <v>79</v>
      </c>
      <c r="B65" s="349" t="s">
        <v>442</v>
      </c>
      <c r="C65" s="462" t="s">
        <v>450</v>
      </c>
      <c r="D65" s="463" t="s">
        <v>120</v>
      </c>
      <c r="E65" s="464"/>
      <c r="F65" s="464"/>
      <c r="G65" s="464"/>
      <c r="H65" s="343">
        <v>4</v>
      </c>
      <c r="I65" s="343">
        <v>300</v>
      </c>
      <c r="J65" s="343">
        <f>H65*I65</f>
        <v>1200</v>
      </c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6"/>
      <c r="X65" s="346">
        <v>1200</v>
      </c>
      <c r="Y65" s="346">
        <v>-1200</v>
      </c>
      <c r="Z65" s="347"/>
      <c r="AA65" s="453" t="s">
        <v>550</v>
      </c>
      <c r="AB65" s="167"/>
      <c r="AC65" s="167"/>
      <c r="AD65" s="167"/>
      <c r="AE65" s="167"/>
      <c r="AF65" s="167"/>
      <c r="AG65" s="167"/>
    </row>
    <row r="66" spans="1:33" s="168" customFormat="1" ht="204.75" customHeight="1" thickBot="1">
      <c r="A66" s="348" t="s">
        <v>79</v>
      </c>
      <c r="B66" s="349" t="s">
        <v>449</v>
      </c>
      <c r="C66" s="462" t="s">
        <v>451</v>
      </c>
      <c r="D66" s="463" t="s">
        <v>120</v>
      </c>
      <c r="E66" s="477"/>
      <c r="F66" s="477"/>
      <c r="G66" s="477"/>
      <c r="H66" s="478">
        <v>3</v>
      </c>
      <c r="I66" s="478">
        <v>300</v>
      </c>
      <c r="J66" s="478">
        <f>H66*I66</f>
        <v>900</v>
      </c>
      <c r="K66" s="478"/>
      <c r="L66" s="478"/>
      <c r="M66" s="478"/>
      <c r="N66" s="478"/>
      <c r="O66" s="478"/>
      <c r="P66" s="478"/>
      <c r="Q66" s="478"/>
      <c r="R66" s="478"/>
      <c r="S66" s="478"/>
      <c r="T66" s="478"/>
      <c r="U66" s="478"/>
      <c r="V66" s="478"/>
      <c r="W66" s="479"/>
      <c r="X66" s="479">
        <v>900</v>
      </c>
      <c r="Y66" s="479">
        <v>-900</v>
      </c>
      <c r="Z66" s="480"/>
      <c r="AA66" s="453" t="s">
        <v>569</v>
      </c>
      <c r="AB66" s="167"/>
      <c r="AC66" s="167"/>
      <c r="AD66" s="167"/>
      <c r="AE66" s="167"/>
      <c r="AF66" s="167"/>
      <c r="AG66" s="167"/>
    </row>
    <row r="67" spans="1:33" s="168" customFormat="1" ht="30" customHeight="1" thickBot="1">
      <c r="A67" s="418" t="s">
        <v>456</v>
      </c>
      <c r="B67" s="419"/>
      <c r="C67" s="420"/>
      <c r="D67" s="481"/>
      <c r="E67" s="482">
        <f>E53+E60+E46</f>
        <v>64</v>
      </c>
      <c r="F67" s="482"/>
      <c r="G67" s="482">
        <f>G60+G53+G46</f>
        <v>34160</v>
      </c>
      <c r="H67" s="482">
        <f>H60+H53+H46</f>
        <v>66</v>
      </c>
      <c r="I67" s="482"/>
      <c r="J67" s="482">
        <f>J60+J53+J46</f>
        <v>33809.49</v>
      </c>
      <c r="K67" s="482">
        <f t="shared" ref="K67" si="108">K63+K59+K55</f>
        <v>0</v>
      </c>
      <c r="L67" s="482"/>
      <c r="M67" s="482">
        <f t="shared" ref="M67:N67" si="109">M63+M59+M55</f>
        <v>0</v>
      </c>
      <c r="N67" s="482">
        <f t="shared" si="109"/>
        <v>0</v>
      </c>
      <c r="O67" s="482"/>
      <c r="P67" s="482">
        <f t="shared" ref="P67:Q67" si="110">P63+P59+P55</f>
        <v>0</v>
      </c>
      <c r="Q67" s="482">
        <f t="shared" si="110"/>
        <v>0</v>
      </c>
      <c r="R67" s="482"/>
      <c r="S67" s="482">
        <f t="shared" ref="S67:T67" si="111">S63+S59+S55</f>
        <v>0</v>
      </c>
      <c r="T67" s="482">
        <f t="shared" si="111"/>
        <v>0</v>
      </c>
      <c r="U67" s="482"/>
      <c r="V67" s="482">
        <f t="shared" ref="V67" si="112">V63+V59+V55</f>
        <v>0</v>
      </c>
      <c r="W67" s="483">
        <f xml:space="preserve"> W46+W53+W60</f>
        <v>34160</v>
      </c>
      <c r="X67" s="483">
        <f>X60+X53+X46</f>
        <v>33809.49</v>
      </c>
      <c r="Y67" s="483">
        <f xml:space="preserve"> Y46+Y53+Y60</f>
        <v>350.51000000000022</v>
      </c>
      <c r="Z67" s="483">
        <f t="shared" ref="Z67" si="113">Y67/W67</f>
        <v>1.0260831381733027E-2</v>
      </c>
      <c r="AA67" s="484"/>
      <c r="AB67" s="167"/>
      <c r="AC67" s="167"/>
      <c r="AD67" s="167"/>
      <c r="AE67" s="167"/>
      <c r="AF67" s="167"/>
      <c r="AG67" s="167"/>
    </row>
    <row r="68" spans="1:33" ht="45" customHeight="1" thickBot="1">
      <c r="A68" s="485" t="s">
        <v>74</v>
      </c>
      <c r="B68" s="431">
        <v>3</v>
      </c>
      <c r="C68" s="486" t="s">
        <v>128</v>
      </c>
      <c r="D68" s="487"/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488"/>
      <c r="V68" s="488"/>
      <c r="W68" s="489"/>
      <c r="X68" s="489"/>
      <c r="Y68" s="489"/>
      <c r="Z68" s="489"/>
      <c r="AA68" s="490"/>
      <c r="AB68" s="85"/>
      <c r="AC68" s="85"/>
      <c r="AD68" s="85"/>
      <c r="AE68" s="85"/>
      <c r="AF68" s="85"/>
      <c r="AG68" s="85"/>
    </row>
    <row r="69" spans="1:33" ht="30" customHeight="1">
      <c r="A69" s="300" t="s">
        <v>76</v>
      </c>
      <c r="B69" s="399" t="s">
        <v>129</v>
      </c>
      <c r="C69" s="364" t="s">
        <v>130</v>
      </c>
      <c r="D69" s="438"/>
      <c r="E69" s="366">
        <f>SUM(E70:E72)</f>
        <v>0</v>
      </c>
      <c r="F69" s="367"/>
      <c r="G69" s="368">
        <f t="shared" ref="G69:H69" si="114">SUM(G70:G72)</f>
        <v>0</v>
      </c>
      <c r="H69" s="366">
        <f t="shared" si="114"/>
        <v>0</v>
      </c>
      <c r="I69" s="367"/>
      <c r="J69" s="368">
        <f t="shared" ref="J69:K69" si="115">SUM(J70:J72)</f>
        <v>0</v>
      </c>
      <c r="K69" s="366">
        <f t="shared" si="115"/>
        <v>0</v>
      </c>
      <c r="L69" s="367"/>
      <c r="M69" s="368">
        <f t="shared" ref="M69:N69" si="116">SUM(M70:M72)</f>
        <v>0</v>
      </c>
      <c r="N69" s="366">
        <f t="shared" si="116"/>
        <v>0</v>
      </c>
      <c r="O69" s="367"/>
      <c r="P69" s="368">
        <f t="shared" ref="P69:Q69" si="117">SUM(P70:P72)</f>
        <v>0</v>
      </c>
      <c r="Q69" s="366">
        <f t="shared" si="117"/>
        <v>0</v>
      </c>
      <c r="R69" s="367"/>
      <c r="S69" s="368">
        <f t="shared" ref="S69:T69" si="118">SUM(S70:S72)</f>
        <v>0</v>
      </c>
      <c r="T69" s="366">
        <f t="shared" si="118"/>
        <v>0</v>
      </c>
      <c r="U69" s="367"/>
      <c r="V69" s="368">
        <f t="shared" ref="V69:X69" si="119">SUM(V70:V72)</f>
        <v>0</v>
      </c>
      <c r="W69" s="368">
        <f t="shared" si="119"/>
        <v>0</v>
      </c>
      <c r="X69" s="368">
        <f t="shared" si="119"/>
        <v>0</v>
      </c>
      <c r="Y69" s="389">
        <f t="shared" ref="Y69:Y76" si="120">W69-X69</f>
        <v>0</v>
      </c>
      <c r="Z69" s="390" t="e">
        <f t="shared" ref="Z69:Z76" si="121">Y69/W69</f>
        <v>#DIV/0!</v>
      </c>
      <c r="AA69" s="370"/>
      <c r="AB69" s="89"/>
      <c r="AC69" s="89"/>
      <c r="AD69" s="89"/>
      <c r="AE69" s="89"/>
      <c r="AF69" s="89"/>
      <c r="AG69" s="89"/>
    </row>
    <row r="70" spans="1:33" ht="30" customHeight="1">
      <c r="A70" s="315" t="s">
        <v>79</v>
      </c>
      <c r="B70" s="316" t="s">
        <v>131</v>
      </c>
      <c r="C70" s="491" t="s">
        <v>132</v>
      </c>
      <c r="D70" s="372" t="s">
        <v>113</v>
      </c>
      <c r="E70" s="373"/>
      <c r="F70" s="323"/>
      <c r="G70" s="374">
        <f t="shared" ref="G70:G72" si="122">E70*F70</f>
        <v>0</v>
      </c>
      <c r="H70" s="373"/>
      <c r="I70" s="323"/>
      <c r="J70" s="374">
        <f t="shared" ref="J70:J72" si="123">H70*I70</f>
        <v>0</v>
      </c>
      <c r="K70" s="373"/>
      <c r="L70" s="323"/>
      <c r="M70" s="374">
        <f t="shared" ref="M70:M72" si="124">K70*L70</f>
        <v>0</v>
      </c>
      <c r="N70" s="373"/>
      <c r="O70" s="323"/>
      <c r="P70" s="374">
        <f t="shared" ref="P70:P72" si="125">N70*O70</f>
        <v>0</v>
      </c>
      <c r="Q70" s="373"/>
      <c r="R70" s="323"/>
      <c r="S70" s="374">
        <f t="shared" ref="S70:S72" si="126">Q70*R70</f>
        <v>0</v>
      </c>
      <c r="T70" s="373"/>
      <c r="U70" s="323"/>
      <c r="V70" s="374">
        <f t="shared" ref="V70:V72" si="127">T70*U70</f>
        <v>0</v>
      </c>
      <c r="W70" s="375">
        <f t="shared" ref="W70:W72" si="128">G70+M70+S70</f>
        <v>0</v>
      </c>
      <c r="X70" s="326">
        <f t="shared" ref="X70:X72" si="129">J70+P70+V70</f>
        <v>0</v>
      </c>
      <c r="Y70" s="326">
        <f t="shared" si="120"/>
        <v>0</v>
      </c>
      <c r="Z70" s="327" t="e">
        <f t="shared" si="121"/>
        <v>#DIV/0!</v>
      </c>
      <c r="AA70" s="376"/>
      <c r="AB70" s="89"/>
      <c r="AC70" s="89"/>
      <c r="AD70" s="89"/>
      <c r="AE70" s="89"/>
      <c r="AF70" s="89"/>
      <c r="AG70" s="89"/>
    </row>
    <row r="71" spans="1:33" ht="30" customHeight="1">
      <c r="A71" s="315" t="s">
        <v>79</v>
      </c>
      <c r="B71" s="316" t="s">
        <v>133</v>
      </c>
      <c r="C71" s="491" t="s">
        <v>134</v>
      </c>
      <c r="D71" s="372" t="s">
        <v>113</v>
      </c>
      <c r="E71" s="373"/>
      <c r="F71" s="323"/>
      <c r="G71" s="374">
        <f t="shared" si="122"/>
        <v>0</v>
      </c>
      <c r="H71" s="373"/>
      <c r="I71" s="323"/>
      <c r="J71" s="374">
        <f t="shared" si="123"/>
        <v>0</v>
      </c>
      <c r="K71" s="373"/>
      <c r="L71" s="323"/>
      <c r="M71" s="374">
        <f t="shared" si="124"/>
        <v>0</v>
      </c>
      <c r="N71" s="373"/>
      <c r="O71" s="323"/>
      <c r="P71" s="374">
        <f t="shared" si="125"/>
        <v>0</v>
      </c>
      <c r="Q71" s="373"/>
      <c r="R71" s="323"/>
      <c r="S71" s="374">
        <f t="shared" si="126"/>
        <v>0</v>
      </c>
      <c r="T71" s="373"/>
      <c r="U71" s="323"/>
      <c r="V71" s="374">
        <f t="shared" si="127"/>
        <v>0</v>
      </c>
      <c r="W71" s="375">
        <f t="shared" si="128"/>
        <v>0</v>
      </c>
      <c r="X71" s="326">
        <f t="shared" si="129"/>
        <v>0</v>
      </c>
      <c r="Y71" s="326">
        <f t="shared" si="120"/>
        <v>0</v>
      </c>
      <c r="Z71" s="327" t="e">
        <f t="shared" si="121"/>
        <v>#DIV/0!</v>
      </c>
      <c r="AA71" s="376"/>
      <c r="AB71" s="89"/>
      <c r="AC71" s="89"/>
      <c r="AD71" s="89"/>
      <c r="AE71" s="89"/>
      <c r="AF71" s="89"/>
      <c r="AG71" s="89"/>
    </row>
    <row r="72" spans="1:33" ht="47.25" customHeight="1" thickBot="1">
      <c r="A72" s="329" t="s">
        <v>79</v>
      </c>
      <c r="B72" s="330" t="s">
        <v>135</v>
      </c>
      <c r="C72" s="411" t="s">
        <v>136</v>
      </c>
      <c r="D72" s="396" t="s">
        <v>113</v>
      </c>
      <c r="E72" s="397"/>
      <c r="F72" s="332"/>
      <c r="G72" s="398">
        <f t="shared" si="122"/>
        <v>0</v>
      </c>
      <c r="H72" s="397"/>
      <c r="I72" s="332"/>
      <c r="J72" s="398">
        <f t="shared" si="123"/>
        <v>0</v>
      </c>
      <c r="K72" s="397"/>
      <c r="L72" s="332"/>
      <c r="M72" s="398">
        <f t="shared" si="124"/>
        <v>0</v>
      </c>
      <c r="N72" s="397"/>
      <c r="O72" s="332"/>
      <c r="P72" s="398">
        <f t="shared" si="125"/>
        <v>0</v>
      </c>
      <c r="Q72" s="397"/>
      <c r="R72" s="332"/>
      <c r="S72" s="398">
        <f t="shared" si="126"/>
        <v>0</v>
      </c>
      <c r="T72" s="397"/>
      <c r="U72" s="332"/>
      <c r="V72" s="398">
        <f t="shared" si="127"/>
        <v>0</v>
      </c>
      <c r="W72" s="382">
        <f t="shared" si="128"/>
        <v>0</v>
      </c>
      <c r="X72" s="326">
        <f t="shared" si="129"/>
        <v>0</v>
      </c>
      <c r="Y72" s="326">
        <f t="shared" si="120"/>
        <v>0</v>
      </c>
      <c r="Z72" s="327" t="e">
        <f t="shared" si="121"/>
        <v>#DIV/0!</v>
      </c>
      <c r="AA72" s="415"/>
      <c r="AB72" s="85"/>
      <c r="AC72" s="85"/>
      <c r="AD72" s="85"/>
      <c r="AE72" s="85"/>
      <c r="AF72" s="85"/>
      <c r="AG72" s="85"/>
    </row>
    <row r="73" spans="1:33" ht="30" customHeight="1">
      <c r="A73" s="300" t="s">
        <v>76</v>
      </c>
      <c r="B73" s="399" t="s">
        <v>137</v>
      </c>
      <c r="C73" s="400" t="s">
        <v>138</v>
      </c>
      <c r="D73" s="385"/>
      <c r="E73" s="386"/>
      <c r="F73" s="387"/>
      <c r="G73" s="388"/>
      <c r="H73" s="386"/>
      <c r="I73" s="387"/>
      <c r="J73" s="388"/>
      <c r="K73" s="386">
        <f>SUM(K74:K75)</f>
        <v>0</v>
      </c>
      <c r="L73" s="387"/>
      <c r="M73" s="388">
        <f t="shared" ref="M73:N73" si="130">SUM(M74:M75)</f>
        <v>0</v>
      </c>
      <c r="N73" s="386">
        <f t="shared" si="130"/>
        <v>0</v>
      </c>
      <c r="O73" s="387"/>
      <c r="P73" s="388"/>
      <c r="Q73" s="386">
        <f t="shared" ref="Q73" si="131">SUM(Q74:Q75)</f>
        <v>0</v>
      </c>
      <c r="R73" s="387"/>
      <c r="S73" s="388">
        <f t="shared" ref="S73:T73" si="132">SUM(S74:S75)</f>
        <v>0</v>
      </c>
      <c r="T73" s="386">
        <f t="shared" si="132"/>
        <v>0</v>
      </c>
      <c r="U73" s="387"/>
      <c r="V73" s="388">
        <f t="shared" ref="V73:X73" si="133">SUM(V74:V75)</f>
        <v>0</v>
      </c>
      <c r="W73" s="388">
        <f t="shared" si="133"/>
        <v>0</v>
      </c>
      <c r="X73" s="388">
        <f t="shared" si="133"/>
        <v>0</v>
      </c>
      <c r="Y73" s="388">
        <f t="shared" si="120"/>
        <v>0</v>
      </c>
      <c r="Z73" s="388" t="e">
        <f t="shared" si="121"/>
        <v>#DIV/0!</v>
      </c>
      <c r="AA73" s="391"/>
      <c r="AB73" s="89"/>
      <c r="AC73" s="89"/>
      <c r="AD73" s="89"/>
      <c r="AE73" s="89"/>
      <c r="AF73" s="89"/>
      <c r="AG73" s="89"/>
    </row>
    <row r="74" spans="1:33" ht="30" customHeight="1">
      <c r="A74" s="315" t="s">
        <v>79</v>
      </c>
      <c r="B74" s="316" t="s">
        <v>139</v>
      </c>
      <c r="C74" s="491" t="s">
        <v>140</v>
      </c>
      <c r="D74" s="372" t="s">
        <v>141</v>
      </c>
      <c r="E74" s="696" t="s">
        <v>142</v>
      </c>
      <c r="F74" s="697"/>
      <c r="G74" s="698"/>
      <c r="H74" s="696" t="s">
        <v>142</v>
      </c>
      <c r="I74" s="697"/>
      <c r="J74" s="698"/>
      <c r="K74" s="373"/>
      <c r="L74" s="323"/>
      <c r="M74" s="374">
        <f t="shared" ref="M74" si="134">K74*L74</f>
        <v>0</v>
      </c>
      <c r="N74" s="373"/>
      <c r="O74" s="323"/>
      <c r="P74" s="374">
        <f t="shared" ref="P74" si="135">N74*O74</f>
        <v>0</v>
      </c>
      <c r="Q74" s="373"/>
      <c r="R74" s="323"/>
      <c r="S74" s="374">
        <f t="shared" ref="S74:S75" si="136">Q74*R74</f>
        <v>0</v>
      </c>
      <c r="T74" s="373"/>
      <c r="U74" s="323"/>
      <c r="V74" s="374">
        <f t="shared" ref="V74:V75" si="137">T74*U74</f>
        <v>0</v>
      </c>
      <c r="W74" s="382">
        <f t="shared" ref="W74:W75" si="138">G74+M74+S74</f>
        <v>0</v>
      </c>
      <c r="X74" s="326">
        <f t="shared" ref="X74:X75" si="139">J74+P74+V74</f>
        <v>0</v>
      </c>
      <c r="Y74" s="326">
        <f t="shared" si="120"/>
        <v>0</v>
      </c>
      <c r="Z74" s="327" t="e">
        <f t="shared" si="121"/>
        <v>#DIV/0!</v>
      </c>
      <c r="AA74" s="376"/>
      <c r="AB74" s="89"/>
      <c r="AC74" s="89"/>
      <c r="AD74" s="89"/>
      <c r="AE74" s="89"/>
      <c r="AF74" s="89"/>
      <c r="AG74" s="89"/>
    </row>
    <row r="75" spans="1:33" ht="30" customHeight="1" thickBot="1">
      <c r="A75" s="329" t="s">
        <v>79</v>
      </c>
      <c r="B75" s="330" t="s">
        <v>143</v>
      </c>
      <c r="C75" s="411" t="s">
        <v>144</v>
      </c>
      <c r="D75" s="396" t="s">
        <v>141</v>
      </c>
      <c r="E75" s="699"/>
      <c r="F75" s="700"/>
      <c r="G75" s="701"/>
      <c r="H75" s="699"/>
      <c r="I75" s="700"/>
      <c r="J75" s="701"/>
      <c r="K75" s="379"/>
      <c r="L75" s="380"/>
      <c r="M75" s="381"/>
      <c r="N75" s="379"/>
      <c r="O75" s="380"/>
      <c r="P75" s="381"/>
      <c r="Q75" s="379"/>
      <c r="R75" s="380"/>
      <c r="S75" s="381">
        <f t="shared" si="136"/>
        <v>0</v>
      </c>
      <c r="T75" s="379"/>
      <c r="U75" s="380"/>
      <c r="V75" s="381">
        <f t="shared" si="137"/>
        <v>0</v>
      </c>
      <c r="W75" s="382">
        <f t="shared" si="138"/>
        <v>0</v>
      </c>
      <c r="X75" s="326">
        <f t="shared" si="139"/>
        <v>0</v>
      </c>
      <c r="Y75" s="417">
        <f t="shared" si="120"/>
        <v>0</v>
      </c>
      <c r="Z75" s="327" t="e">
        <f t="shared" si="121"/>
        <v>#DIV/0!</v>
      </c>
      <c r="AA75" s="383"/>
      <c r="AB75" s="89"/>
      <c r="AC75" s="89"/>
      <c r="AD75" s="89"/>
      <c r="AE75" s="7"/>
      <c r="AF75" s="7"/>
      <c r="AG75" s="7"/>
    </row>
    <row r="76" spans="1:33" ht="30" customHeight="1" thickBot="1">
      <c r="A76" s="418" t="s">
        <v>145</v>
      </c>
      <c r="B76" s="419"/>
      <c r="C76" s="420"/>
      <c r="D76" s="421"/>
      <c r="E76" s="425">
        <f>E69</f>
        <v>0</v>
      </c>
      <c r="F76" s="492"/>
      <c r="G76" s="424">
        <f t="shared" ref="G76:H76" si="140">G69</f>
        <v>0</v>
      </c>
      <c r="H76" s="425">
        <f t="shared" si="140"/>
        <v>0</v>
      </c>
      <c r="I76" s="492"/>
      <c r="J76" s="424">
        <f>J69</f>
        <v>0</v>
      </c>
      <c r="K76" s="493">
        <f>K73+K69</f>
        <v>0</v>
      </c>
      <c r="L76" s="492"/>
      <c r="M76" s="424">
        <f t="shared" ref="M76:N76" si="141">M73+M69</f>
        <v>0</v>
      </c>
      <c r="N76" s="493">
        <f t="shared" si="141"/>
        <v>0</v>
      </c>
      <c r="O76" s="492"/>
      <c r="P76" s="424">
        <f t="shared" ref="P76:Q76" si="142">P73+P69</f>
        <v>0</v>
      </c>
      <c r="Q76" s="493">
        <f t="shared" si="142"/>
        <v>0</v>
      </c>
      <c r="R76" s="492"/>
      <c r="S76" s="424">
        <f t="shared" ref="S76:T76" si="143">S73+S69</f>
        <v>0</v>
      </c>
      <c r="T76" s="493">
        <f t="shared" si="143"/>
        <v>0</v>
      </c>
      <c r="U76" s="492"/>
      <c r="V76" s="424">
        <f t="shared" ref="V76:X76" si="144">V73+V69</f>
        <v>0</v>
      </c>
      <c r="W76" s="494"/>
      <c r="X76" s="494">
        <f t="shared" si="144"/>
        <v>0</v>
      </c>
      <c r="Y76" s="494">
        <f t="shared" si="120"/>
        <v>0</v>
      </c>
      <c r="Z76" s="494" t="e">
        <f t="shared" si="121"/>
        <v>#DIV/0!</v>
      </c>
      <c r="AA76" s="429"/>
      <c r="AB76" s="7"/>
      <c r="AC76" s="7"/>
      <c r="AD76" s="7"/>
      <c r="AE76" s="7"/>
      <c r="AF76" s="7"/>
      <c r="AG76" s="7"/>
    </row>
    <row r="77" spans="1:33" ht="30" customHeight="1" thickBot="1">
      <c r="A77" s="430" t="s">
        <v>74</v>
      </c>
      <c r="B77" s="431">
        <v>4</v>
      </c>
      <c r="C77" s="432" t="s">
        <v>146</v>
      </c>
      <c r="D77" s="433"/>
      <c r="E77" s="434"/>
      <c r="F77" s="434"/>
      <c r="G77" s="434"/>
      <c r="H77" s="434"/>
      <c r="I77" s="434"/>
      <c r="J77" s="434"/>
      <c r="K77" s="434"/>
      <c r="L77" s="434"/>
      <c r="M77" s="434"/>
      <c r="N77" s="434"/>
      <c r="O77" s="434"/>
      <c r="P77" s="434"/>
      <c r="Q77" s="434"/>
      <c r="R77" s="434"/>
      <c r="S77" s="434"/>
      <c r="T77" s="434"/>
      <c r="U77" s="434"/>
      <c r="V77" s="434"/>
      <c r="W77" s="435"/>
      <c r="X77" s="435"/>
      <c r="Y77" s="436"/>
      <c r="Z77" s="435"/>
      <c r="AA77" s="437"/>
      <c r="AB77" s="85"/>
      <c r="AC77" s="85"/>
      <c r="AD77" s="85"/>
      <c r="AE77" s="85"/>
      <c r="AF77" s="85"/>
      <c r="AG77" s="85"/>
    </row>
    <row r="78" spans="1:33" ht="111.75" customHeight="1">
      <c r="A78" s="300" t="s">
        <v>76</v>
      </c>
      <c r="B78" s="399" t="s">
        <v>147</v>
      </c>
      <c r="C78" s="495" t="s">
        <v>148</v>
      </c>
      <c r="D78" s="438"/>
      <c r="E78" s="366">
        <f>SUM(E79:E81)</f>
        <v>1</v>
      </c>
      <c r="F78" s="367"/>
      <c r="G78" s="368">
        <f t="shared" ref="G78:H78" si="145">SUM(G79:G81)</f>
        <v>7500</v>
      </c>
      <c r="H78" s="366">
        <f t="shared" si="145"/>
        <v>1</v>
      </c>
      <c r="I78" s="367"/>
      <c r="J78" s="368">
        <f t="shared" ref="J78:K78" si="146">SUM(J79:J81)</f>
        <v>7500</v>
      </c>
      <c r="K78" s="366">
        <f t="shared" si="146"/>
        <v>0</v>
      </c>
      <c r="L78" s="367"/>
      <c r="M78" s="368">
        <f t="shared" ref="M78:N78" si="147">SUM(M79:M81)</f>
        <v>0</v>
      </c>
      <c r="N78" s="366">
        <f t="shared" si="147"/>
        <v>0</v>
      </c>
      <c r="O78" s="367"/>
      <c r="P78" s="368">
        <f t="shared" ref="P78:Q78" si="148">SUM(P79:P81)</f>
        <v>0</v>
      </c>
      <c r="Q78" s="366">
        <f t="shared" si="148"/>
        <v>0</v>
      </c>
      <c r="R78" s="367"/>
      <c r="S78" s="368">
        <f t="shared" ref="S78:T78" si="149">SUM(S79:S81)</f>
        <v>0</v>
      </c>
      <c r="T78" s="366">
        <f t="shared" si="149"/>
        <v>0</v>
      </c>
      <c r="U78" s="367"/>
      <c r="V78" s="368">
        <f t="shared" ref="V78:X78" si="150">SUM(V79:V81)</f>
        <v>0</v>
      </c>
      <c r="W78" s="368">
        <f t="shared" si="150"/>
        <v>7500</v>
      </c>
      <c r="X78" s="368">
        <f t="shared" si="150"/>
        <v>7500</v>
      </c>
      <c r="Y78" s="496">
        <f t="shared" ref="Y78:Y102" si="151">W78-X78</f>
        <v>0</v>
      </c>
      <c r="Z78" s="390">
        <f t="shared" ref="Z78:Z102" si="152">Y78/W78</f>
        <v>0</v>
      </c>
      <c r="AA78" s="652" t="s">
        <v>574</v>
      </c>
      <c r="AB78" s="89"/>
      <c r="AC78" s="89"/>
      <c r="AD78" s="89"/>
      <c r="AE78" s="89"/>
      <c r="AF78" s="89"/>
      <c r="AG78" s="89"/>
    </row>
    <row r="79" spans="1:33" ht="70.5" customHeight="1">
      <c r="A79" s="315" t="s">
        <v>79</v>
      </c>
      <c r="B79" s="316" t="s">
        <v>149</v>
      </c>
      <c r="C79" s="497" t="s">
        <v>394</v>
      </c>
      <c r="D79" s="498" t="s">
        <v>267</v>
      </c>
      <c r="E79" s="499">
        <v>1</v>
      </c>
      <c r="F79" s="500">
        <v>7500</v>
      </c>
      <c r="G79" s="501">
        <f>E79*F79</f>
        <v>7500</v>
      </c>
      <c r="H79" s="502">
        <v>1</v>
      </c>
      <c r="I79" s="503">
        <v>7500</v>
      </c>
      <c r="J79" s="504">
        <v>7500</v>
      </c>
      <c r="K79" s="373"/>
      <c r="L79" s="503"/>
      <c r="M79" s="374">
        <f t="shared" ref="M79:M81" si="153">K79*L79</f>
        <v>0</v>
      </c>
      <c r="N79" s="373"/>
      <c r="O79" s="503"/>
      <c r="P79" s="374">
        <f t="shared" ref="P79:P81" si="154">N79*O79</f>
        <v>0</v>
      </c>
      <c r="Q79" s="373"/>
      <c r="R79" s="503"/>
      <c r="S79" s="374">
        <f t="shared" ref="S79:S81" si="155">Q79*R79</f>
        <v>0</v>
      </c>
      <c r="T79" s="373"/>
      <c r="U79" s="503"/>
      <c r="V79" s="374">
        <f t="shared" ref="V79:V81" si="156">T79*U79</f>
        <v>0</v>
      </c>
      <c r="W79" s="375">
        <f t="shared" ref="W79:W81" si="157">G79+M79+S79</f>
        <v>7500</v>
      </c>
      <c r="X79" s="326">
        <f t="shared" ref="X79:X81" si="158">J79+P79+V79</f>
        <v>7500</v>
      </c>
      <c r="Y79" s="326">
        <f t="shared" si="151"/>
        <v>0</v>
      </c>
      <c r="Z79" s="327">
        <f t="shared" si="152"/>
        <v>0</v>
      </c>
      <c r="AA79" s="376"/>
      <c r="AB79" s="89"/>
      <c r="AC79" s="89"/>
      <c r="AD79" s="89"/>
      <c r="AE79" s="89"/>
      <c r="AF79" s="89"/>
      <c r="AG79" s="89"/>
    </row>
    <row r="80" spans="1:33" ht="30" customHeight="1">
      <c r="A80" s="315" t="s">
        <v>79</v>
      </c>
      <c r="B80" s="316" t="s">
        <v>152</v>
      </c>
      <c r="C80" s="491" t="s">
        <v>150</v>
      </c>
      <c r="D80" s="505" t="s">
        <v>151</v>
      </c>
      <c r="E80" s="502"/>
      <c r="F80" s="503"/>
      <c r="G80" s="504">
        <f t="shared" ref="G80:G81" si="159">E80*F80</f>
        <v>0</v>
      </c>
      <c r="H80" s="502"/>
      <c r="I80" s="503"/>
      <c r="J80" s="504">
        <f t="shared" ref="J80:J81" si="160">H80*I80</f>
        <v>0</v>
      </c>
      <c r="K80" s="373"/>
      <c r="L80" s="503"/>
      <c r="M80" s="374">
        <f t="shared" si="153"/>
        <v>0</v>
      </c>
      <c r="N80" s="373"/>
      <c r="O80" s="503"/>
      <c r="P80" s="374">
        <f t="shared" si="154"/>
        <v>0</v>
      </c>
      <c r="Q80" s="373"/>
      <c r="R80" s="503"/>
      <c r="S80" s="374">
        <f t="shared" si="155"/>
        <v>0</v>
      </c>
      <c r="T80" s="373"/>
      <c r="U80" s="503"/>
      <c r="V80" s="374">
        <f t="shared" si="156"/>
        <v>0</v>
      </c>
      <c r="W80" s="375">
        <f t="shared" si="157"/>
        <v>0</v>
      </c>
      <c r="X80" s="326">
        <f t="shared" si="158"/>
        <v>0</v>
      </c>
      <c r="Y80" s="326">
        <f t="shared" si="151"/>
        <v>0</v>
      </c>
      <c r="Z80" s="327" t="e">
        <f t="shared" si="152"/>
        <v>#DIV/0!</v>
      </c>
      <c r="AA80" s="376"/>
      <c r="AB80" s="89"/>
      <c r="AC80" s="89"/>
      <c r="AD80" s="89"/>
      <c r="AE80" s="89"/>
      <c r="AF80" s="89"/>
      <c r="AG80" s="89"/>
    </row>
    <row r="81" spans="1:33" ht="30" customHeight="1" thickBot="1">
      <c r="A81" s="377" t="s">
        <v>79</v>
      </c>
      <c r="B81" s="330" t="s">
        <v>153</v>
      </c>
      <c r="C81" s="411" t="s">
        <v>150</v>
      </c>
      <c r="D81" s="505" t="s">
        <v>151</v>
      </c>
      <c r="E81" s="506"/>
      <c r="F81" s="507"/>
      <c r="G81" s="508">
        <f t="shared" si="159"/>
        <v>0</v>
      </c>
      <c r="H81" s="506"/>
      <c r="I81" s="507"/>
      <c r="J81" s="508">
        <f t="shared" si="160"/>
        <v>0</v>
      </c>
      <c r="K81" s="397"/>
      <c r="L81" s="507"/>
      <c r="M81" s="398">
        <f t="shared" si="153"/>
        <v>0</v>
      </c>
      <c r="N81" s="397"/>
      <c r="O81" s="507"/>
      <c r="P81" s="398">
        <f t="shared" si="154"/>
        <v>0</v>
      </c>
      <c r="Q81" s="397"/>
      <c r="R81" s="507"/>
      <c r="S81" s="398">
        <f t="shared" si="155"/>
        <v>0</v>
      </c>
      <c r="T81" s="397"/>
      <c r="U81" s="507"/>
      <c r="V81" s="398">
        <f t="shared" si="156"/>
        <v>0</v>
      </c>
      <c r="W81" s="382">
        <f t="shared" si="157"/>
        <v>0</v>
      </c>
      <c r="X81" s="326">
        <f t="shared" si="158"/>
        <v>0</v>
      </c>
      <c r="Y81" s="326">
        <f t="shared" si="151"/>
        <v>0</v>
      </c>
      <c r="Z81" s="327" t="e">
        <f t="shared" si="152"/>
        <v>#DIV/0!</v>
      </c>
      <c r="AA81" s="415"/>
      <c r="AB81" s="85"/>
      <c r="AC81" s="85"/>
      <c r="AD81" s="85"/>
      <c r="AE81" s="85"/>
      <c r="AF81" s="85"/>
      <c r="AG81" s="85"/>
    </row>
    <row r="82" spans="1:33" ht="30" customHeight="1">
      <c r="A82" s="300" t="s">
        <v>76</v>
      </c>
      <c r="B82" s="399" t="s">
        <v>154</v>
      </c>
      <c r="C82" s="384" t="s">
        <v>155</v>
      </c>
      <c r="D82" s="385"/>
      <c r="E82" s="386">
        <f>SUM(E83:E89)</f>
        <v>9</v>
      </c>
      <c r="F82" s="387"/>
      <c r="G82" s="388">
        <f>SUM(G83:G89)</f>
        <v>13620</v>
      </c>
      <c r="H82" s="386">
        <f>SUM(H83:H89)</f>
        <v>9</v>
      </c>
      <c r="I82" s="387"/>
      <c r="J82" s="388">
        <f>SUM(J83:J89)</f>
        <v>13620</v>
      </c>
      <c r="K82" s="386">
        <f t="shared" ref="K82" si="161">SUM(K83:K85)</f>
        <v>0</v>
      </c>
      <c r="L82" s="387"/>
      <c r="M82" s="388">
        <f t="shared" ref="M82:N82" si="162">SUM(M83:M85)</f>
        <v>0</v>
      </c>
      <c r="N82" s="386">
        <f t="shared" si="162"/>
        <v>0</v>
      </c>
      <c r="O82" s="387"/>
      <c r="P82" s="388">
        <f t="shared" ref="P82:Q82" si="163">SUM(P83:P85)</f>
        <v>0</v>
      </c>
      <c r="Q82" s="386">
        <f t="shared" si="163"/>
        <v>0</v>
      </c>
      <c r="R82" s="387"/>
      <c r="S82" s="388">
        <f t="shared" ref="S82:T82" si="164">SUM(S83:S85)</f>
        <v>0</v>
      </c>
      <c r="T82" s="386">
        <f t="shared" si="164"/>
        <v>0</v>
      </c>
      <c r="U82" s="387"/>
      <c r="V82" s="388">
        <f t="shared" ref="V82" si="165">SUM(V83:V85)</f>
        <v>0</v>
      </c>
      <c r="W82" s="388">
        <f>SUM(W83:W89)</f>
        <v>13620</v>
      </c>
      <c r="X82" s="388">
        <f>SUM(X83:X89)</f>
        <v>13620</v>
      </c>
      <c r="Y82" s="388">
        <f t="shared" si="151"/>
        <v>0</v>
      </c>
      <c r="Z82" s="388">
        <f t="shared" si="152"/>
        <v>0</v>
      </c>
      <c r="AA82" s="391"/>
      <c r="AB82" s="89"/>
      <c r="AC82" s="89"/>
      <c r="AD82" s="89"/>
      <c r="AE82" s="89"/>
      <c r="AF82" s="89"/>
      <c r="AG82" s="89"/>
    </row>
    <row r="83" spans="1:33" ht="30" customHeight="1">
      <c r="A83" s="315" t="s">
        <v>79</v>
      </c>
      <c r="B83" s="316" t="s">
        <v>156</v>
      </c>
      <c r="C83" s="509" t="s">
        <v>399</v>
      </c>
      <c r="D83" s="392" t="s">
        <v>400</v>
      </c>
      <c r="E83" s="393">
        <v>2</v>
      </c>
      <c r="F83" s="320">
        <v>2940</v>
      </c>
      <c r="G83" s="394">
        <f t="shared" ref="G83:G89" si="166">E83*F83</f>
        <v>5880</v>
      </c>
      <c r="H83" s="373">
        <v>2</v>
      </c>
      <c r="I83" s="323">
        <v>2940</v>
      </c>
      <c r="J83" s="374">
        <f t="shared" ref="J83:J89" si="167">H83*I83</f>
        <v>5880</v>
      </c>
      <c r="K83" s="373"/>
      <c r="L83" s="323"/>
      <c r="M83" s="374">
        <f t="shared" ref="M83:M85" si="168">K83*L83</f>
        <v>0</v>
      </c>
      <c r="N83" s="373"/>
      <c r="O83" s="323"/>
      <c r="P83" s="374">
        <f t="shared" ref="P83:P85" si="169">N83*O83</f>
        <v>0</v>
      </c>
      <c r="Q83" s="373"/>
      <c r="R83" s="323"/>
      <c r="S83" s="374">
        <f t="shared" ref="S83:S85" si="170">Q83*R83</f>
        <v>0</v>
      </c>
      <c r="T83" s="373"/>
      <c r="U83" s="323"/>
      <c r="V83" s="374">
        <f t="shared" ref="V83:V85" si="171">T83*U83</f>
        <v>0</v>
      </c>
      <c r="W83" s="375">
        <f t="shared" ref="W83:W84" si="172">G83+M83+S83</f>
        <v>5880</v>
      </c>
      <c r="X83" s="326">
        <f t="shared" ref="X83:X84" si="173">J83+P83+V83</f>
        <v>5880</v>
      </c>
      <c r="Y83" s="326">
        <f t="shared" si="151"/>
        <v>0</v>
      </c>
      <c r="Z83" s="327">
        <f t="shared" si="152"/>
        <v>0</v>
      </c>
      <c r="AA83" s="376"/>
      <c r="AB83" s="89"/>
      <c r="AC83" s="89"/>
      <c r="AD83" s="89"/>
      <c r="AE83" s="89"/>
      <c r="AF83" s="89"/>
      <c r="AG83" s="89"/>
    </row>
    <row r="84" spans="1:33" ht="30" customHeight="1">
      <c r="A84" s="315" t="s">
        <v>79</v>
      </c>
      <c r="B84" s="316" t="s">
        <v>157</v>
      </c>
      <c r="C84" s="509" t="s">
        <v>401</v>
      </c>
      <c r="D84" s="392" t="s">
        <v>400</v>
      </c>
      <c r="E84" s="393">
        <v>2</v>
      </c>
      <c r="F84" s="320">
        <v>1155</v>
      </c>
      <c r="G84" s="394">
        <f t="shared" si="166"/>
        <v>2310</v>
      </c>
      <c r="H84" s="373">
        <v>2</v>
      </c>
      <c r="I84" s="323">
        <v>1155</v>
      </c>
      <c r="J84" s="374">
        <f t="shared" si="167"/>
        <v>2310</v>
      </c>
      <c r="K84" s="397"/>
      <c r="L84" s="332"/>
      <c r="M84" s="398">
        <f t="shared" si="168"/>
        <v>0</v>
      </c>
      <c r="N84" s="397"/>
      <c r="O84" s="332"/>
      <c r="P84" s="398">
        <f t="shared" si="169"/>
        <v>0</v>
      </c>
      <c r="Q84" s="397"/>
      <c r="R84" s="332"/>
      <c r="S84" s="398">
        <f t="shared" si="170"/>
        <v>0</v>
      </c>
      <c r="T84" s="397"/>
      <c r="U84" s="332"/>
      <c r="V84" s="398">
        <f t="shared" si="171"/>
        <v>0</v>
      </c>
      <c r="W84" s="375">
        <f t="shared" si="172"/>
        <v>2310</v>
      </c>
      <c r="X84" s="326">
        <f t="shared" si="173"/>
        <v>2310</v>
      </c>
      <c r="Y84" s="326">
        <f t="shared" si="151"/>
        <v>0</v>
      </c>
      <c r="Z84" s="327">
        <f t="shared" si="152"/>
        <v>0</v>
      </c>
      <c r="AA84" s="376"/>
      <c r="AB84" s="89"/>
      <c r="AC84" s="89"/>
      <c r="AD84" s="89"/>
      <c r="AE84" s="89"/>
      <c r="AF84" s="89"/>
      <c r="AG84" s="89"/>
    </row>
    <row r="85" spans="1:33" s="162" customFormat="1" ht="30" customHeight="1">
      <c r="A85" s="329" t="s">
        <v>79</v>
      </c>
      <c r="B85" s="330" t="s">
        <v>158</v>
      </c>
      <c r="C85" s="510" t="s">
        <v>402</v>
      </c>
      <c r="D85" s="392" t="s">
        <v>400</v>
      </c>
      <c r="E85" s="393">
        <v>1</v>
      </c>
      <c r="F85" s="320">
        <v>2310</v>
      </c>
      <c r="G85" s="394">
        <f t="shared" si="166"/>
        <v>2310</v>
      </c>
      <c r="H85" s="397">
        <v>1</v>
      </c>
      <c r="I85" s="332">
        <v>2310</v>
      </c>
      <c r="J85" s="454">
        <f t="shared" si="167"/>
        <v>2310</v>
      </c>
      <c r="K85" s="343"/>
      <c r="L85" s="343"/>
      <c r="M85" s="343">
        <f t="shared" si="168"/>
        <v>0</v>
      </c>
      <c r="N85" s="343"/>
      <c r="O85" s="343"/>
      <c r="P85" s="343">
        <f t="shared" si="169"/>
        <v>0</v>
      </c>
      <c r="Q85" s="343"/>
      <c r="R85" s="343"/>
      <c r="S85" s="343">
        <f t="shared" si="170"/>
        <v>0</v>
      </c>
      <c r="T85" s="343"/>
      <c r="U85" s="343"/>
      <c r="V85" s="343">
        <f t="shared" si="171"/>
        <v>0</v>
      </c>
      <c r="W85" s="382">
        <f>G85+M85+S85</f>
        <v>2310</v>
      </c>
      <c r="X85" s="335">
        <f>J85+P85+V85</f>
        <v>2310</v>
      </c>
      <c r="Y85" s="335">
        <f>W85-X85</f>
        <v>0</v>
      </c>
      <c r="Z85" s="336">
        <f>Y85/W85</f>
        <v>0</v>
      </c>
      <c r="AA85" s="415"/>
      <c r="AB85" s="89"/>
      <c r="AC85" s="89"/>
      <c r="AD85" s="89"/>
      <c r="AE85" s="89"/>
      <c r="AF85" s="89"/>
      <c r="AG85" s="89"/>
    </row>
    <row r="86" spans="1:33" s="162" customFormat="1" ht="30" customHeight="1">
      <c r="A86" s="348" t="s">
        <v>79</v>
      </c>
      <c r="B86" s="349" t="s">
        <v>395</v>
      </c>
      <c r="C86" s="510" t="s">
        <v>403</v>
      </c>
      <c r="D86" s="392" t="s">
        <v>400</v>
      </c>
      <c r="E86" s="393">
        <v>1</v>
      </c>
      <c r="F86" s="320">
        <v>270</v>
      </c>
      <c r="G86" s="394">
        <f t="shared" si="166"/>
        <v>270</v>
      </c>
      <c r="H86" s="465">
        <v>1</v>
      </c>
      <c r="I86" s="459">
        <v>2700</v>
      </c>
      <c r="J86" s="460">
        <v>270</v>
      </c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511">
        <f>G86+M86+S86</f>
        <v>270</v>
      </c>
      <c r="X86" s="346">
        <f>J86+P86+V86</f>
        <v>270</v>
      </c>
      <c r="Y86" s="346">
        <f>W86-X86</f>
        <v>0</v>
      </c>
      <c r="Z86" s="347">
        <f>Y86/W86</f>
        <v>0</v>
      </c>
      <c r="AA86" s="512"/>
      <c r="AB86" s="89"/>
      <c r="AC86" s="89"/>
      <c r="AD86" s="89"/>
      <c r="AE86" s="89"/>
      <c r="AF86" s="89"/>
      <c r="AG86" s="89"/>
    </row>
    <row r="87" spans="1:33" s="162" customFormat="1" ht="30" customHeight="1">
      <c r="A87" s="348" t="s">
        <v>79</v>
      </c>
      <c r="B87" s="349" t="s">
        <v>396</v>
      </c>
      <c r="C87" s="510" t="s">
        <v>404</v>
      </c>
      <c r="D87" s="392" t="s">
        <v>400</v>
      </c>
      <c r="E87" s="393">
        <v>1</v>
      </c>
      <c r="F87" s="320">
        <v>480</v>
      </c>
      <c r="G87" s="394">
        <f t="shared" si="166"/>
        <v>480</v>
      </c>
      <c r="H87" s="465">
        <v>1</v>
      </c>
      <c r="I87" s="459">
        <v>480</v>
      </c>
      <c r="J87" s="460">
        <f t="shared" si="167"/>
        <v>480</v>
      </c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511">
        <f>G87+M87+S87</f>
        <v>480</v>
      </c>
      <c r="X87" s="346">
        <f>J87+P87+V87</f>
        <v>480</v>
      </c>
      <c r="Y87" s="346">
        <f>W87-X87</f>
        <v>0</v>
      </c>
      <c r="Z87" s="347">
        <f>Y87/W87</f>
        <v>0</v>
      </c>
      <c r="AA87" s="512"/>
      <c r="AB87" s="89"/>
      <c r="AC87" s="89"/>
      <c r="AD87" s="89"/>
      <c r="AE87" s="89"/>
      <c r="AF87" s="89"/>
      <c r="AG87" s="89"/>
    </row>
    <row r="88" spans="1:33" s="162" customFormat="1" ht="30" customHeight="1">
      <c r="A88" s="348" t="s">
        <v>79</v>
      </c>
      <c r="B88" s="349" t="s">
        <v>397</v>
      </c>
      <c r="C88" s="510" t="s">
        <v>405</v>
      </c>
      <c r="D88" s="392" t="s">
        <v>400</v>
      </c>
      <c r="E88" s="393">
        <v>1</v>
      </c>
      <c r="F88" s="320">
        <v>1440</v>
      </c>
      <c r="G88" s="394">
        <f t="shared" si="166"/>
        <v>1440</v>
      </c>
      <c r="H88" s="465">
        <v>1</v>
      </c>
      <c r="I88" s="459">
        <v>1440</v>
      </c>
      <c r="J88" s="460">
        <f t="shared" si="167"/>
        <v>1440</v>
      </c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511">
        <f>G88+M88+S88</f>
        <v>1440</v>
      </c>
      <c r="X88" s="346">
        <f>J88+P88+V88</f>
        <v>1440</v>
      </c>
      <c r="Y88" s="346">
        <f>W88-X88</f>
        <v>0</v>
      </c>
      <c r="Z88" s="347">
        <f>Y88/W88</f>
        <v>0</v>
      </c>
      <c r="AA88" s="512"/>
      <c r="AB88" s="89"/>
      <c r="AC88" s="89"/>
      <c r="AD88" s="89"/>
      <c r="AE88" s="89"/>
      <c r="AF88" s="89"/>
      <c r="AG88" s="89"/>
    </row>
    <row r="89" spans="1:33" ht="30" customHeight="1" thickBot="1">
      <c r="A89" s="441" t="s">
        <v>79</v>
      </c>
      <c r="B89" s="442" t="s">
        <v>398</v>
      </c>
      <c r="C89" s="513" t="s">
        <v>406</v>
      </c>
      <c r="D89" s="446" t="s">
        <v>400</v>
      </c>
      <c r="E89" s="412">
        <v>1</v>
      </c>
      <c r="F89" s="413">
        <v>930</v>
      </c>
      <c r="G89" s="414">
        <f t="shared" si="166"/>
        <v>930</v>
      </c>
      <c r="H89" s="458">
        <v>1</v>
      </c>
      <c r="I89" s="459">
        <v>930</v>
      </c>
      <c r="J89" s="460">
        <f t="shared" si="167"/>
        <v>930</v>
      </c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514">
        <f>G89+M89+S89</f>
        <v>930</v>
      </c>
      <c r="X89" s="515">
        <f>J89+P89+V89</f>
        <v>930</v>
      </c>
      <c r="Y89" s="515">
        <f>W89-X89</f>
        <v>0</v>
      </c>
      <c r="Z89" s="516">
        <f>Y89/W89</f>
        <v>0</v>
      </c>
      <c r="AA89" s="517"/>
      <c r="AB89" s="85"/>
      <c r="AC89" s="85"/>
      <c r="AD89" s="85"/>
      <c r="AE89" s="85"/>
      <c r="AF89" s="85"/>
      <c r="AG89" s="85"/>
    </row>
    <row r="90" spans="1:33" ht="30" customHeight="1">
      <c r="A90" s="300" t="s">
        <v>76</v>
      </c>
      <c r="B90" s="399" t="s">
        <v>159</v>
      </c>
      <c r="C90" s="384" t="s">
        <v>160</v>
      </c>
      <c r="D90" s="385" t="s">
        <v>575</v>
      </c>
      <c r="E90" s="386">
        <f>SUM(E91:E93)</f>
        <v>0</v>
      </c>
      <c r="F90" s="387"/>
      <c r="G90" s="388">
        <f t="shared" ref="G90:H90" si="174">SUM(G91:G93)</f>
        <v>0</v>
      </c>
      <c r="H90" s="386">
        <f t="shared" si="174"/>
        <v>8</v>
      </c>
      <c r="I90" s="387"/>
      <c r="J90" s="388">
        <f t="shared" ref="J90:K90" si="175">SUM(J91:J93)</f>
        <v>0</v>
      </c>
      <c r="K90" s="366">
        <f t="shared" si="175"/>
        <v>0</v>
      </c>
      <c r="L90" s="367"/>
      <c r="M90" s="368">
        <f t="shared" ref="M90:N90" si="176">SUM(M91:M93)</f>
        <v>0</v>
      </c>
      <c r="N90" s="366">
        <f t="shared" si="176"/>
        <v>0</v>
      </c>
      <c r="O90" s="367"/>
      <c r="P90" s="368">
        <f t="shared" ref="P90:Q90" si="177">SUM(P91:P93)</f>
        <v>0</v>
      </c>
      <c r="Q90" s="366">
        <f t="shared" si="177"/>
        <v>0</v>
      </c>
      <c r="R90" s="367"/>
      <c r="S90" s="368">
        <f t="shared" ref="S90:T90" si="178">SUM(S91:S93)</f>
        <v>0</v>
      </c>
      <c r="T90" s="366">
        <f t="shared" si="178"/>
        <v>0</v>
      </c>
      <c r="U90" s="367"/>
      <c r="V90" s="368">
        <f t="shared" ref="V90:X90" si="179">SUM(V91:V93)</f>
        <v>0</v>
      </c>
      <c r="W90" s="388">
        <f t="shared" si="179"/>
        <v>0</v>
      </c>
      <c r="X90" s="388">
        <f t="shared" si="179"/>
        <v>0</v>
      </c>
      <c r="Y90" s="388">
        <f t="shared" si="151"/>
        <v>0</v>
      </c>
      <c r="Z90" s="388" t="e">
        <f t="shared" si="152"/>
        <v>#DIV/0!</v>
      </c>
      <c r="AA90" s="391"/>
      <c r="AB90" s="89"/>
      <c r="AC90" s="89"/>
      <c r="AD90" s="89"/>
      <c r="AE90" s="89"/>
      <c r="AF90" s="89"/>
      <c r="AG90" s="89"/>
    </row>
    <row r="91" spans="1:33" ht="30" customHeight="1">
      <c r="A91" s="315" t="s">
        <v>79</v>
      </c>
      <c r="B91" s="316" t="s">
        <v>161</v>
      </c>
      <c r="C91" s="518" t="s">
        <v>162</v>
      </c>
      <c r="D91" s="519" t="s">
        <v>163</v>
      </c>
      <c r="E91" s="373"/>
      <c r="F91" s="323"/>
      <c r="G91" s="374">
        <f t="shared" ref="G91:G93" si="180">E91*F91</f>
        <v>0</v>
      </c>
      <c r="H91" s="373"/>
      <c r="I91" s="323"/>
      <c r="J91" s="374">
        <f t="shared" ref="J91:J93" si="181">H91*I91</f>
        <v>0</v>
      </c>
      <c r="K91" s="373"/>
      <c r="L91" s="323"/>
      <c r="M91" s="374">
        <f t="shared" ref="M91:M93" si="182">K91*L91</f>
        <v>0</v>
      </c>
      <c r="N91" s="373"/>
      <c r="O91" s="323"/>
      <c r="P91" s="374">
        <f t="shared" ref="P91:P93" si="183">N91*O91</f>
        <v>0</v>
      </c>
      <c r="Q91" s="373"/>
      <c r="R91" s="323"/>
      <c r="S91" s="374">
        <f t="shared" ref="S91:S93" si="184">Q91*R91</f>
        <v>0</v>
      </c>
      <c r="T91" s="373"/>
      <c r="U91" s="323"/>
      <c r="V91" s="374">
        <f t="shared" ref="V91:V93" si="185">T91*U91</f>
        <v>0</v>
      </c>
      <c r="W91" s="375">
        <f t="shared" ref="W91:W93" si="186">G91+M91+S91</f>
        <v>0</v>
      </c>
      <c r="X91" s="326">
        <f t="shared" ref="X91:X93" si="187">J91+P91+V91</f>
        <v>0</v>
      </c>
      <c r="Y91" s="326">
        <f t="shared" si="151"/>
        <v>0</v>
      </c>
      <c r="Z91" s="327" t="e">
        <f t="shared" si="152"/>
        <v>#DIV/0!</v>
      </c>
      <c r="AA91" s="376"/>
      <c r="AB91" s="89"/>
      <c r="AC91" s="89"/>
      <c r="AD91" s="89"/>
      <c r="AE91" s="89"/>
      <c r="AF91" s="89"/>
      <c r="AG91" s="89"/>
    </row>
    <row r="92" spans="1:33" ht="30" customHeight="1">
      <c r="A92" s="315" t="s">
        <v>79</v>
      </c>
      <c r="B92" s="316" t="s">
        <v>164</v>
      </c>
      <c r="C92" s="518" t="s">
        <v>333</v>
      </c>
      <c r="D92" s="519" t="s">
        <v>334</v>
      </c>
      <c r="E92" s="373"/>
      <c r="F92" s="323"/>
      <c r="G92" s="374">
        <f t="shared" si="180"/>
        <v>0</v>
      </c>
      <c r="H92" s="373">
        <v>8</v>
      </c>
      <c r="I92" s="323"/>
      <c r="J92" s="374">
        <f t="shared" si="181"/>
        <v>0</v>
      </c>
      <c r="K92" s="373"/>
      <c r="L92" s="323"/>
      <c r="M92" s="374">
        <f t="shared" si="182"/>
        <v>0</v>
      </c>
      <c r="N92" s="373"/>
      <c r="O92" s="323"/>
      <c r="P92" s="374">
        <f t="shared" si="183"/>
        <v>0</v>
      </c>
      <c r="Q92" s="373"/>
      <c r="R92" s="323"/>
      <c r="S92" s="374">
        <f t="shared" si="184"/>
        <v>0</v>
      </c>
      <c r="T92" s="373"/>
      <c r="U92" s="323"/>
      <c r="V92" s="374">
        <f t="shared" si="185"/>
        <v>0</v>
      </c>
      <c r="W92" s="375">
        <f t="shared" si="186"/>
        <v>0</v>
      </c>
      <c r="X92" s="326">
        <f t="shared" si="187"/>
        <v>0</v>
      </c>
      <c r="Y92" s="326">
        <f t="shared" si="151"/>
        <v>0</v>
      </c>
      <c r="Z92" s="327" t="e">
        <f t="shared" si="152"/>
        <v>#DIV/0!</v>
      </c>
      <c r="AA92" s="376"/>
      <c r="AB92" s="89"/>
      <c r="AC92" s="89"/>
      <c r="AD92" s="89"/>
      <c r="AE92" s="89"/>
      <c r="AF92" s="89"/>
      <c r="AG92" s="89"/>
    </row>
    <row r="93" spans="1:33" ht="30" customHeight="1" thickBot="1">
      <c r="A93" s="329" t="s">
        <v>79</v>
      </c>
      <c r="B93" s="395" t="s">
        <v>165</v>
      </c>
      <c r="C93" s="520" t="s">
        <v>166</v>
      </c>
      <c r="D93" s="521" t="s">
        <v>163</v>
      </c>
      <c r="E93" s="397"/>
      <c r="F93" s="332"/>
      <c r="G93" s="398">
        <f t="shared" si="180"/>
        <v>0</v>
      </c>
      <c r="H93" s="397"/>
      <c r="I93" s="332"/>
      <c r="J93" s="398">
        <f t="shared" si="181"/>
        <v>0</v>
      </c>
      <c r="K93" s="397"/>
      <c r="L93" s="332"/>
      <c r="M93" s="398">
        <f t="shared" si="182"/>
        <v>0</v>
      </c>
      <c r="N93" s="397"/>
      <c r="O93" s="332"/>
      <c r="P93" s="398">
        <f t="shared" si="183"/>
        <v>0</v>
      </c>
      <c r="Q93" s="397"/>
      <c r="R93" s="332"/>
      <c r="S93" s="398">
        <f t="shared" si="184"/>
        <v>0</v>
      </c>
      <c r="T93" s="397"/>
      <c r="U93" s="332"/>
      <c r="V93" s="398">
        <f t="shared" si="185"/>
        <v>0</v>
      </c>
      <c r="W93" s="382">
        <f t="shared" si="186"/>
        <v>0</v>
      </c>
      <c r="X93" s="326">
        <f t="shared" si="187"/>
        <v>0</v>
      </c>
      <c r="Y93" s="326">
        <f t="shared" si="151"/>
        <v>0</v>
      </c>
      <c r="Z93" s="327" t="e">
        <f t="shared" si="152"/>
        <v>#DIV/0!</v>
      </c>
      <c r="AA93" s="415"/>
      <c r="AB93" s="85"/>
      <c r="AC93" s="85"/>
      <c r="AD93" s="85"/>
      <c r="AE93" s="85"/>
      <c r="AF93" s="85"/>
      <c r="AG93" s="85"/>
    </row>
    <row r="94" spans="1:33" ht="30" customHeight="1">
      <c r="A94" s="300" t="s">
        <v>76</v>
      </c>
      <c r="B94" s="399" t="s">
        <v>167</v>
      </c>
      <c r="C94" s="384" t="s">
        <v>168</v>
      </c>
      <c r="D94" s="385"/>
      <c r="E94" s="386">
        <f>SUM(E95:E97)</f>
        <v>0</v>
      </c>
      <c r="F94" s="387"/>
      <c r="G94" s="388">
        <f t="shared" ref="G94:H94" si="188">SUM(G95:G97)</f>
        <v>0</v>
      </c>
      <c r="H94" s="386">
        <f t="shared" si="188"/>
        <v>0</v>
      </c>
      <c r="I94" s="387"/>
      <c r="J94" s="388">
        <f t="shared" ref="J94:K94" si="189">SUM(J95:J97)</f>
        <v>0</v>
      </c>
      <c r="K94" s="386">
        <f t="shared" si="189"/>
        <v>0</v>
      </c>
      <c r="L94" s="387"/>
      <c r="M94" s="388">
        <f t="shared" ref="M94:N94" si="190">SUM(M95:M97)</f>
        <v>0</v>
      </c>
      <c r="N94" s="386">
        <f t="shared" si="190"/>
        <v>0</v>
      </c>
      <c r="O94" s="387"/>
      <c r="P94" s="388">
        <f t="shared" ref="P94:Q94" si="191">SUM(P95:P97)</f>
        <v>0</v>
      </c>
      <c r="Q94" s="386">
        <f t="shared" si="191"/>
        <v>0</v>
      </c>
      <c r="R94" s="387"/>
      <c r="S94" s="388">
        <f t="shared" ref="S94:T94" si="192">SUM(S95:S97)</f>
        <v>0</v>
      </c>
      <c r="T94" s="386">
        <f t="shared" si="192"/>
        <v>0</v>
      </c>
      <c r="U94" s="387"/>
      <c r="V94" s="388">
        <f t="shared" ref="V94:X94" si="193">SUM(V95:V97)</f>
        <v>0</v>
      </c>
      <c r="W94" s="388">
        <f t="shared" si="193"/>
        <v>0</v>
      </c>
      <c r="X94" s="388">
        <f t="shared" si="193"/>
        <v>0</v>
      </c>
      <c r="Y94" s="388">
        <f t="shared" si="151"/>
        <v>0</v>
      </c>
      <c r="Z94" s="388" t="e">
        <f t="shared" si="152"/>
        <v>#DIV/0!</v>
      </c>
      <c r="AA94" s="391"/>
      <c r="AB94" s="89"/>
      <c r="AC94" s="89"/>
      <c r="AD94" s="89"/>
      <c r="AE94" s="89"/>
      <c r="AF94" s="89"/>
      <c r="AG94" s="89"/>
    </row>
    <row r="95" spans="1:33" ht="30" customHeight="1">
      <c r="A95" s="315" t="s">
        <v>79</v>
      </c>
      <c r="B95" s="316" t="s">
        <v>169</v>
      </c>
      <c r="C95" s="491" t="s">
        <v>170</v>
      </c>
      <c r="D95" s="519" t="s">
        <v>113</v>
      </c>
      <c r="E95" s="373"/>
      <c r="F95" s="323"/>
      <c r="G95" s="374">
        <f t="shared" ref="G95:G97" si="194">E95*F95</f>
        <v>0</v>
      </c>
      <c r="H95" s="373"/>
      <c r="I95" s="323"/>
      <c r="J95" s="374">
        <f t="shared" ref="J95:J97" si="195">H95*I95</f>
        <v>0</v>
      </c>
      <c r="K95" s="373"/>
      <c r="L95" s="323"/>
      <c r="M95" s="374">
        <f t="shared" ref="M95:M97" si="196">K95*L95</f>
        <v>0</v>
      </c>
      <c r="N95" s="373"/>
      <c r="O95" s="323"/>
      <c r="P95" s="374">
        <f t="shared" ref="P95:P97" si="197">N95*O95</f>
        <v>0</v>
      </c>
      <c r="Q95" s="373"/>
      <c r="R95" s="323"/>
      <c r="S95" s="374">
        <f t="shared" ref="S95:S97" si="198">Q95*R95</f>
        <v>0</v>
      </c>
      <c r="T95" s="373"/>
      <c r="U95" s="323"/>
      <c r="V95" s="374">
        <f t="shared" ref="V95:V97" si="199">T95*U95</f>
        <v>0</v>
      </c>
      <c r="W95" s="375">
        <f t="shared" ref="W95:W97" si="200">G95+M95+S95</f>
        <v>0</v>
      </c>
      <c r="X95" s="326">
        <f t="shared" ref="X95:X97" si="201">J95+P95+V95</f>
        <v>0</v>
      </c>
      <c r="Y95" s="326">
        <f t="shared" si="151"/>
        <v>0</v>
      </c>
      <c r="Z95" s="327" t="e">
        <f t="shared" si="152"/>
        <v>#DIV/0!</v>
      </c>
      <c r="AA95" s="376"/>
      <c r="AB95" s="89"/>
      <c r="AC95" s="89"/>
      <c r="AD95" s="89"/>
      <c r="AE95" s="89"/>
      <c r="AF95" s="89"/>
      <c r="AG95" s="89"/>
    </row>
    <row r="96" spans="1:33" ht="30" customHeight="1">
      <c r="A96" s="315" t="s">
        <v>79</v>
      </c>
      <c r="B96" s="316" t="s">
        <v>171</v>
      </c>
      <c r="C96" s="491" t="s">
        <v>170</v>
      </c>
      <c r="D96" s="519" t="s">
        <v>113</v>
      </c>
      <c r="E96" s="373"/>
      <c r="F96" s="323"/>
      <c r="G96" s="374">
        <f t="shared" si="194"/>
        <v>0</v>
      </c>
      <c r="H96" s="373"/>
      <c r="I96" s="323"/>
      <c r="J96" s="374">
        <f t="shared" si="195"/>
        <v>0</v>
      </c>
      <c r="K96" s="373"/>
      <c r="L96" s="323"/>
      <c r="M96" s="374">
        <f t="shared" si="196"/>
        <v>0</v>
      </c>
      <c r="N96" s="373"/>
      <c r="O96" s="323"/>
      <c r="P96" s="374">
        <f t="shared" si="197"/>
        <v>0</v>
      </c>
      <c r="Q96" s="373"/>
      <c r="R96" s="323"/>
      <c r="S96" s="374">
        <f t="shared" si="198"/>
        <v>0</v>
      </c>
      <c r="T96" s="373"/>
      <c r="U96" s="323"/>
      <c r="V96" s="374">
        <f t="shared" si="199"/>
        <v>0</v>
      </c>
      <c r="W96" s="375">
        <f t="shared" si="200"/>
        <v>0</v>
      </c>
      <c r="X96" s="326">
        <f t="shared" si="201"/>
        <v>0</v>
      </c>
      <c r="Y96" s="326">
        <f t="shared" si="151"/>
        <v>0</v>
      </c>
      <c r="Z96" s="327" t="e">
        <f t="shared" si="152"/>
        <v>#DIV/0!</v>
      </c>
      <c r="AA96" s="376"/>
      <c r="AB96" s="89"/>
      <c r="AC96" s="89"/>
      <c r="AD96" s="89"/>
      <c r="AE96" s="89"/>
      <c r="AF96" s="89"/>
      <c r="AG96" s="89"/>
    </row>
    <row r="97" spans="1:33" ht="30" customHeight="1" thickBot="1">
      <c r="A97" s="329" t="s">
        <v>79</v>
      </c>
      <c r="B97" s="330" t="s">
        <v>172</v>
      </c>
      <c r="C97" s="411" t="s">
        <v>170</v>
      </c>
      <c r="D97" s="521" t="s">
        <v>113</v>
      </c>
      <c r="E97" s="397"/>
      <c r="F97" s="332"/>
      <c r="G97" s="398">
        <f t="shared" si="194"/>
        <v>0</v>
      </c>
      <c r="H97" s="397"/>
      <c r="I97" s="332"/>
      <c r="J97" s="398">
        <f t="shared" si="195"/>
        <v>0</v>
      </c>
      <c r="K97" s="397"/>
      <c r="L97" s="332"/>
      <c r="M97" s="398">
        <f t="shared" si="196"/>
        <v>0</v>
      </c>
      <c r="N97" s="397"/>
      <c r="O97" s="332"/>
      <c r="P97" s="398">
        <f t="shared" si="197"/>
        <v>0</v>
      </c>
      <c r="Q97" s="397"/>
      <c r="R97" s="332"/>
      <c r="S97" s="398">
        <f t="shared" si="198"/>
        <v>0</v>
      </c>
      <c r="T97" s="397"/>
      <c r="U97" s="332"/>
      <c r="V97" s="398">
        <f t="shared" si="199"/>
        <v>0</v>
      </c>
      <c r="W97" s="382">
        <f t="shared" si="200"/>
        <v>0</v>
      </c>
      <c r="X97" s="326">
        <f t="shared" si="201"/>
        <v>0</v>
      </c>
      <c r="Y97" s="326">
        <f t="shared" si="151"/>
        <v>0</v>
      </c>
      <c r="Z97" s="327" t="e">
        <f t="shared" si="152"/>
        <v>#DIV/0!</v>
      </c>
      <c r="AA97" s="415"/>
      <c r="AB97" s="85"/>
      <c r="AC97" s="85"/>
      <c r="AD97" s="85"/>
      <c r="AE97" s="85"/>
      <c r="AF97" s="85"/>
      <c r="AG97" s="85"/>
    </row>
    <row r="98" spans="1:33" ht="30" customHeight="1">
      <c r="A98" s="300" t="s">
        <v>76</v>
      </c>
      <c r="B98" s="399" t="s">
        <v>173</v>
      </c>
      <c r="C98" s="384" t="s">
        <v>174</v>
      </c>
      <c r="D98" s="385"/>
      <c r="E98" s="386">
        <f>SUM(E99:E101)</f>
        <v>0</v>
      </c>
      <c r="F98" s="387"/>
      <c r="G98" s="388">
        <f t="shared" ref="G98:H98" si="202">SUM(G99:G101)</f>
        <v>0</v>
      </c>
      <c r="H98" s="386">
        <f t="shared" si="202"/>
        <v>0</v>
      </c>
      <c r="I98" s="387"/>
      <c r="J98" s="388">
        <f t="shared" ref="J98:K98" si="203">SUM(J99:J101)</f>
        <v>0</v>
      </c>
      <c r="K98" s="386">
        <f t="shared" si="203"/>
        <v>0</v>
      </c>
      <c r="L98" s="387"/>
      <c r="M98" s="388">
        <f t="shared" ref="M98:N98" si="204">SUM(M99:M101)</f>
        <v>0</v>
      </c>
      <c r="N98" s="386">
        <f t="shared" si="204"/>
        <v>0</v>
      </c>
      <c r="O98" s="387"/>
      <c r="P98" s="388">
        <f t="shared" ref="P98:Q98" si="205">SUM(P99:P101)</f>
        <v>0</v>
      </c>
      <c r="Q98" s="386">
        <f t="shared" si="205"/>
        <v>0</v>
      </c>
      <c r="R98" s="387"/>
      <c r="S98" s="388">
        <f t="shared" ref="S98:T98" si="206">SUM(S99:S101)</f>
        <v>0</v>
      </c>
      <c r="T98" s="386">
        <f t="shared" si="206"/>
        <v>0</v>
      </c>
      <c r="U98" s="387"/>
      <c r="V98" s="388">
        <f t="shared" ref="V98:X98" si="207">SUM(V99:V101)</f>
        <v>0</v>
      </c>
      <c r="W98" s="388">
        <f t="shared" si="207"/>
        <v>0</v>
      </c>
      <c r="X98" s="388">
        <f t="shared" si="207"/>
        <v>0</v>
      </c>
      <c r="Y98" s="388">
        <f t="shared" si="151"/>
        <v>0</v>
      </c>
      <c r="Z98" s="388" t="e">
        <f t="shared" si="152"/>
        <v>#DIV/0!</v>
      </c>
      <c r="AA98" s="391"/>
      <c r="AB98" s="89"/>
      <c r="AC98" s="89"/>
      <c r="AD98" s="89"/>
      <c r="AE98" s="89"/>
      <c r="AF98" s="89"/>
      <c r="AG98" s="89"/>
    </row>
    <row r="99" spans="1:33" ht="30" customHeight="1">
      <c r="A99" s="315" t="s">
        <v>79</v>
      </c>
      <c r="B99" s="316" t="s">
        <v>175</v>
      </c>
      <c r="C99" s="491" t="s">
        <v>170</v>
      </c>
      <c r="D99" s="519" t="s">
        <v>113</v>
      </c>
      <c r="E99" s="373"/>
      <c r="F99" s="323"/>
      <c r="G99" s="374">
        <f t="shared" ref="G99:G101" si="208">E99*F99</f>
        <v>0</v>
      </c>
      <c r="H99" s="373"/>
      <c r="I99" s="323"/>
      <c r="J99" s="374">
        <f t="shared" ref="J99:J101" si="209">H99*I99</f>
        <v>0</v>
      </c>
      <c r="K99" s="373"/>
      <c r="L99" s="323"/>
      <c r="M99" s="374">
        <f t="shared" ref="M99:M101" si="210">K99*L99</f>
        <v>0</v>
      </c>
      <c r="N99" s="373"/>
      <c r="O99" s="323"/>
      <c r="P99" s="374">
        <f t="shared" ref="P99:P101" si="211">N99*O99</f>
        <v>0</v>
      </c>
      <c r="Q99" s="373"/>
      <c r="R99" s="323"/>
      <c r="S99" s="374">
        <f t="shared" ref="S99:S101" si="212">Q99*R99</f>
        <v>0</v>
      </c>
      <c r="T99" s="373"/>
      <c r="U99" s="323"/>
      <c r="V99" s="374">
        <f t="shared" ref="V99:V101" si="213">T99*U99</f>
        <v>0</v>
      </c>
      <c r="W99" s="375">
        <f t="shared" ref="W99:W101" si="214">G99+M99+S99</f>
        <v>0</v>
      </c>
      <c r="X99" s="326">
        <f t="shared" ref="X99:X101" si="215">J99+P99+V99</f>
        <v>0</v>
      </c>
      <c r="Y99" s="326">
        <f t="shared" si="151"/>
        <v>0</v>
      </c>
      <c r="Z99" s="327" t="e">
        <f t="shared" si="152"/>
        <v>#DIV/0!</v>
      </c>
      <c r="AA99" s="376"/>
      <c r="AB99" s="89"/>
      <c r="AC99" s="89"/>
      <c r="AD99" s="89"/>
      <c r="AE99" s="89"/>
      <c r="AF99" s="89"/>
      <c r="AG99" s="89"/>
    </row>
    <row r="100" spans="1:33" ht="30" customHeight="1">
      <c r="A100" s="315" t="s">
        <v>79</v>
      </c>
      <c r="B100" s="316" t="s">
        <v>176</v>
      </c>
      <c r="C100" s="491" t="s">
        <v>170</v>
      </c>
      <c r="D100" s="519" t="s">
        <v>113</v>
      </c>
      <c r="E100" s="373"/>
      <c r="F100" s="323"/>
      <c r="G100" s="374">
        <f t="shared" si="208"/>
        <v>0</v>
      </c>
      <c r="H100" s="373"/>
      <c r="I100" s="323"/>
      <c r="J100" s="374">
        <f t="shared" si="209"/>
        <v>0</v>
      </c>
      <c r="K100" s="373"/>
      <c r="L100" s="323"/>
      <c r="M100" s="374">
        <f t="shared" si="210"/>
        <v>0</v>
      </c>
      <c r="N100" s="373"/>
      <c r="O100" s="323"/>
      <c r="P100" s="374">
        <f t="shared" si="211"/>
        <v>0</v>
      </c>
      <c r="Q100" s="373"/>
      <c r="R100" s="323"/>
      <c r="S100" s="374">
        <f t="shared" si="212"/>
        <v>0</v>
      </c>
      <c r="T100" s="373"/>
      <c r="U100" s="323"/>
      <c r="V100" s="374">
        <f t="shared" si="213"/>
        <v>0</v>
      </c>
      <c r="W100" s="375">
        <f t="shared" si="214"/>
        <v>0</v>
      </c>
      <c r="X100" s="326">
        <f t="shared" si="215"/>
        <v>0</v>
      </c>
      <c r="Y100" s="326">
        <f t="shared" si="151"/>
        <v>0</v>
      </c>
      <c r="Z100" s="327" t="e">
        <f t="shared" si="152"/>
        <v>#DIV/0!</v>
      </c>
      <c r="AA100" s="376"/>
      <c r="AB100" s="89"/>
      <c r="AC100" s="89"/>
      <c r="AD100" s="89"/>
      <c r="AE100" s="89"/>
      <c r="AF100" s="89"/>
      <c r="AG100" s="89"/>
    </row>
    <row r="101" spans="1:33" ht="30" customHeight="1" thickBot="1">
      <c r="A101" s="329" t="s">
        <v>79</v>
      </c>
      <c r="B101" s="395" t="s">
        <v>177</v>
      </c>
      <c r="C101" s="411" t="s">
        <v>170</v>
      </c>
      <c r="D101" s="521" t="s">
        <v>113</v>
      </c>
      <c r="E101" s="397"/>
      <c r="F101" s="332"/>
      <c r="G101" s="398">
        <f t="shared" si="208"/>
        <v>0</v>
      </c>
      <c r="H101" s="397"/>
      <c r="I101" s="332"/>
      <c r="J101" s="398">
        <f t="shared" si="209"/>
        <v>0</v>
      </c>
      <c r="K101" s="397"/>
      <c r="L101" s="332"/>
      <c r="M101" s="398">
        <f t="shared" si="210"/>
        <v>0</v>
      </c>
      <c r="N101" s="397"/>
      <c r="O101" s="332"/>
      <c r="P101" s="398">
        <f t="shared" si="211"/>
        <v>0</v>
      </c>
      <c r="Q101" s="397"/>
      <c r="R101" s="332"/>
      <c r="S101" s="398">
        <f t="shared" si="212"/>
        <v>0</v>
      </c>
      <c r="T101" s="397"/>
      <c r="U101" s="332"/>
      <c r="V101" s="398">
        <f t="shared" si="213"/>
        <v>0</v>
      </c>
      <c r="W101" s="382">
        <f t="shared" si="214"/>
        <v>0</v>
      </c>
      <c r="X101" s="326">
        <f t="shared" si="215"/>
        <v>0</v>
      </c>
      <c r="Y101" s="417">
        <f t="shared" si="151"/>
        <v>0</v>
      </c>
      <c r="Z101" s="327" t="e">
        <f t="shared" si="152"/>
        <v>#DIV/0!</v>
      </c>
      <c r="AA101" s="415"/>
      <c r="AB101" s="7"/>
      <c r="AC101" s="7"/>
      <c r="AD101" s="7"/>
      <c r="AE101" s="7"/>
      <c r="AF101" s="7"/>
      <c r="AG101" s="7"/>
    </row>
    <row r="102" spans="1:33" ht="30" customHeight="1" thickBot="1">
      <c r="A102" s="418" t="s">
        <v>178</v>
      </c>
      <c r="B102" s="419"/>
      <c r="C102" s="420"/>
      <c r="D102" s="421"/>
      <c r="E102" s="425">
        <f>E98+E94+E90+E82+E78</f>
        <v>10</v>
      </c>
      <c r="F102" s="492"/>
      <c r="G102" s="424">
        <f t="shared" ref="G102:H102" si="216">G98+G94+G90+G82+G78</f>
        <v>21120</v>
      </c>
      <c r="H102" s="425">
        <f t="shared" si="216"/>
        <v>18</v>
      </c>
      <c r="I102" s="492"/>
      <c r="J102" s="424">
        <f t="shared" ref="J102:K102" si="217">J98+J94+J90+J82+J78</f>
        <v>21120</v>
      </c>
      <c r="K102" s="493">
        <f t="shared" si="217"/>
        <v>0</v>
      </c>
      <c r="L102" s="492"/>
      <c r="M102" s="424">
        <f t="shared" ref="M102:N102" si="218">M98+M94+M90+M82+M78</f>
        <v>0</v>
      </c>
      <c r="N102" s="493">
        <f t="shared" si="218"/>
        <v>0</v>
      </c>
      <c r="O102" s="492"/>
      <c r="P102" s="424">
        <f t="shared" ref="P102:Q102" si="219">P98+P94+P90+P82+P78</f>
        <v>0</v>
      </c>
      <c r="Q102" s="493">
        <f t="shared" si="219"/>
        <v>0</v>
      </c>
      <c r="R102" s="492"/>
      <c r="S102" s="424">
        <f t="shared" ref="S102:T102" si="220">S98+S94+S90+S82+S78</f>
        <v>0</v>
      </c>
      <c r="T102" s="493">
        <f t="shared" si="220"/>
        <v>0</v>
      </c>
      <c r="U102" s="492"/>
      <c r="V102" s="424">
        <f t="shared" ref="V102:X102" si="221">V98+V94+V90+V82+V78</f>
        <v>0</v>
      </c>
      <c r="W102" s="494">
        <f t="shared" si="221"/>
        <v>21120</v>
      </c>
      <c r="X102" s="522">
        <f t="shared" si="221"/>
        <v>21120</v>
      </c>
      <c r="Y102" s="523">
        <f t="shared" si="151"/>
        <v>0</v>
      </c>
      <c r="Z102" s="523">
        <f t="shared" si="152"/>
        <v>0</v>
      </c>
      <c r="AA102" s="429"/>
      <c r="AB102" s="7"/>
      <c r="AC102" s="7"/>
      <c r="AD102" s="7"/>
      <c r="AE102" s="7"/>
      <c r="AF102" s="7"/>
      <c r="AG102" s="7"/>
    </row>
    <row r="103" spans="1:33" ht="30" customHeight="1" thickBot="1">
      <c r="A103" s="524" t="s">
        <v>74</v>
      </c>
      <c r="B103" s="525">
        <v>5</v>
      </c>
      <c r="C103" s="526" t="s">
        <v>179</v>
      </c>
      <c r="D103" s="296"/>
      <c r="E103" s="434"/>
      <c r="F103" s="434"/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  <c r="R103" s="434"/>
      <c r="S103" s="434"/>
      <c r="T103" s="434"/>
      <c r="U103" s="434"/>
      <c r="V103" s="434"/>
      <c r="W103" s="435"/>
      <c r="X103" s="435"/>
      <c r="Y103" s="527"/>
      <c r="Z103" s="435"/>
      <c r="AA103" s="437"/>
      <c r="AB103" s="89"/>
      <c r="AC103" s="89"/>
      <c r="AD103" s="89"/>
      <c r="AE103" s="89"/>
      <c r="AF103" s="89"/>
      <c r="AG103" s="89"/>
    </row>
    <row r="104" spans="1:33" ht="30" customHeight="1">
      <c r="A104" s="300" t="s">
        <v>76</v>
      </c>
      <c r="B104" s="399" t="s">
        <v>180</v>
      </c>
      <c r="C104" s="400" t="s">
        <v>181</v>
      </c>
      <c r="D104" s="385"/>
      <c r="E104" s="386">
        <f>SUM(E105:E107)</f>
        <v>0</v>
      </c>
      <c r="F104" s="387"/>
      <c r="G104" s="388">
        <f t="shared" ref="G104:H104" si="222">SUM(G105:G107)</f>
        <v>0</v>
      </c>
      <c r="H104" s="386">
        <f t="shared" si="222"/>
        <v>1</v>
      </c>
      <c r="I104" s="387"/>
      <c r="J104" s="388">
        <f t="shared" ref="J104:K104" si="223">SUM(J105:J107)</f>
        <v>0</v>
      </c>
      <c r="K104" s="386">
        <f t="shared" si="223"/>
        <v>0</v>
      </c>
      <c r="L104" s="387"/>
      <c r="M104" s="388">
        <f t="shared" ref="M104:N104" si="224">SUM(M105:M107)</f>
        <v>0</v>
      </c>
      <c r="N104" s="386">
        <f t="shared" si="224"/>
        <v>0</v>
      </c>
      <c r="O104" s="387"/>
      <c r="P104" s="388">
        <f t="shared" ref="P104:Q104" si="225">SUM(P105:P107)</f>
        <v>0</v>
      </c>
      <c r="Q104" s="386">
        <f t="shared" si="225"/>
        <v>0</v>
      </c>
      <c r="R104" s="387"/>
      <c r="S104" s="388">
        <f t="shared" ref="S104:T104" si="226">SUM(S105:S107)</f>
        <v>0</v>
      </c>
      <c r="T104" s="386">
        <f t="shared" si="226"/>
        <v>0</v>
      </c>
      <c r="U104" s="387"/>
      <c r="V104" s="388">
        <f t="shared" ref="V104:X104" si="227">SUM(V105:V107)</f>
        <v>0</v>
      </c>
      <c r="W104" s="528">
        <f t="shared" si="227"/>
        <v>0</v>
      </c>
      <c r="X104" s="528">
        <f t="shared" si="227"/>
        <v>0</v>
      </c>
      <c r="Y104" s="528">
        <f t="shared" ref="Y104:Y116" si="228">W104-X104</f>
        <v>0</v>
      </c>
      <c r="Z104" s="390" t="e">
        <f t="shared" ref="Z104:Z116" si="229">Y104/W104</f>
        <v>#DIV/0!</v>
      </c>
      <c r="AA104" s="391"/>
      <c r="AB104" s="89"/>
      <c r="AC104" s="89"/>
      <c r="AD104" s="89"/>
      <c r="AE104" s="89"/>
      <c r="AF104" s="89"/>
      <c r="AG104" s="89"/>
    </row>
    <row r="105" spans="1:33" ht="30" customHeight="1">
      <c r="A105" s="315" t="s">
        <v>79</v>
      </c>
      <c r="B105" s="316" t="s">
        <v>182</v>
      </c>
      <c r="C105" s="529" t="s">
        <v>335</v>
      </c>
      <c r="D105" s="519" t="s">
        <v>184</v>
      </c>
      <c r="E105" s="373"/>
      <c r="F105" s="323"/>
      <c r="G105" s="374"/>
      <c r="H105" s="373">
        <v>1</v>
      </c>
      <c r="I105" s="323"/>
      <c r="J105" s="374">
        <f>H105*I105</f>
        <v>0</v>
      </c>
      <c r="K105" s="373"/>
      <c r="L105" s="323"/>
      <c r="M105" s="374">
        <f t="shared" ref="M105:M107" si="230">K105*L105</f>
        <v>0</v>
      </c>
      <c r="N105" s="373"/>
      <c r="O105" s="323"/>
      <c r="P105" s="374">
        <f t="shared" ref="P105:P107" si="231">N105*O105</f>
        <v>0</v>
      </c>
      <c r="Q105" s="373"/>
      <c r="R105" s="323"/>
      <c r="S105" s="374">
        <f t="shared" ref="S105:S107" si="232">Q105*R105</f>
        <v>0</v>
      </c>
      <c r="T105" s="373"/>
      <c r="U105" s="323"/>
      <c r="V105" s="374">
        <f t="shared" ref="V105:V107" si="233">T105*U105</f>
        <v>0</v>
      </c>
      <c r="W105" s="375">
        <f t="shared" ref="W105:W107" si="234">G105+M105+S105</f>
        <v>0</v>
      </c>
      <c r="X105" s="326">
        <f t="shared" ref="X105:X107" si="235">J105+P105+V105</f>
        <v>0</v>
      </c>
      <c r="Y105" s="326">
        <f t="shared" si="228"/>
        <v>0</v>
      </c>
      <c r="Z105" s="327" t="e">
        <f t="shared" si="229"/>
        <v>#DIV/0!</v>
      </c>
      <c r="AA105" s="376"/>
      <c r="AB105" s="89"/>
      <c r="AC105" s="89"/>
      <c r="AD105" s="89"/>
      <c r="AE105" s="89"/>
      <c r="AF105" s="89"/>
      <c r="AG105" s="89"/>
    </row>
    <row r="106" spans="1:33" ht="30" customHeight="1">
      <c r="A106" s="315" t="s">
        <v>79</v>
      </c>
      <c r="B106" s="316" t="s">
        <v>185</v>
      </c>
      <c r="C106" s="529" t="s">
        <v>183</v>
      </c>
      <c r="D106" s="519" t="s">
        <v>184</v>
      </c>
      <c r="E106" s="373"/>
      <c r="F106" s="323"/>
      <c r="G106" s="374">
        <f t="shared" ref="G106:G107" si="236">E106*F106</f>
        <v>0</v>
      </c>
      <c r="H106" s="373"/>
      <c r="I106" s="323"/>
      <c r="J106" s="374">
        <f t="shared" ref="J106:J107" si="237">H106*I106</f>
        <v>0</v>
      </c>
      <c r="K106" s="373"/>
      <c r="L106" s="323"/>
      <c r="M106" s="374">
        <f t="shared" si="230"/>
        <v>0</v>
      </c>
      <c r="N106" s="373"/>
      <c r="O106" s="323"/>
      <c r="P106" s="374">
        <f t="shared" si="231"/>
        <v>0</v>
      </c>
      <c r="Q106" s="373"/>
      <c r="R106" s="323"/>
      <c r="S106" s="374">
        <f t="shared" si="232"/>
        <v>0</v>
      </c>
      <c r="T106" s="373"/>
      <c r="U106" s="323"/>
      <c r="V106" s="374">
        <f t="shared" si="233"/>
        <v>0</v>
      </c>
      <c r="W106" s="375">
        <f t="shared" si="234"/>
        <v>0</v>
      </c>
      <c r="X106" s="326">
        <f t="shared" si="235"/>
        <v>0</v>
      </c>
      <c r="Y106" s="326">
        <f t="shared" si="228"/>
        <v>0</v>
      </c>
      <c r="Z106" s="327" t="e">
        <f t="shared" si="229"/>
        <v>#DIV/0!</v>
      </c>
      <c r="AA106" s="376"/>
      <c r="AB106" s="89"/>
      <c r="AC106" s="89"/>
      <c r="AD106" s="89"/>
      <c r="AE106" s="89"/>
      <c r="AF106" s="89"/>
      <c r="AG106" s="89"/>
    </row>
    <row r="107" spans="1:33" ht="30" customHeight="1" thickBot="1">
      <c r="A107" s="329" t="s">
        <v>79</v>
      </c>
      <c r="B107" s="330" t="s">
        <v>186</v>
      </c>
      <c r="C107" s="529" t="s">
        <v>183</v>
      </c>
      <c r="D107" s="521" t="s">
        <v>184</v>
      </c>
      <c r="E107" s="397"/>
      <c r="F107" s="332"/>
      <c r="G107" s="398">
        <f t="shared" si="236"/>
        <v>0</v>
      </c>
      <c r="H107" s="397"/>
      <c r="I107" s="332"/>
      <c r="J107" s="398">
        <f t="shared" si="237"/>
        <v>0</v>
      </c>
      <c r="K107" s="397"/>
      <c r="L107" s="332"/>
      <c r="M107" s="398">
        <f t="shared" si="230"/>
        <v>0</v>
      </c>
      <c r="N107" s="397"/>
      <c r="O107" s="332"/>
      <c r="P107" s="398">
        <f t="shared" si="231"/>
        <v>0</v>
      </c>
      <c r="Q107" s="397"/>
      <c r="R107" s="332"/>
      <c r="S107" s="398">
        <f t="shared" si="232"/>
        <v>0</v>
      </c>
      <c r="T107" s="397"/>
      <c r="U107" s="332"/>
      <c r="V107" s="398">
        <f t="shared" si="233"/>
        <v>0</v>
      </c>
      <c r="W107" s="382">
        <f t="shared" si="234"/>
        <v>0</v>
      </c>
      <c r="X107" s="326">
        <f t="shared" si="235"/>
        <v>0</v>
      </c>
      <c r="Y107" s="326">
        <f t="shared" si="228"/>
        <v>0</v>
      </c>
      <c r="Z107" s="327" t="e">
        <f t="shared" si="229"/>
        <v>#DIV/0!</v>
      </c>
      <c r="AA107" s="415"/>
      <c r="AB107" s="89"/>
      <c r="AC107" s="89"/>
      <c r="AD107" s="89"/>
      <c r="AE107" s="89"/>
      <c r="AF107" s="89"/>
      <c r="AG107" s="89"/>
    </row>
    <row r="108" spans="1:33" ht="30" customHeight="1" thickBot="1">
      <c r="A108" s="300" t="s">
        <v>76</v>
      </c>
      <c r="B108" s="399" t="s">
        <v>187</v>
      </c>
      <c r="C108" s="400" t="s">
        <v>188</v>
      </c>
      <c r="D108" s="530"/>
      <c r="E108" s="531">
        <f>SUM(E109:E111)</f>
        <v>0</v>
      </c>
      <c r="F108" s="387"/>
      <c r="G108" s="388">
        <f t="shared" ref="G108:H108" si="238">SUM(G109:G111)</f>
        <v>0</v>
      </c>
      <c r="H108" s="531">
        <f t="shared" si="238"/>
        <v>0</v>
      </c>
      <c r="I108" s="387"/>
      <c r="J108" s="388">
        <f t="shared" ref="J108:K108" si="239">SUM(J109:J111)</f>
        <v>0</v>
      </c>
      <c r="K108" s="531">
        <f t="shared" si="239"/>
        <v>0</v>
      </c>
      <c r="L108" s="387"/>
      <c r="M108" s="388">
        <f t="shared" ref="M108:N108" si="240">SUM(M109:M111)</f>
        <v>0</v>
      </c>
      <c r="N108" s="531">
        <f t="shared" si="240"/>
        <v>0</v>
      </c>
      <c r="O108" s="387"/>
      <c r="P108" s="388">
        <f t="shared" ref="P108:Q108" si="241">SUM(P109:P111)</f>
        <v>0</v>
      </c>
      <c r="Q108" s="531">
        <f t="shared" si="241"/>
        <v>0</v>
      </c>
      <c r="R108" s="387"/>
      <c r="S108" s="388">
        <f t="shared" ref="S108:T108" si="242">SUM(S109:S111)</f>
        <v>0</v>
      </c>
      <c r="T108" s="531">
        <f t="shared" si="242"/>
        <v>0</v>
      </c>
      <c r="U108" s="387"/>
      <c r="V108" s="388">
        <f t="shared" ref="V108:X108" si="243">SUM(V109:V111)</f>
        <v>0</v>
      </c>
      <c r="W108" s="528">
        <f t="shared" si="243"/>
        <v>0</v>
      </c>
      <c r="X108" s="528">
        <f t="shared" si="243"/>
        <v>0</v>
      </c>
      <c r="Y108" s="528">
        <f t="shared" si="228"/>
        <v>0</v>
      </c>
      <c r="Z108" s="528" t="e">
        <f t="shared" si="229"/>
        <v>#DIV/0!</v>
      </c>
      <c r="AA108" s="391"/>
      <c r="AB108" s="89"/>
      <c r="AC108" s="89"/>
      <c r="AD108" s="89"/>
      <c r="AE108" s="89"/>
      <c r="AF108" s="89"/>
      <c r="AG108" s="89"/>
    </row>
    <row r="109" spans="1:33" ht="30" customHeight="1">
      <c r="A109" s="315" t="s">
        <v>79</v>
      </c>
      <c r="B109" s="316" t="s">
        <v>189</v>
      </c>
      <c r="C109" s="529" t="s">
        <v>190</v>
      </c>
      <c r="D109" s="532" t="s">
        <v>113</v>
      </c>
      <c r="E109" s="373"/>
      <c r="F109" s="323"/>
      <c r="G109" s="374">
        <f t="shared" ref="G109:G111" si="244">E109*F109</f>
        <v>0</v>
      </c>
      <c r="H109" s="373"/>
      <c r="I109" s="323"/>
      <c r="J109" s="374">
        <f t="shared" ref="J109:J111" si="245">H109*I109</f>
        <v>0</v>
      </c>
      <c r="K109" s="373"/>
      <c r="L109" s="323"/>
      <c r="M109" s="374">
        <f t="shared" ref="M109:M111" si="246">K109*L109</f>
        <v>0</v>
      </c>
      <c r="N109" s="373"/>
      <c r="O109" s="323"/>
      <c r="P109" s="374">
        <f t="shared" ref="P109:P111" si="247">N109*O109</f>
        <v>0</v>
      </c>
      <c r="Q109" s="373"/>
      <c r="R109" s="323"/>
      <c r="S109" s="374">
        <f t="shared" ref="S109:S111" si="248">Q109*R109</f>
        <v>0</v>
      </c>
      <c r="T109" s="373"/>
      <c r="U109" s="323"/>
      <c r="V109" s="374">
        <f t="shared" ref="V109:V111" si="249">T109*U109</f>
        <v>0</v>
      </c>
      <c r="W109" s="375">
        <f t="shared" ref="W109:W111" si="250">G109+M109+S109</f>
        <v>0</v>
      </c>
      <c r="X109" s="326">
        <f t="shared" ref="X109:X111" si="251">J109+P109+V109</f>
        <v>0</v>
      </c>
      <c r="Y109" s="326">
        <f t="shared" si="228"/>
        <v>0</v>
      </c>
      <c r="Z109" s="327" t="e">
        <f t="shared" si="229"/>
        <v>#DIV/0!</v>
      </c>
      <c r="AA109" s="376"/>
      <c r="AB109" s="89"/>
      <c r="AC109" s="89"/>
      <c r="AD109" s="89"/>
      <c r="AE109" s="89"/>
      <c r="AF109" s="89"/>
      <c r="AG109" s="89"/>
    </row>
    <row r="110" spans="1:33" ht="30" customHeight="1">
      <c r="A110" s="315" t="s">
        <v>79</v>
      </c>
      <c r="B110" s="316" t="s">
        <v>191</v>
      </c>
      <c r="C110" s="491" t="s">
        <v>190</v>
      </c>
      <c r="D110" s="519" t="s">
        <v>113</v>
      </c>
      <c r="E110" s="373"/>
      <c r="F110" s="323"/>
      <c r="G110" s="374">
        <f t="shared" si="244"/>
        <v>0</v>
      </c>
      <c r="H110" s="373"/>
      <c r="I110" s="323"/>
      <c r="J110" s="374">
        <f t="shared" si="245"/>
        <v>0</v>
      </c>
      <c r="K110" s="373"/>
      <c r="L110" s="323"/>
      <c r="M110" s="374">
        <f t="shared" si="246"/>
        <v>0</v>
      </c>
      <c r="N110" s="373"/>
      <c r="O110" s="323"/>
      <c r="P110" s="374">
        <f t="shared" si="247"/>
        <v>0</v>
      </c>
      <c r="Q110" s="373"/>
      <c r="R110" s="323"/>
      <c r="S110" s="374">
        <f t="shared" si="248"/>
        <v>0</v>
      </c>
      <c r="T110" s="373"/>
      <c r="U110" s="323"/>
      <c r="V110" s="374">
        <f t="shared" si="249"/>
        <v>0</v>
      </c>
      <c r="W110" s="375">
        <f t="shared" si="250"/>
        <v>0</v>
      </c>
      <c r="X110" s="326">
        <f t="shared" si="251"/>
        <v>0</v>
      </c>
      <c r="Y110" s="326">
        <f t="shared" si="228"/>
        <v>0</v>
      </c>
      <c r="Z110" s="327" t="e">
        <f t="shared" si="229"/>
        <v>#DIV/0!</v>
      </c>
      <c r="AA110" s="376"/>
      <c r="AB110" s="89"/>
      <c r="AC110" s="89"/>
      <c r="AD110" s="89"/>
      <c r="AE110" s="89"/>
      <c r="AF110" s="89"/>
      <c r="AG110" s="89"/>
    </row>
    <row r="111" spans="1:33" ht="30" customHeight="1" thickBot="1">
      <c r="A111" s="329" t="s">
        <v>79</v>
      </c>
      <c r="B111" s="330" t="s">
        <v>192</v>
      </c>
      <c r="C111" s="411" t="s">
        <v>190</v>
      </c>
      <c r="D111" s="521" t="s">
        <v>113</v>
      </c>
      <c r="E111" s="397"/>
      <c r="F111" s="332"/>
      <c r="G111" s="398">
        <f t="shared" si="244"/>
        <v>0</v>
      </c>
      <c r="H111" s="397"/>
      <c r="I111" s="332"/>
      <c r="J111" s="398">
        <f t="shared" si="245"/>
        <v>0</v>
      </c>
      <c r="K111" s="397"/>
      <c r="L111" s="332"/>
      <c r="M111" s="398">
        <f t="shared" si="246"/>
        <v>0</v>
      </c>
      <c r="N111" s="397"/>
      <c r="O111" s="332"/>
      <c r="P111" s="398">
        <f t="shared" si="247"/>
        <v>0</v>
      </c>
      <c r="Q111" s="397"/>
      <c r="R111" s="332"/>
      <c r="S111" s="398">
        <f t="shared" si="248"/>
        <v>0</v>
      </c>
      <c r="T111" s="397"/>
      <c r="U111" s="332"/>
      <c r="V111" s="398">
        <f t="shared" si="249"/>
        <v>0</v>
      </c>
      <c r="W111" s="382">
        <f t="shared" si="250"/>
        <v>0</v>
      </c>
      <c r="X111" s="326">
        <f t="shared" si="251"/>
        <v>0</v>
      </c>
      <c r="Y111" s="326">
        <f t="shared" si="228"/>
        <v>0</v>
      </c>
      <c r="Z111" s="327" t="e">
        <f t="shared" si="229"/>
        <v>#DIV/0!</v>
      </c>
      <c r="AA111" s="415"/>
      <c r="AB111" s="89"/>
      <c r="AC111" s="89"/>
      <c r="AD111" s="89"/>
      <c r="AE111" s="89"/>
      <c r="AF111" s="89"/>
      <c r="AG111" s="89"/>
    </row>
    <row r="112" spans="1:33" ht="30" customHeight="1">
      <c r="A112" s="300" t="s">
        <v>76</v>
      </c>
      <c r="B112" s="399" t="s">
        <v>193</v>
      </c>
      <c r="C112" s="533" t="s">
        <v>194</v>
      </c>
      <c r="D112" s="534"/>
      <c r="E112" s="531">
        <f>SUM(E113:E115)</f>
        <v>0</v>
      </c>
      <c r="F112" s="387"/>
      <c r="G112" s="388">
        <f t="shared" ref="G112:H112" si="252">SUM(G113:G115)</f>
        <v>0</v>
      </c>
      <c r="H112" s="531">
        <f t="shared" si="252"/>
        <v>0</v>
      </c>
      <c r="I112" s="387"/>
      <c r="J112" s="388">
        <f t="shared" ref="J112:K112" si="253">SUM(J113:J115)</f>
        <v>0</v>
      </c>
      <c r="K112" s="531">
        <f t="shared" si="253"/>
        <v>0</v>
      </c>
      <c r="L112" s="387"/>
      <c r="M112" s="388">
        <f t="shared" ref="M112:N112" si="254">SUM(M113:M115)</f>
        <v>0</v>
      </c>
      <c r="N112" s="531">
        <f t="shared" si="254"/>
        <v>0</v>
      </c>
      <c r="O112" s="387"/>
      <c r="P112" s="388">
        <f t="shared" ref="P112:Q112" si="255">SUM(P113:P115)</f>
        <v>0</v>
      </c>
      <c r="Q112" s="531">
        <f t="shared" si="255"/>
        <v>0</v>
      </c>
      <c r="R112" s="387"/>
      <c r="S112" s="388">
        <f t="shared" ref="S112:T112" si="256">SUM(S113:S115)</f>
        <v>0</v>
      </c>
      <c r="T112" s="531">
        <f t="shared" si="256"/>
        <v>0</v>
      </c>
      <c r="U112" s="387"/>
      <c r="V112" s="388">
        <f t="shared" ref="V112:X112" si="257">SUM(V113:V115)</f>
        <v>0</v>
      </c>
      <c r="W112" s="528">
        <f t="shared" si="257"/>
        <v>0</v>
      </c>
      <c r="X112" s="528">
        <f t="shared" si="257"/>
        <v>0</v>
      </c>
      <c r="Y112" s="528">
        <f t="shared" si="228"/>
        <v>0</v>
      </c>
      <c r="Z112" s="528" t="e">
        <f t="shared" si="229"/>
        <v>#DIV/0!</v>
      </c>
      <c r="AA112" s="391"/>
      <c r="AB112" s="88"/>
      <c r="AC112" s="89"/>
      <c r="AD112" s="89"/>
      <c r="AE112" s="89"/>
      <c r="AF112" s="89"/>
      <c r="AG112" s="89"/>
    </row>
    <row r="113" spans="1:33" ht="30" customHeight="1">
      <c r="A113" s="315" t="s">
        <v>79</v>
      </c>
      <c r="B113" s="316" t="s">
        <v>195</v>
      </c>
      <c r="C113" s="535" t="s">
        <v>119</v>
      </c>
      <c r="D113" s="536" t="s">
        <v>120</v>
      </c>
      <c r="E113" s="373"/>
      <c r="F113" s="323"/>
      <c r="G113" s="374">
        <f t="shared" ref="G113:G115" si="258">E113*F113</f>
        <v>0</v>
      </c>
      <c r="H113" s="373"/>
      <c r="I113" s="323"/>
      <c r="J113" s="374">
        <f t="shared" ref="J113:J115" si="259">H113*I113</f>
        <v>0</v>
      </c>
      <c r="K113" s="373"/>
      <c r="L113" s="323"/>
      <c r="M113" s="374">
        <f t="shared" ref="M113:M115" si="260">K113*L113</f>
        <v>0</v>
      </c>
      <c r="N113" s="373"/>
      <c r="O113" s="323"/>
      <c r="P113" s="374">
        <f t="shared" ref="P113:P115" si="261">N113*O113</f>
        <v>0</v>
      </c>
      <c r="Q113" s="373"/>
      <c r="R113" s="323"/>
      <c r="S113" s="374">
        <f t="shared" ref="S113:S115" si="262">Q113*R113</f>
        <v>0</v>
      </c>
      <c r="T113" s="373"/>
      <c r="U113" s="323"/>
      <c r="V113" s="374">
        <f t="shared" ref="V113:V115" si="263">T113*U113</f>
        <v>0</v>
      </c>
      <c r="W113" s="375">
        <f t="shared" ref="W113:W115" si="264">G113+M113+S113</f>
        <v>0</v>
      </c>
      <c r="X113" s="326">
        <f t="shared" ref="X113:X115" si="265">J113+P113+V113</f>
        <v>0</v>
      </c>
      <c r="Y113" s="326">
        <f t="shared" si="228"/>
        <v>0</v>
      </c>
      <c r="Z113" s="327" t="e">
        <f t="shared" si="229"/>
        <v>#DIV/0!</v>
      </c>
      <c r="AA113" s="376"/>
      <c r="AB113" s="89"/>
      <c r="AC113" s="89"/>
      <c r="AD113" s="89"/>
      <c r="AE113" s="89"/>
      <c r="AF113" s="89"/>
      <c r="AG113" s="89"/>
    </row>
    <row r="114" spans="1:33" ht="30" customHeight="1">
      <c r="A114" s="315" t="s">
        <v>79</v>
      </c>
      <c r="B114" s="316" t="s">
        <v>196</v>
      </c>
      <c r="C114" s="535" t="s">
        <v>119</v>
      </c>
      <c r="D114" s="536" t="s">
        <v>120</v>
      </c>
      <c r="E114" s="373"/>
      <c r="F114" s="323"/>
      <c r="G114" s="374">
        <f t="shared" si="258"/>
        <v>0</v>
      </c>
      <c r="H114" s="373"/>
      <c r="I114" s="323"/>
      <c r="J114" s="374">
        <f t="shared" si="259"/>
        <v>0</v>
      </c>
      <c r="K114" s="373"/>
      <c r="L114" s="323"/>
      <c r="M114" s="374">
        <f t="shared" si="260"/>
        <v>0</v>
      </c>
      <c r="N114" s="373"/>
      <c r="O114" s="323"/>
      <c r="P114" s="374">
        <f t="shared" si="261"/>
        <v>0</v>
      </c>
      <c r="Q114" s="373"/>
      <c r="R114" s="323"/>
      <c r="S114" s="374">
        <f t="shared" si="262"/>
        <v>0</v>
      </c>
      <c r="T114" s="373"/>
      <c r="U114" s="323"/>
      <c r="V114" s="374">
        <f t="shared" si="263"/>
        <v>0</v>
      </c>
      <c r="W114" s="375">
        <f t="shared" si="264"/>
        <v>0</v>
      </c>
      <c r="X114" s="326">
        <f t="shared" si="265"/>
        <v>0</v>
      </c>
      <c r="Y114" s="326">
        <f t="shared" si="228"/>
        <v>0</v>
      </c>
      <c r="Z114" s="327" t="e">
        <f t="shared" si="229"/>
        <v>#DIV/0!</v>
      </c>
      <c r="AA114" s="376"/>
      <c r="AB114" s="89"/>
      <c r="AC114" s="89"/>
      <c r="AD114" s="89"/>
      <c r="AE114" s="89"/>
      <c r="AF114" s="89"/>
      <c r="AG114" s="89"/>
    </row>
    <row r="115" spans="1:33" ht="39.75" customHeight="1" thickBot="1">
      <c r="A115" s="329" t="s">
        <v>79</v>
      </c>
      <c r="B115" s="330" t="s">
        <v>197</v>
      </c>
      <c r="C115" s="537" t="s">
        <v>119</v>
      </c>
      <c r="D115" s="536" t="s">
        <v>120</v>
      </c>
      <c r="E115" s="379"/>
      <c r="F115" s="380"/>
      <c r="G115" s="381">
        <f t="shared" si="258"/>
        <v>0</v>
      </c>
      <c r="H115" s="379"/>
      <c r="I115" s="380"/>
      <c r="J115" s="381">
        <f t="shared" si="259"/>
        <v>0</v>
      </c>
      <c r="K115" s="379"/>
      <c r="L115" s="380"/>
      <c r="M115" s="381">
        <f t="shared" si="260"/>
        <v>0</v>
      </c>
      <c r="N115" s="379"/>
      <c r="O115" s="380"/>
      <c r="P115" s="381">
        <f t="shared" si="261"/>
        <v>0</v>
      </c>
      <c r="Q115" s="379"/>
      <c r="R115" s="380"/>
      <c r="S115" s="381">
        <f t="shared" si="262"/>
        <v>0</v>
      </c>
      <c r="T115" s="379"/>
      <c r="U115" s="380"/>
      <c r="V115" s="381">
        <f t="shared" si="263"/>
        <v>0</v>
      </c>
      <c r="W115" s="382">
        <f t="shared" si="264"/>
        <v>0</v>
      </c>
      <c r="X115" s="326">
        <f t="shared" si="265"/>
        <v>0</v>
      </c>
      <c r="Y115" s="326">
        <f t="shared" si="228"/>
        <v>0</v>
      </c>
      <c r="Z115" s="327" t="e">
        <f t="shared" si="229"/>
        <v>#DIV/0!</v>
      </c>
      <c r="AA115" s="383"/>
      <c r="AB115" s="5"/>
      <c r="AC115" s="7"/>
      <c r="AD115" s="7"/>
      <c r="AE115" s="7"/>
      <c r="AF115" s="7"/>
      <c r="AG115" s="7"/>
    </row>
    <row r="116" spans="1:33" ht="30" customHeight="1" thickBot="1">
      <c r="A116" s="702" t="s">
        <v>198</v>
      </c>
      <c r="B116" s="682"/>
      <c r="C116" s="682"/>
      <c r="D116" s="683"/>
      <c r="E116" s="492"/>
      <c r="F116" s="492"/>
      <c r="G116" s="424">
        <f>G104+G108+G112</f>
        <v>0</v>
      </c>
      <c r="H116" s="492"/>
      <c r="I116" s="492"/>
      <c r="J116" s="424">
        <f>J104+J108+J112</f>
        <v>0</v>
      </c>
      <c r="K116" s="492"/>
      <c r="L116" s="492"/>
      <c r="M116" s="424">
        <f>M104+M108+M112</f>
        <v>0</v>
      </c>
      <c r="N116" s="492"/>
      <c r="O116" s="492"/>
      <c r="P116" s="424">
        <f>P104+P108+P112</f>
        <v>0</v>
      </c>
      <c r="Q116" s="492"/>
      <c r="R116" s="492"/>
      <c r="S116" s="424">
        <f>S104+S108+S112</f>
        <v>0</v>
      </c>
      <c r="T116" s="492"/>
      <c r="U116" s="492"/>
      <c r="V116" s="424">
        <f t="shared" ref="V116:X116" si="266">V104+V108+V112</f>
        <v>0</v>
      </c>
      <c r="W116" s="494">
        <f t="shared" si="266"/>
        <v>0</v>
      </c>
      <c r="X116" s="494">
        <f t="shared" si="266"/>
        <v>0</v>
      </c>
      <c r="Y116" s="494">
        <f t="shared" si="228"/>
        <v>0</v>
      </c>
      <c r="Z116" s="494" t="e">
        <f t="shared" si="229"/>
        <v>#DIV/0!</v>
      </c>
      <c r="AA116" s="429"/>
      <c r="AB116" s="7"/>
      <c r="AC116" s="7"/>
      <c r="AD116" s="7"/>
      <c r="AE116" s="7"/>
      <c r="AF116" s="7"/>
      <c r="AG116" s="7"/>
    </row>
    <row r="117" spans="1:33" ht="30" customHeight="1" thickBot="1">
      <c r="A117" s="430" t="s">
        <v>74</v>
      </c>
      <c r="B117" s="431">
        <v>6</v>
      </c>
      <c r="C117" s="432" t="s">
        <v>199</v>
      </c>
      <c r="D117" s="433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434"/>
      <c r="P117" s="434"/>
      <c r="Q117" s="434"/>
      <c r="R117" s="434"/>
      <c r="S117" s="434"/>
      <c r="T117" s="434"/>
      <c r="U117" s="434"/>
      <c r="V117" s="434"/>
      <c r="W117" s="435"/>
      <c r="X117" s="435"/>
      <c r="Y117" s="527"/>
      <c r="Z117" s="435"/>
      <c r="AA117" s="437"/>
      <c r="AB117" s="85"/>
      <c r="AC117" s="85"/>
      <c r="AD117" s="85"/>
      <c r="AE117" s="85"/>
      <c r="AF117" s="85"/>
      <c r="AG117" s="85"/>
    </row>
    <row r="118" spans="1:33" ht="30" customHeight="1">
      <c r="A118" s="300" t="s">
        <v>76</v>
      </c>
      <c r="B118" s="399" t="s">
        <v>200</v>
      </c>
      <c r="C118" s="538" t="s">
        <v>201</v>
      </c>
      <c r="D118" s="438"/>
      <c r="E118" s="366">
        <f>SUM(E119:E121)</f>
        <v>0</v>
      </c>
      <c r="F118" s="367"/>
      <c r="G118" s="368">
        <f t="shared" ref="G118:H118" si="267">SUM(G119:G121)</f>
        <v>0</v>
      </c>
      <c r="H118" s="366">
        <f t="shared" si="267"/>
        <v>0</v>
      </c>
      <c r="I118" s="367"/>
      <c r="J118" s="368">
        <f t="shared" ref="J118:K118" si="268">SUM(J119:J121)</f>
        <v>0</v>
      </c>
      <c r="K118" s="366">
        <f t="shared" si="268"/>
        <v>0</v>
      </c>
      <c r="L118" s="367"/>
      <c r="M118" s="368">
        <f t="shared" ref="M118:N118" si="269">SUM(M119:M121)</f>
        <v>0</v>
      </c>
      <c r="N118" s="366">
        <f t="shared" si="269"/>
        <v>0</v>
      </c>
      <c r="O118" s="367"/>
      <c r="P118" s="368">
        <f t="shared" ref="P118:Q118" si="270">SUM(P119:P121)</f>
        <v>0</v>
      </c>
      <c r="Q118" s="366">
        <f t="shared" si="270"/>
        <v>0</v>
      </c>
      <c r="R118" s="367"/>
      <c r="S118" s="368">
        <f t="shared" ref="S118:T118" si="271">SUM(S119:S121)</f>
        <v>0</v>
      </c>
      <c r="T118" s="366">
        <f t="shared" si="271"/>
        <v>0</v>
      </c>
      <c r="U118" s="367"/>
      <c r="V118" s="368">
        <f t="shared" ref="V118:X118" si="272">SUM(V119:V121)</f>
        <v>0</v>
      </c>
      <c r="W118" s="368">
        <f t="shared" si="272"/>
        <v>0</v>
      </c>
      <c r="X118" s="368">
        <f t="shared" si="272"/>
        <v>0</v>
      </c>
      <c r="Y118" s="368">
        <f t="shared" ref="Y118:Y130" si="273">W118-X118</f>
        <v>0</v>
      </c>
      <c r="Z118" s="390" t="e">
        <f t="shared" ref="Z118:Z130" si="274">Y118/W118</f>
        <v>#DIV/0!</v>
      </c>
      <c r="AA118" s="370"/>
      <c r="AB118" s="89"/>
      <c r="AC118" s="89"/>
      <c r="AD118" s="89"/>
      <c r="AE118" s="89"/>
      <c r="AF118" s="89"/>
      <c r="AG118" s="89"/>
    </row>
    <row r="119" spans="1:33" ht="30" customHeight="1">
      <c r="A119" s="315" t="s">
        <v>79</v>
      </c>
      <c r="B119" s="316" t="s">
        <v>202</v>
      </c>
      <c r="C119" s="491" t="s">
        <v>203</v>
      </c>
      <c r="D119" s="372" t="s">
        <v>113</v>
      </c>
      <c r="E119" s="373"/>
      <c r="F119" s="323"/>
      <c r="G119" s="374">
        <f t="shared" ref="G119:G121" si="275">E119*F119</f>
        <v>0</v>
      </c>
      <c r="H119" s="373"/>
      <c r="I119" s="323"/>
      <c r="J119" s="374">
        <f t="shared" ref="J119:J121" si="276">H119*I119</f>
        <v>0</v>
      </c>
      <c r="K119" s="373"/>
      <c r="L119" s="323"/>
      <c r="M119" s="374">
        <f t="shared" ref="M119:M121" si="277">K119*L119</f>
        <v>0</v>
      </c>
      <c r="N119" s="373"/>
      <c r="O119" s="323"/>
      <c r="P119" s="374">
        <f t="shared" ref="P119:P121" si="278">N119*O119</f>
        <v>0</v>
      </c>
      <c r="Q119" s="373"/>
      <c r="R119" s="323"/>
      <c r="S119" s="374">
        <f t="shared" ref="S119:S121" si="279">Q119*R119</f>
        <v>0</v>
      </c>
      <c r="T119" s="373"/>
      <c r="U119" s="323"/>
      <c r="V119" s="374">
        <f t="shared" ref="V119:V121" si="280">T119*U119</f>
        <v>0</v>
      </c>
      <c r="W119" s="375">
        <f t="shared" ref="W119:W121" si="281">G119+M119+S119</f>
        <v>0</v>
      </c>
      <c r="X119" s="326">
        <f t="shared" ref="X119:X121" si="282">J119+P119+V119</f>
        <v>0</v>
      </c>
      <c r="Y119" s="326">
        <f t="shared" si="273"/>
        <v>0</v>
      </c>
      <c r="Z119" s="327" t="e">
        <f t="shared" si="274"/>
        <v>#DIV/0!</v>
      </c>
      <c r="AA119" s="376"/>
      <c r="AB119" s="89"/>
      <c r="AC119" s="89"/>
      <c r="AD119" s="89"/>
      <c r="AE119" s="89"/>
      <c r="AF119" s="89"/>
      <c r="AG119" s="89"/>
    </row>
    <row r="120" spans="1:33" ht="30" customHeight="1">
      <c r="A120" s="315" t="s">
        <v>79</v>
      </c>
      <c r="B120" s="316" t="s">
        <v>204</v>
      </c>
      <c r="C120" s="491" t="s">
        <v>203</v>
      </c>
      <c r="D120" s="372" t="s">
        <v>113</v>
      </c>
      <c r="E120" s="373"/>
      <c r="F120" s="323"/>
      <c r="G120" s="374">
        <f t="shared" si="275"/>
        <v>0</v>
      </c>
      <c r="H120" s="373"/>
      <c r="I120" s="323"/>
      <c r="J120" s="374">
        <f t="shared" si="276"/>
        <v>0</v>
      </c>
      <c r="K120" s="373"/>
      <c r="L120" s="323"/>
      <c r="M120" s="374">
        <f t="shared" si="277"/>
        <v>0</v>
      </c>
      <c r="N120" s="373"/>
      <c r="O120" s="323"/>
      <c r="P120" s="374">
        <f t="shared" si="278"/>
        <v>0</v>
      </c>
      <c r="Q120" s="373"/>
      <c r="R120" s="323"/>
      <c r="S120" s="374">
        <f t="shared" si="279"/>
        <v>0</v>
      </c>
      <c r="T120" s="373"/>
      <c r="U120" s="323"/>
      <c r="V120" s="374">
        <f t="shared" si="280"/>
        <v>0</v>
      </c>
      <c r="W120" s="375">
        <f t="shared" si="281"/>
        <v>0</v>
      </c>
      <c r="X120" s="326">
        <f t="shared" si="282"/>
        <v>0</v>
      </c>
      <c r="Y120" s="326">
        <f t="shared" si="273"/>
        <v>0</v>
      </c>
      <c r="Z120" s="327" t="e">
        <f t="shared" si="274"/>
        <v>#DIV/0!</v>
      </c>
      <c r="AA120" s="376"/>
      <c r="AB120" s="89"/>
      <c r="AC120" s="89"/>
      <c r="AD120" s="89"/>
      <c r="AE120" s="89"/>
      <c r="AF120" s="89"/>
      <c r="AG120" s="89"/>
    </row>
    <row r="121" spans="1:33" ht="30" customHeight="1" thickBot="1">
      <c r="A121" s="329" t="s">
        <v>79</v>
      </c>
      <c r="B121" s="330" t="s">
        <v>205</v>
      </c>
      <c r="C121" s="411" t="s">
        <v>203</v>
      </c>
      <c r="D121" s="396" t="s">
        <v>113</v>
      </c>
      <c r="E121" s="397"/>
      <c r="F121" s="332"/>
      <c r="G121" s="398">
        <f t="shared" si="275"/>
        <v>0</v>
      </c>
      <c r="H121" s="397"/>
      <c r="I121" s="332"/>
      <c r="J121" s="398">
        <f t="shared" si="276"/>
        <v>0</v>
      </c>
      <c r="K121" s="397"/>
      <c r="L121" s="332"/>
      <c r="M121" s="398">
        <f t="shared" si="277"/>
        <v>0</v>
      </c>
      <c r="N121" s="397"/>
      <c r="O121" s="332"/>
      <c r="P121" s="398">
        <f t="shared" si="278"/>
        <v>0</v>
      </c>
      <c r="Q121" s="397"/>
      <c r="R121" s="332"/>
      <c r="S121" s="398">
        <f t="shared" si="279"/>
        <v>0</v>
      </c>
      <c r="T121" s="397"/>
      <c r="U121" s="332"/>
      <c r="V121" s="398">
        <f t="shared" si="280"/>
        <v>0</v>
      </c>
      <c r="W121" s="382">
        <f t="shared" si="281"/>
        <v>0</v>
      </c>
      <c r="X121" s="326">
        <f t="shared" si="282"/>
        <v>0</v>
      </c>
      <c r="Y121" s="326">
        <f t="shared" si="273"/>
        <v>0</v>
      </c>
      <c r="Z121" s="327" t="e">
        <f t="shared" si="274"/>
        <v>#DIV/0!</v>
      </c>
      <c r="AA121" s="415"/>
      <c r="AB121" s="85"/>
      <c r="AC121" s="85"/>
      <c r="AD121" s="85"/>
      <c r="AE121" s="85"/>
      <c r="AF121" s="85"/>
      <c r="AG121" s="85"/>
    </row>
    <row r="122" spans="1:33" ht="30" customHeight="1">
      <c r="A122" s="300" t="s">
        <v>74</v>
      </c>
      <c r="B122" s="399" t="s">
        <v>206</v>
      </c>
      <c r="C122" s="539" t="s">
        <v>207</v>
      </c>
      <c r="D122" s="385"/>
      <c r="E122" s="386">
        <v>2</v>
      </c>
      <c r="F122" s="387"/>
      <c r="G122" s="388">
        <v>23000</v>
      </c>
      <c r="H122" s="386">
        <v>2</v>
      </c>
      <c r="I122" s="387"/>
      <c r="J122" s="388">
        <v>19782</v>
      </c>
      <c r="K122" s="386">
        <f t="shared" ref="K122" si="283">SUM(K123:K125)</f>
        <v>0</v>
      </c>
      <c r="L122" s="387"/>
      <c r="M122" s="388">
        <f t="shared" ref="M122:N122" si="284">SUM(M123:M125)</f>
        <v>0</v>
      </c>
      <c r="N122" s="386">
        <f t="shared" si="284"/>
        <v>0</v>
      </c>
      <c r="O122" s="387"/>
      <c r="P122" s="388">
        <f t="shared" ref="P122:Q122" si="285">SUM(P123:P125)</f>
        <v>0</v>
      </c>
      <c r="Q122" s="386">
        <f t="shared" si="285"/>
        <v>0</v>
      </c>
      <c r="R122" s="387"/>
      <c r="S122" s="388">
        <f t="shared" ref="S122:T122" si="286">SUM(S123:S125)</f>
        <v>0</v>
      </c>
      <c r="T122" s="386">
        <f t="shared" si="286"/>
        <v>0</v>
      </c>
      <c r="U122" s="387"/>
      <c r="V122" s="388">
        <f t="shared" ref="V122:X122" si="287">SUM(V123:V125)</f>
        <v>0</v>
      </c>
      <c r="W122" s="388">
        <f t="shared" si="287"/>
        <v>23000</v>
      </c>
      <c r="X122" s="388">
        <f t="shared" si="287"/>
        <v>19782</v>
      </c>
      <c r="Y122" s="388">
        <f t="shared" si="273"/>
        <v>3218</v>
      </c>
      <c r="Z122" s="388">
        <f t="shared" si="274"/>
        <v>0.13991304347826086</v>
      </c>
      <c r="AA122" s="391"/>
      <c r="AB122" s="89"/>
      <c r="AC122" s="89"/>
      <c r="AD122" s="89"/>
      <c r="AE122" s="89"/>
      <c r="AF122" s="89"/>
      <c r="AG122" s="89"/>
    </row>
    <row r="123" spans="1:33" ht="91.5" customHeight="1" thickBot="1">
      <c r="A123" s="315" t="s">
        <v>79</v>
      </c>
      <c r="B123" s="316" t="s">
        <v>208</v>
      </c>
      <c r="C123" s="350" t="s">
        <v>407</v>
      </c>
      <c r="D123" s="446" t="s">
        <v>113</v>
      </c>
      <c r="E123" s="412">
        <v>2</v>
      </c>
      <c r="F123" s="413">
        <v>11500</v>
      </c>
      <c r="G123" s="414">
        <f>E123*F123</f>
        <v>23000</v>
      </c>
      <c r="H123" s="373">
        <v>2</v>
      </c>
      <c r="I123" s="323">
        <v>9891</v>
      </c>
      <c r="J123" s="374">
        <f t="shared" ref="J123:J125" si="288">H123*I123</f>
        <v>19782</v>
      </c>
      <c r="K123" s="373"/>
      <c r="L123" s="323"/>
      <c r="M123" s="374">
        <f t="shared" ref="M123:M125" si="289">K123*L123</f>
        <v>0</v>
      </c>
      <c r="N123" s="373"/>
      <c r="O123" s="323"/>
      <c r="P123" s="374">
        <f t="shared" ref="P123:P125" si="290">N123*O123</f>
        <v>0</v>
      </c>
      <c r="Q123" s="373"/>
      <c r="R123" s="323"/>
      <c r="S123" s="374">
        <f t="shared" ref="S123:S125" si="291">Q123*R123</f>
        <v>0</v>
      </c>
      <c r="T123" s="373"/>
      <c r="U123" s="323"/>
      <c r="V123" s="374">
        <f t="shared" ref="V123:V125" si="292">T123*U123</f>
        <v>0</v>
      </c>
      <c r="W123" s="375">
        <f t="shared" ref="W123:W125" si="293">G123+M123+S123</f>
        <v>23000</v>
      </c>
      <c r="X123" s="326">
        <f t="shared" ref="X123:X125" si="294">J123+P123+V123</f>
        <v>19782</v>
      </c>
      <c r="Y123" s="326">
        <f t="shared" si="273"/>
        <v>3218</v>
      </c>
      <c r="Z123" s="327">
        <f t="shared" si="274"/>
        <v>0.13991304347826086</v>
      </c>
      <c r="AA123" s="376" t="s">
        <v>491</v>
      </c>
      <c r="AB123" s="89"/>
      <c r="AC123" s="89"/>
      <c r="AD123" s="89"/>
      <c r="AE123" s="89"/>
      <c r="AF123" s="89"/>
      <c r="AG123" s="89"/>
    </row>
    <row r="124" spans="1:33" ht="30" customHeight="1">
      <c r="A124" s="315" t="s">
        <v>79</v>
      </c>
      <c r="B124" s="316" t="s">
        <v>209</v>
      </c>
      <c r="C124" s="491" t="s">
        <v>203</v>
      </c>
      <c r="D124" s="372" t="s">
        <v>113</v>
      </c>
      <c r="E124" s="373"/>
      <c r="F124" s="323"/>
      <c r="G124" s="374">
        <f t="shared" ref="G124:G125" si="295">E124*F124</f>
        <v>0</v>
      </c>
      <c r="H124" s="373"/>
      <c r="I124" s="323"/>
      <c r="J124" s="374">
        <f t="shared" si="288"/>
        <v>0</v>
      </c>
      <c r="K124" s="373"/>
      <c r="L124" s="323"/>
      <c r="M124" s="374">
        <f t="shared" si="289"/>
        <v>0</v>
      </c>
      <c r="N124" s="373"/>
      <c r="O124" s="323"/>
      <c r="P124" s="374">
        <f t="shared" si="290"/>
        <v>0</v>
      </c>
      <c r="Q124" s="373"/>
      <c r="R124" s="323"/>
      <c r="S124" s="374">
        <f t="shared" si="291"/>
        <v>0</v>
      </c>
      <c r="T124" s="373"/>
      <c r="U124" s="323"/>
      <c r="V124" s="374">
        <f t="shared" si="292"/>
        <v>0</v>
      </c>
      <c r="W124" s="375">
        <f t="shared" si="293"/>
        <v>0</v>
      </c>
      <c r="X124" s="326">
        <f t="shared" si="294"/>
        <v>0</v>
      </c>
      <c r="Y124" s="326">
        <f t="shared" si="273"/>
        <v>0</v>
      </c>
      <c r="Z124" s="327" t="e">
        <f t="shared" si="274"/>
        <v>#DIV/0!</v>
      </c>
      <c r="AA124" s="376"/>
      <c r="AB124" s="89"/>
      <c r="AC124" s="89"/>
      <c r="AD124" s="89"/>
      <c r="AE124" s="89"/>
      <c r="AF124" s="89"/>
      <c r="AG124" s="89"/>
    </row>
    <row r="125" spans="1:33" ht="30" customHeight="1" thickBot="1">
      <c r="A125" s="329" t="s">
        <v>79</v>
      </c>
      <c r="B125" s="330" t="s">
        <v>210</v>
      </c>
      <c r="C125" s="411" t="s">
        <v>203</v>
      </c>
      <c r="D125" s="396" t="s">
        <v>113</v>
      </c>
      <c r="E125" s="397"/>
      <c r="F125" s="332"/>
      <c r="G125" s="398">
        <f t="shared" si="295"/>
        <v>0</v>
      </c>
      <c r="H125" s="397"/>
      <c r="I125" s="332"/>
      <c r="J125" s="398">
        <f t="shared" si="288"/>
        <v>0</v>
      </c>
      <c r="K125" s="397"/>
      <c r="L125" s="332"/>
      <c r="M125" s="398">
        <f t="shared" si="289"/>
        <v>0</v>
      </c>
      <c r="N125" s="397"/>
      <c r="O125" s="332"/>
      <c r="P125" s="398">
        <f t="shared" si="290"/>
        <v>0</v>
      </c>
      <c r="Q125" s="397"/>
      <c r="R125" s="332"/>
      <c r="S125" s="398">
        <f t="shared" si="291"/>
        <v>0</v>
      </c>
      <c r="T125" s="397"/>
      <c r="U125" s="332"/>
      <c r="V125" s="398">
        <f t="shared" si="292"/>
        <v>0</v>
      </c>
      <c r="W125" s="382">
        <f t="shared" si="293"/>
        <v>0</v>
      </c>
      <c r="X125" s="326">
        <f t="shared" si="294"/>
        <v>0</v>
      </c>
      <c r="Y125" s="326">
        <f t="shared" si="273"/>
        <v>0</v>
      </c>
      <c r="Z125" s="327" t="e">
        <f t="shared" si="274"/>
        <v>#DIV/0!</v>
      </c>
      <c r="AA125" s="415"/>
      <c r="AB125" s="85"/>
      <c r="AC125" s="85"/>
      <c r="AD125" s="85"/>
      <c r="AE125" s="85"/>
      <c r="AF125" s="85"/>
      <c r="AG125" s="85"/>
    </row>
    <row r="126" spans="1:33" ht="30" customHeight="1">
      <c r="A126" s="300" t="s">
        <v>74</v>
      </c>
      <c r="B126" s="399" t="s">
        <v>211</v>
      </c>
      <c r="C126" s="539" t="s">
        <v>212</v>
      </c>
      <c r="D126" s="385"/>
      <c r="E126" s="386">
        <f>SUM(E127:E129)</f>
        <v>0</v>
      </c>
      <c r="F126" s="387"/>
      <c r="G126" s="388">
        <f t="shared" ref="G126:H126" si="296">SUM(G127:G129)</f>
        <v>0</v>
      </c>
      <c r="H126" s="386">
        <f t="shared" si="296"/>
        <v>0</v>
      </c>
      <c r="I126" s="387"/>
      <c r="J126" s="388">
        <f t="shared" ref="J126:K126" si="297">SUM(J127:J129)</f>
        <v>0</v>
      </c>
      <c r="K126" s="386">
        <f t="shared" si="297"/>
        <v>0</v>
      </c>
      <c r="L126" s="387"/>
      <c r="M126" s="388">
        <f t="shared" ref="M126:N126" si="298">SUM(M127:M129)</f>
        <v>0</v>
      </c>
      <c r="N126" s="386">
        <f t="shared" si="298"/>
        <v>0</v>
      </c>
      <c r="O126" s="387"/>
      <c r="P126" s="388">
        <f t="shared" ref="P126:Q126" si="299">SUM(P127:P129)</f>
        <v>0</v>
      </c>
      <c r="Q126" s="386">
        <f t="shared" si="299"/>
        <v>0</v>
      </c>
      <c r="R126" s="387"/>
      <c r="S126" s="388">
        <f t="shared" ref="S126:T126" si="300">SUM(S127:S129)</f>
        <v>0</v>
      </c>
      <c r="T126" s="386">
        <f t="shared" si="300"/>
        <v>0</v>
      </c>
      <c r="U126" s="387"/>
      <c r="V126" s="388">
        <f t="shared" ref="V126:X126" si="301">SUM(V127:V129)</f>
        <v>0</v>
      </c>
      <c r="W126" s="388">
        <f t="shared" si="301"/>
        <v>0</v>
      </c>
      <c r="X126" s="388">
        <f t="shared" si="301"/>
        <v>0</v>
      </c>
      <c r="Y126" s="388">
        <f t="shared" si="273"/>
        <v>0</v>
      </c>
      <c r="Z126" s="388" t="e">
        <f t="shared" si="274"/>
        <v>#DIV/0!</v>
      </c>
      <c r="AA126" s="391"/>
      <c r="AB126" s="89"/>
      <c r="AC126" s="89"/>
      <c r="AD126" s="89"/>
      <c r="AE126" s="89"/>
      <c r="AF126" s="89"/>
      <c r="AG126" s="89"/>
    </row>
    <row r="127" spans="1:33" ht="30" customHeight="1">
      <c r="A127" s="315" t="s">
        <v>79</v>
      </c>
      <c r="B127" s="316" t="s">
        <v>213</v>
      </c>
      <c r="C127" s="491" t="s">
        <v>203</v>
      </c>
      <c r="D127" s="372" t="s">
        <v>113</v>
      </c>
      <c r="E127" s="373"/>
      <c r="F127" s="323"/>
      <c r="G127" s="374">
        <f t="shared" ref="G127:G129" si="302">E127*F127</f>
        <v>0</v>
      </c>
      <c r="H127" s="373"/>
      <c r="I127" s="323"/>
      <c r="J127" s="374">
        <f t="shared" ref="J127:J129" si="303">H127*I127</f>
        <v>0</v>
      </c>
      <c r="K127" s="373"/>
      <c r="L127" s="323"/>
      <c r="M127" s="374">
        <f t="shared" ref="M127:M129" si="304">K127*L127</f>
        <v>0</v>
      </c>
      <c r="N127" s="373"/>
      <c r="O127" s="323"/>
      <c r="P127" s="374">
        <f t="shared" ref="P127:P129" si="305">N127*O127</f>
        <v>0</v>
      </c>
      <c r="Q127" s="373"/>
      <c r="R127" s="323"/>
      <c r="S127" s="374">
        <f t="shared" ref="S127:S129" si="306">Q127*R127</f>
        <v>0</v>
      </c>
      <c r="T127" s="373"/>
      <c r="U127" s="323"/>
      <c r="V127" s="374">
        <f t="shared" ref="V127:V129" si="307">T127*U127</f>
        <v>0</v>
      </c>
      <c r="W127" s="375">
        <f t="shared" ref="W127:W129" si="308">G127+M127+S127</f>
        <v>0</v>
      </c>
      <c r="X127" s="326">
        <f t="shared" ref="X127:X129" si="309">J127+P127+V127</f>
        <v>0</v>
      </c>
      <c r="Y127" s="326">
        <f t="shared" si="273"/>
        <v>0</v>
      </c>
      <c r="Z127" s="327" t="e">
        <f t="shared" si="274"/>
        <v>#DIV/0!</v>
      </c>
      <c r="AA127" s="376"/>
      <c r="AB127" s="89"/>
      <c r="AC127" s="89"/>
      <c r="AD127" s="89"/>
      <c r="AE127" s="89"/>
      <c r="AF127" s="89"/>
      <c r="AG127" s="89"/>
    </row>
    <row r="128" spans="1:33" ht="30" customHeight="1">
      <c r="A128" s="315" t="s">
        <v>79</v>
      </c>
      <c r="B128" s="316" t="s">
        <v>214</v>
      </c>
      <c r="C128" s="491" t="s">
        <v>203</v>
      </c>
      <c r="D128" s="372" t="s">
        <v>113</v>
      </c>
      <c r="E128" s="373"/>
      <c r="F128" s="323"/>
      <c r="G128" s="374">
        <f t="shared" si="302"/>
        <v>0</v>
      </c>
      <c r="H128" s="373"/>
      <c r="I128" s="323"/>
      <c r="J128" s="374">
        <f t="shared" si="303"/>
        <v>0</v>
      </c>
      <c r="K128" s="373"/>
      <c r="L128" s="323"/>
      <c r="M128" s="374">
        <f t="shared" si="304"/>
        <v>0</v>
      </c>
      <c r="N128" s="373"/>
      <c r="O128" s="323"/>
      <c r="P128" s="374">
        <f t="shared" si="305"/>
        <v>0</v>
      </c>
      <c r="Q128" s="373"/>
      <c r="R128" s="323"/>
      <c r="S128" s="374">
        <f t="shared" si="306"/>
        <v>0</v>
      </c>
      <c r="T128" s="373"/>
      <c r="U128" s="323"/>
      <c r="V128" s="374">
        <f t="shared" si="307"/>
        <v>0</v>
      </c>
      <c r="W128" s="375">
        <f t="shared" si="308"/>
        <v>0</v>
      </c>
      <c r="X128" s="326">
        <f t="shared" si="309"/>
        <v>0</v>
      </c>
      <c r="Y128" s="326">
        <f t="shared" si="273"/>
        <v>0</v>
      </c>
      <c r="Z128" s="327" t="e">
        <f t="shared" si="274"/>
        <v>#DIV/0!</v>
      </c>
      <c r="AA128" s="376"/>
      <c r="AB128" s="89"/>
      <c r="AC128" s="89"/>
      <c r="AD128" s="89"/>
      <c r="AE128" s="89"/>
      <c r="AF128" s="89"/>
      <c r="AG128" s="89"/>
    </row>
    <row r="129" spans="1:33" ht="30" customHeight="1" thickBot="1">
      <c r="A129" s="329" t="s">
        <v>79</v>
      </c>
      <c r="B129" s="330" t="s">
        <v>215</v>
      </c>
      <c r="C129" s="411" t="s">
        <v>203</v>
      </c>
      <c r="D129" s="396" t="s">
        <v>113</v>
      </c>
      <c r="E129" s="379"/>
      <c r="F129" s="380"/>
      <c r="G129" s="381">
        <f t="shared" si="302"/>
        <v>0</v>
      </c>
      <c r="H129" s="379"/>
      <c r="I129" s="380"/>
      <c r="J129" s="381">
        <f t="shared" si="303"/>
        <v>0</v>
      </c>
      <c r="K129" s="379"/>
      <c r="L129" s="380"/>
      <c r="M129" s="381">
        <f t="shared" si="304"/>
        <v>0</v>
      </c>
      <c r="N129" s="379"/>
      <c r="O129" s="380"/>
      <c r="P129" s="381">
        <f t="shared" si="305"/>
        <v>0</v>
      </c>
      <c r="Q129" s="379"/>
      <c r="R129" s="380"/>
      <c r="S129" s="381">
        <f t="shared" si="306"/>
        <v>0</v>
      </c>
      <c r="T129" s="379"/>
      <c r="U129" s="380"/>
      <c r="V129" s="381">
        <f t="shared" si="307"/>
        <v>0</v>
      </c>
      <c r="W129" s="382">
        <f t="shared" si="308"/>
        <v>0</v>
      </c>
      <c r="X129" s="417">
        <f t="shared" si="309"/>
        <v>0</v>
      </c>
      <c r="Y129" s="417">
        <f t="shared" si="273"/>
        <v>0</v>
      </c>
      <c r="Z129" s="540" t="e">
        <f t="shared" si="274"/>
        <v>#DIV/0!</v>
      </c>
      <c r="AA129" s="415"/>
      <c r="AB129" s="7"/>
      <c r="AC129" s="7"/>
      <c r="AD129" s="7"/>
      <c r="AE129" s="7"/>
      <c r="AF129" s="7"/>
      <c r="AG129" s="7"/>
    </row>
    <row r="130" spans="1:33" ht="30" customHeight="1" thickBot="1">
      <c r="A130" s="418" t="s">
        <v>216</v>
      </c>
      <c r="B130" s="419"/>
      <c r="C130" s="420"/>
      <c r="D130" s="421"/>
      <c r="E130" s="425">
        <f>E126+E122+E118</f>
        <v>2</v>
      </c>
      <c r="F130" s="492"/>
      <c r="G130" s="424">
        <f t="shared" ref="G130:H130" si="310">G126+G122+G118</f>
        <v>23000</v>
      </c>
      <c r="H130" s="425">
        <f t="shared" si="310"/>
        <v>2</v>
      </c>
      <c r="I130" s="492"/>
      <c r="J130" s="424">
        <f t="shared" ref="J130:K130" si="311">J126+J122+J118</f>
        <v>19782</v>
      </c>
      <c r="K130" s="493">
        <f t="shared" si="311"/>
        <v>0</v>
      </c>
      <c r="L130" s="492"/>
      <c r="M130" s="424">
        <f t="shared" ref="M130:N130" si="312">M126+M122+M118</f>
        <v>0</v>
      </c>
      <c r="N130" s="493">
        <f t="shared" si="312"/>
        <v>0</v>
      </c>
      <c r="O130" s="492"/>
      <c r="P130" s="424">
        <f t="shared" ref="P130:Q130" si="313">P126+P122+P118</f>
        <v>0</v>
      </c>
      <c r="Q130" s="493">
        <f t="shared" si="313"/>
        <v>0</v>
      </c>
      <c r="R130" s="492"/>
      <c r="S130" s="424">
        <f t="shared" ref="S130:T130" si="314">S126+S122+S118</f>
        <v>0</v>
      </c>
      <c r="T130" s="493">
        <f t="shared" si="314"/>
        <v>0</v>
      </c>
      <c r="U130" s="492"/>
      <c r="V130" s="426">
        <f t="shared" ref="V130:X130" si="315">V126+V122+V118</f>
        <v>0</v>
      </c>
      <c r="W130" s="523">
        <f t="shared" si="315"/>
        <v>23000</v>
      </c>
      <c r="X130" s="541">
        <f t="shared" si="315"/>
        <v>19782</v>
      </c>
      <c r="Y130" s="541">
        <f t="shared" si="273"/>
        <v>3218</v>
      </c>
      <c r="Z130" s="541">
        <f t="shared" si="274"/>
        <v>0.13991304347826086</v>
      </c>
      <c r="AA130" s="542"/>
      <c r="AB130" s="7"/>
      <c r="AC130" s="7"/>
      <c r="AD130" s="7"/>
      <c r="AE130" s="7"/>
      <c r="AF130" s="7"/>
      <c r="AG130" s="7"/>
    </row>
    <row r="131" spans="1:33" ht="30" customHeight="1" thickBot="1">
      <c r="A131" s="430" t="s">
        <v>74</v>
      </c>
      <c r="B131" s="525">
        <v>7</v>
      </c>
      <c r="C131" s="432" t="s">
        <v>217</v>
      </c>
      <c r="D131" s="433"/>
      <c r="E131" s="434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434"/>
      <c r="T131" s="434"/>
      <c r="U131" s="434"/>
      <c r="V131" s="434"/>
      <c r="W131" s="543"/>
      <c r="X131" s="543"/>
      <c r="Y131" s="436"/>
      <c r="Z131" s="543"/>
      <c r="AA131" s="544"/>
      <c r="AB131" s="89"/>
      <c r="AC131" s="89"/>
      <c r="AD131" s="89"/>
      <c r="AE131" s="89"/>
      <c r="AF131" s="89"/>
      <c r="AG131" s="89"/>
    </row>
    <row r="132" spans="1:33" ht="30" customHeight="1">
      <c r="A132" s="315" t="s">
        <v>79</v>
      </c>
      <c r="B132" s="316" t="s">
        <v>218</v>
      </c>
      <c r="C132" s="491" t="s">
        <v>336</v>
      </c>
      <c r="D132" s="372" t="s">
        <v>141</v>
      </c>
      <c r="E132" s="373"/>
      <c r="F132" s="323"/>
      <c r="G132" s="374"/>
      <c r="H132" s="373"/>
      <c r="I132" s="323"/>
      <c r="J132" s="374"/>
      <c r="K132" s="373"/>
      <c r="L132" s="323"/>
      <c r="M132" s="374">
        <f t="shared" ref="M132:M142" si="316">K132*L132</f>
        <v>0</v>
      </c>
      <c r="N132" s="373"/>
      <c r="O132" s="323"/>
      <c r="P132" s="374">
        <f t="shared" ref="P132:P142" si="317">N132*O132</f>
        <v>0</v>
      </c>
      <c r="Q132" s="373"/>
      <c r="R132" s="323"/>
      <c r="S132" s="374">
        <f t="shared" ref="S132:S142" si="318">Q132*R132</f>
        <v>0</v>
      </c>
      <c r="T132" s="373"/>
      <c r="U132" s="323"/>
      <c r="V132" s="452">
        <f t="shared" ref="V132:V142" si="319">T132*U132</f>
        <v>0</v>
      </c>
      <c r="W132" s="545">
        <f t="shared" ref="W132:W142" si="320">G132+M132+S132</f>
        <v>0</v>
      </c>
      <c r="X132" s="546">
        <f t="shared" ref="X132:X142" si="321">J132+P132+V132</f>
        <v>0</v>
      </c>
      <c r="Y132" s="546">
        <f t="shared" ref="Y132:Y143" si="322">W132-X132</f>
        <v>0</v>
      </c>
      <c r="Z132" s="547" t="e">
        <f t="shared" ref="Z132:Z143" si="323">Y132/W132</f>
        <v>#DIV/0!</v>
      </c>
      <c r="AA132" s="548"/>
      <c r="AB132" s="89"/>
      <c r="AC132" s="89"/>
      <c r="AD132" s="89"/>
      <c r="AE132" s="89"/>
      <c r="AF132" s="89"/>
      <c r="AG132" s="89"/>
    </row>
    <row r="133" spans="1:33" ht="30" customHeight="1">
      <c r="A133" s="315" t="s">
        <v>79</v>
      </c>
      <c r="B133" s="316" t="s">
        <v>219</v>
      </c>
      <c r="C133" s="491" t="s">
        <v>220</v>
      </c>
      <c r="D133" s="372" t="s">
        <v>113</v>
      </c>
      <c r="E133" s="373"/>
      <c r="F133" s="323"/>
      <c r="G133" s="374"/>
      <c r="H133" s="373"/>
      <c r="I133" s="323"/>
      <c r="J133" s="374"/>
      <c r="K133" s="373"/>
      <c r="L133" s="323"/>
      <c r="M133" s="374">
        <f t="shared" si="316"/>
        <v>0</v>
      </c>
      <c r="N133" s="373"/>
      <c r="O133" s="323"/>
      <c r="P133" s="374">
        <f t="shared" si="317"/>
        <v>0</v>
      </c>
      <c r="Q133" s="373"/>
      <c r="R133" s="323"/>
      <c r="S133" s="374">
        <f t="shared" si="318"/>
        <v>0</v>
      </c>
      <c r="T133" s="373"/>
      <c r="U133" s="323"/>
      <c r="V133" s="452">
        <f t="shared" si="319"/>
        <v>0</v>
      </c>
      <c r="W133" s="549">
        <f t="shared" si="320"/>
        <v>0</v>
      </c>
      <c r="X133" s="326">
        <f t="shared" si="321"/>
        <v>0</v>
      </c>
      <c r="Y133" s="326">
        <f t="shared" si="322"/>
        <v>0</v>
      </c>
      <c r="Z133" s="327" t="e">
        <f t="shared" si="323"/>
        <v>#DIV/0!</v>
      </c>
      <c r="AA133" s="376"/>
      <c r="AB133" s="89"/>
      <c r="AC133" s="89"/>
      <c r="AD133" s="89"/>
      <c r="AE133" s="89"/>
      <c r="AF133" s="89"/>
      <c r="AG133" s="89"/>
    </row>
    <row r="134" spans="1:33" ht="30" customHeight="1">
      <c r="A134" s="315" t="s">
        <v>79</v>
      </c>
      <c r="B134" s="316" t="s">
        <v>221</v>
      </c>
      <c r="C134" s="491" t="s">
        <v>223</v>
      </c>
      <c r="D134" s="372" t="s">
        <v>113</v>
      </c>
      <c r="E134" s="373"/>
      <c r="F134" s="323"/>
      <c r="G134" s="374"/>
      <c r="H134" s="373"/>
      <c r="I134" s="323"/>
      <c r="J134" s="374"/>
      <c r="K134" s="373"/>
      <c r="L134" s="323"/>
      <c r="M134" s="374">
        <f t="shared" si="316"/>
        <v>0</v>
      </c>
      <c r="N134" s="373"/>
      <c r="O134" s="323"/>
      <c r="P134" s="374">
        <f t="shared" si="317"/>
        <v>0</v>
      </c>
      <c r="Q134" s="373"/>
      <c r="R134" s="323"/>
      <c r="S134" s="374">
        <f t="shared" si="318"/>
        <v>0</v>
      </c>
      <c r="T134" s="373"/>
      <c r="U134" s="323"/>
      <c r="V134" s="452">
        <f t="shared" si="319"/>
        <v>0</v>
      </c>
      <c r="W134" s="549">
        <f t="shared" si="320"/>
        <v>0</v>
      </c>
      <c r="X134" s="326">
        <f t="shared" si="321"/>
        <v>0</v>
      </c>
      <c r="Y134" s="326">
        <f t="shared" si="322"/>
        <v>0</v>
      </c>
      <c r="Z134" s="327" t="e">
        <f t="shared" si="323"/>
        <v>#DIV/0!</v>
      </c>
      <c r="AA134" s="376"/>
      <c r="AB134" s="89"/>
      <c r="AC134" s="89"/>
      <c r="AD134" s="89"/>
      <c r="AE134" s="89"/>
      <c r="AF134" s="89"/>
      <c r="AG134" s="89"/>
    </row>
    <row r="135" spans="1:33" ht="30" customHeight="1">
      <c r="A135" s="315" t="s">
        <v>79</v>
      </c>
      <c r="B135" s="316" t="s">
        <v>222</v>
      </c>
      <c r="C135" s="491" t="s">
        <v>337</v>
      </c>
      <c r="D135" s="372" t="s">
        <v>113</v>
      </c>
      <c r="E135" s="373"/>
      <c r="F135" s="323"/>
      <c r="G135" s="374"/>
      <c r="H135" s="373"/>
      <c r="I135" s="323"/>
      <c r="J135" s="374"/>
      <c r="K135" s="373"/>
      <c r="L135" s="323"/>
      <c r="M135" s="374">
        <f t="shared" si="316"/>
        <v>0</v>
      </c>
      <c r="N135" s="373"/>
      <c r="O135" s="323"/>
      <c r="P135" s="374">
        <f t="shared" si="317"/>
        <v>0</v>
      </c>
      <c r="Q135" s="373"/>
      <c r="R135" s="323"/>
      <c r="S135" s="374">
        <f t="shared" si="318"/>
        <v>0</v>
      </c>
      <c r="T135" s="373"/>
      <c r="U135" s="323"/>
      <c r="V135" s="452">
        <f t="shared" si="319"/>
        <v>0</v>
      </c>
      <c r="W135" s="549">
        <f t="shared" si="320"/>
        <v>0</v>
      </c>
      <c r="X135" s="326">
        <f t="shared" si="321"/>
        <v>0</v>
      </c>
      <c r="Y135" s="326">
        <f t="shared" si="322"/>
        <v>0</v>
      </c>
      <c r="Z135" s="327" t="e">
        <f t="shared" si="323"/>
        <v>#DIV/0!</v>
      </c>
      <c r="AA135" s="376"/>
      <c r="AB135" s="89"/>
      <c r="AC135" s="89"/>
      <c r="AD135" s="89"/>
      <c r="AE135" s="89"/>
      <c r="AF135" s="89"/>
      <c r="AG135" s="89"/>
    </row>
    <row r="136" spans="1:33" ht="30" customHeight="1">
      <c r="A136" s="315" t="s">
        <v>79</v>
      </c>
      <c r="B136" s="316" t="s">
        <v>224</v>
      </c>
      <c r="C136" s="491" t="s">
        <v>338</v>
      </c>
      <c r="D136" s="372" t="s">
        <v>113</v>
      </c>
      <c r="E136" s="373"/>
      <c r="F136" s="323"/>
      <c r="G136" s="374"/>
      <c r="H136" s="373"/>
      <c r="I136" s="323"/>
      <c r="J136" s="374"/>
      <c r="K136" s="373"/>
      <c r="L136" s="323"/>
      <c r="M136" s="374">
        <f t="shared" si="316"/>
        <v>0</v>
      </c>
      <c r="N136" s="373"/>
      <c r="O136" s="323"/>
      <c r="P136" s="374">
        <f t="shared" si="317"/>
        <v>0</v>
      </c>
      <c r="Q136" s="373"/>
      <c r="R136" s="323"/>
      <c r="S136" s="374">
        <f t="shared" si="318"/>
        <v>0</v>
      </c>
      <c r="T136" s="373"/>
      <c r="U136" s="323"/>
      <c r="V136" s="452">
        <f t="shared" si="319"/>
        <v>0</v>
      </c>
      <c r="W136" s="549">
        <f t="shared" si="320"/>
        <v>0</v>
      </c>
      <c r="X136" s="326">
        <f t="shared" si="321"/>
        <v>0</v>
      </c>
      <c r="Y136" s="326">
        <f t="shared" si="322"/>
        <v>0</v>
      </c>
      <c r="Z136" s="327" t="e">
        <f t="shared" si="323"/>
        <v>#DIV/0!</v>
      </c>
      <c r="AA136" s="376"/>
      <c r="AB136" s="89"/>
      <c r="AC136" s="89"/>
      <c r="AD136" s="89"/>
      <c r="AE136" s="89"/>
      <c r="AF136" s="89"/>
      <c r="AG136" s="89"/>
    </row>
    <row r="137" spans="1:33" ht="30" customHeight="1">
      <c r="A137" s="315" t="s">
        <v>79</v>
      </c>
      <c r="B137" s="316" t="s">
        <v>225</v>
      </c>
      <c r="C137" s="491" t="s">
        <v>339</v>
      </c>
      <c r="D137" s="372" t="s">
        <v>113</v>
      </c>
      <c r="E137" s="373"/>
      <c r="F137" s="323"/>
      <c r="G137" s="374"/>
      <c r="H137" s="373"/>
      <c r="I137" s="323"/>
      <c r="J137" s="374"/>
      <c r="K137" s="373"/>
      <c r="L137" s="323"/>
      <c r="M137" s="374">
        <f t="shared" si="316"/>
        <v>0</v>
      </c>
      <c r="N137" s="373"/>
      <c r="O137" s="323"/>
      <c r="P137" s="374">
        <f t="shared" si="317"/>
        <v>0</v>
      </c>
      <c r="Q137" s="373"/>
      <c r="R137" s="323"/>
      <c r="S137" s="374">
        <f t="shared" si="318"/>
        <v>0</v>
      </c>
      <c r="T137" s="373"/>
      <c r="U137" s="323"/>
      <c r="V137" s="452">
        <f t="shared" si="319"/>
        <v>0</v>
      </c>
      <c r="W137" s="549">
        <f t="shared" si="320"/>
        <v>0</v>
      </c>
      <c r="X137" s="326">
        <f t="shared" si="321"/>
        <v>0</v>
      </c>
      <c r="Y137" s="326">
        <f t="shared" si="322"/>
        <v>0</v>
      </c>
      <c r="Z137" s="327" t="e">
        <f t="shared" si="323"/>
        <v>#DIV/0!</v>
      </c>
      <c r="AA137" s="376"/>
      <c r="AB137" s="89"/>
      <c r="AC137" s="89"/>
      <c r="AD137" s="89"/>
      <c r="AE137" s="89"/>
      <c r="AF137" s="89"/>
      <c r="AG137" s="89"/>
    </row>
    <row r="138" spans="1:33" ht="30" customHeight="1">
      <c r="A138" s="315" t="s">
        <v>79</v>
      </c>
      <c r="B138" s="316" t="s">
        <v>226</v>
      </c>
      <c r="C138" s="491" t="s">
        <v>340</v>
      </c>
      <c r="D138" s="372" t="s">
        <v>113</v>
      </c>
      <c r="E138" s="373"/>
      <c r="F138" s="323"/>
      <c r="G138" s="374"/>
      <c r="H138" s="373"/>
      <c r="I138" s="323"/>
      <c r="J138" s="374"/>
      <c r="K138" s="373"/>
      <c r="L138" s="323"/>
      <c r="M138" s="374">
        <f t="shared" si="316"/>
        <v>0</v>
      </c>
      <c r="N138" s="373"/>
      <c r="O138" s="323"/>
      <c r="P138" s="374">
        <f t="shared" si="317"/>
        <v>0</v>
      </c>
      <c r="Q138" s="373"/>
      <c r="R138" s="323"/>
      <c r="S138" s="374">
        <f t="shared" si="318"/>
        <v>0</v>
      </c>
      <c r="T138" s="373"/>
      <c r="U138" s="323"/>
      <c r="V138" s="452">
        <f t="shared" si="319"/>
        <v>0</v>
      </c>
      <c r="W138" s="549">
        <f t="shared" si="320"/>
        <v>0</v>
      </c>
      <c r="X138" s="326">
        <f t="shared" si="321"/>
        <v>0</v>
      </c>
      <c r="Y138" s="326">
        <f t="shared" si="322"/>
        <v>0</v>
      </c>
      <c r="Z138" s="327" t="e">
        <f t="shared" si="323"/>
        <v>#DIV/0!</v>
      </c>
      <c r="AA138" s="376"/>
      <c r="AB138" s="89"/>
      <c r="AC138" s="89"/>
      <c r="AD138" s="89"/>
      <c r="AE138" s="89"/>
      <c r="AF138" s="89"/>
      <c r="AG138" s="89"/>
    </row>
    <row r="139" spans="1:33" ht="30" customHeight="1">
      <c r="A139" s="315" t="s">
        <v>79</v>
      </c>
      <c r="B139" s="316" t="s">
        <v>227</v>
      </c>
      <c r="C139" s="491" t="s">
        <v>228</v>
      </c>
      <c r="D139" s="372" t="s">
        <v>113</v>
      </c>
      <c r="E139" s="373"/>
      <c r="F139" s="323"/>
      <c r="G139" s="374">
        <f t="shared" ref="G139:G142" si="324">E139*F139</f>
        <v>0</v>
      </c>
      <c r="H139" s="373"/>
      <c r="I139" s="323"/>
      <c r="J139" s="374">
        <f t="shared" ref="J139:J142" si="325">H139*I139</f>
        <v>0</v>
      </c>
      <c r="K139" s="373"/>
      <c r="L139" s="323"/>
      <c r="M139" s="374">
        <f t="shared" si="316"/>
        <v>0</v>
      </c>
      <c r="N139" s="373"/>
      <c r="O139" s="323"/>
      <c r="P139" s="374">
        <f t="shared" si="317"/>
        <v>0</v>
      </c>
      <c r="Q139" s="373"/>
      <c r="R139" s="323"/>
      <c r="S139" s="374">
        <f t="shared" si="318"/>
        <v>0</v>
      </c>
      <c r="T139" s="373"/>
      <c r="U139" s="323"/>
      <c r="V139" s="452">
        <f t="shared" si="319"/>
        <v>0</v>
      </c>
      <c r="W139" s="549">
        <f t="shared" si="320"/>
        <v>0</v>
      </c>
      <c r="X139" s="326">
        <f t="shared" si="321"/>
        <v>0</v>
      </c>
      <c r="Y139" s="326">
        <f t="shared" si="322"/>
        <v>0</v>
      </c>
      <c r="Z139" s="327" t="e">
        <f t="shared" si="323"/>
        <v>#DIV/0!</v>
      </c>
      <c r="AA139" s="376"/>
      <c r="AB139" s="89"/>
      <c r="AC139" s="89"/>
      <c r="AD139" s="89"/>
      <c r="AE139" s="89"/>
      <c r="AF139" s="89"/>
      <c r="AG139" s="89"/>
    </row>
    <row r="140" spans="1:33" ht="30" customHeight="1">
      <c r="A140" s="329" t="s">
        <v>79</v>
      </c>
      <c r="B140" s="316" t="s">
        <v>229</v>
      </c>
      <c r="C140" s="411" t="s">
        <v>230</v>
      </c>
      <c r="D140" s="372" t="s">
        <v>113</v>
      </c>
      <c r="E140" s="397"/>
      <c r="F140" s="332"/>
      <c r="G140" s="374">
        <f t="shared" si="324"/>
        <v>0</v>
      </c>
      <c r="H140" s="397"/>
      <c r="I140" s="332"/>
      <c r="J140" s="374">
        <f t="shared" si="325"/>
        <v>0</v>
      </c>
      <c r="K140" s="373"/>
      <c r="L140" s="323"/>
      <c r="M140" s="374">
        <f t="shared" si="316"/>
        <v>0</v>
      </c>
      <c r="N140" s="373"/>
      <c r="O140" s="323"/>
      <c r="P140" s="374">
        <f t="shared" si="317"/>
        <v>0</v>
      </c>
      <c r="Q140" s="373"/>
      <c r="R140" s="323"/>
      <c r="S140" s="374">
        <f t="shared" si="318"/>
        <v>0</v>
      </c>
      <c r="T140" s="373"/>
      <c r="U140" s="323"/>
      <c r="V140" s="452">
        <f t="shared" si="319"/>
        <v>0</v>
      </c>
      <c r="W140" s="549">
        <f t="shared" si="320"/>
        <v>0</v>
      </c>
      <c r="X140" s="326">
        <f t="shared" si="321"/>
        <v>0</v>
      </c>
      <c r="Y140" s="326">
        <f t="shared" si="322"/>
        <v>0</v>
      </c>
      <c r="Z140" s="327" t="e">
        <f t="shared" si="323"/>
        <v>#DIV/0!</v>
      </c>
      <c r="AA140" s="415"/>
      <c r="AB140" s="89"/>
      <c r="AC140" s="89"/>
      <c r="AD140" s="89"/>
      <c r="AE140" s="89"/>
      <c r="AF140" s="89"/>
      <c r="AG140" s="89"/>
    </row>
    <row r="141" spans="1:33" ht="30" customHeight="1">
      <c r="A141" s="329" t="s">
        <v>79</v>
      </c>
      <c r="B141" s="316" t="s">
        <v>231</v>
      </c>
      <c r="C141" s="411" t="s">
        <v>232</v>
      </c>
      <c r="D141" s="396" t="s">
        <v>113</v>
      </c>
      <c r="E141" s="373"/>
      <c r="F141" s="323"/>
      <c r="G141" s="374">
        <f t="shared" si="324"/>
        <v>0</v>
      </c>
      <c r="H141" s="373"/>
      <c r="I141" s="323"/>
      <c r="J141" s="374">
        <f t="shared" si="325"/>
        <v>0</v>
      </c>
      <c r="K141" s="373"/>
      <c r="L141" s="323"/>
      <c r="M141" s="374">
        <f t="shared" si="316"/>
        <v>0</v>
      </c>
      <c r="N141" s="373"/>
      <c r="O141" s="323"/>
      <c r="P141" s="374">
        <f t="shared" si="317"/>
        <v>0</v>
      </c>
      <c r="Q141" s="373"/>
      <c r="R141" s="323"/>
      <c r="S141" s="374">
        <f t="shared" si="318"/>
        <v>0</v>
      </c>
      <c r="T141" s="373"/>
      <c r="U141" s="323"/>
      <c r="V141" s="452">
        <f t="shared" si="319"/>
        <v>0</v>
      </c>
      <c r="W141" s="549">
        <f t="shared" si="320"/>
        <v>0</v>
      </c>
      <c r="X141" s="326">
        <f t="shared" si="321"/>
        <v>0</v>
      </c>
      <c r="Y141" s="326">
        <f t="shared" si="322"/>
        <v>0</v>
      </c>
      <c r="Z141" s="327" t="e">
        <f t="shared" si="323"/>
        <v>#DIV/0!</v>
      </c>
      <c r="AA141" s="376"/>
      <c r="AB141" s="7"/>
      <c r="AC141" s="7"/>
      <c r="AD141" s="7"/>
      <c r="AE141" s="7"/>
      <c r="AF141" s="7"/>
      <c r="AG141" s="7"/>
    </row>
    <row r="142" spans="1:33" ht="30" customHeight="1" thickBot="1">
      <c r="A142" s="329" t="s">
        <v>79</v>
      </c>
      <c r="B142" s="316" t="s">
        <v>233</v>
      </c>
      <c r="C142" s="550" t="s">
        <v>234</v>
      </c>
      <c r="D142" s="396"/>
      <c r="E142" s="397"/>
      <c r="F142" s="332">
        <v>0.22</v>
      </c>
      <c r="G142" s="398">
        <f t="shared" si="324"/>
        <v>0</v>
      </c>
      <c r="H142" s="397"/>
      <c r="I142" s="332">
        <v>0.22</v>
      </c>
      <c r="J142" s="398">
        <f t="shared" si="325"/>
        <v>0</v>
      </c>
      <c r="K142" s="397"/>
      <c r="L142" s="332">
        <v>0.22</v>
      </c>
      <c r="M142" s="398">
        <f t="shared" si="316"/>
        <v>0</v>
      </c>
      <c r="N142" s="397"/>
      <c r="O142" s="332">
        <v>0.22</v>
      </c>
      <c r="P142" s="398">
        <f t="shared" si="317"/>
        <v>0</v>
      </c>
      <c r="Q142" s="397"/>
      <c r="R142" s="332">
        <v>0.22</v>
      </c>
      <c r="S142" s="398">
        <f t="shared" si="318"/>
        <v>0</v>
      </c>
      <c r="T142" s="397"/>
      <c r="U142" s="332">
        <v>0.22</v>
      </c>
      <c r="V142" s="454">
        <f t="shared" si="319"/>
        <v>0</v>
      </c>
      <c r="W142" s="551">
        <f t="shared" si="320"/>
        <v>0</v>
      </c>
      <c r="X142" s="552">
        <f t="shared" si="321"/>
        <v>0</v>
      </c>
      <c r="Y142" s="552">
        <f t="shared" si="322"/>
        <v>0</v>
      </c>
      <c r="Z142" s="553" t="e">
        <f t="shared" si="323"/>
        <v>#DIV/0!</v>
      </c>
      <c r="AA142" s="383"/>
      <c r="AB142" s="7"/>
      <c r="AC142" s="7"/>
      <c r="AD142" s="7"/>
      <c r="AE142" s="7"/>
      <c r="AF142" s="7"/>
      <c r="AG142" s="7"/>
    </row>
    <row r="143" spans="1:33" ht="30" customHeight="1" thickBot="1">
      <c r="A143" s="418" t="s">
        <v>235</v>
      </c>
      <c r="B143" s="554"/>
      <c r="C143" s="420"/>
      <c r="D143" s="421"/>
      <c r="E143" s="425">
        <f>SUM(E132:E141)</f>
        <v>0</v>
      </c>
      <c r="F143" s="492"/>
      <c r="G143" s="424">
        <f>SUM(G132:G142)</f>
        <v>0</v>
      </c>
      <c r="H143" s="425">
        <f>SUM(H132:H141)</f>
        <v>0</v>
      </c>
      <c r="I143" s="492"/>
      <c r="J143" s="424">
        <f>SUM(J132:J142)</f>
        <v>0</v>
      </c>
      <c r="K143" s="493">
        <f>SUM(K132:K141)</f>
        <v>0</v>
      </c>
      <c r="L143" s="492"/>
      <c r="M143" s="424">
        <f>SUM(M132:M142)</f>
        <v>0</v>
      </c>
      <c r="N143" s="493">
        <f>SUM(N132:N141)</f>
        <v>0</v>
      </c>
      <c r="O143" s="492"/>
      <c r="P143" s="424">
        <f>SUM(P132:P142)</f>
        <v>0</v>
      </c>
      <c r="Q143" s="493">
        <f>SUM(Q132:Q141)</f>
        <v>0</v>
      </c>
      <c r="R143" s="492"/>
      <c r="S143" s="424">
        <f>SUM(S132:S142)</f>
        <v>0</v>
      </c>
      <c r="T143" s="493">
        <f>SUM(T132:T141)</f>
        <v>0</v>
      </c>
      <c r="U143" s="492"/>
      <c r="V143" s="426">
        <f t="shared" ref="V143:X143" si="326">SUM(V132:V142)</f>
        <v>0</v>
      </c>
      <c r="W143" s="523">
        <f t="shared" si="326"/>
        <v>0</v>
      </c>
      <c r="X143" s="541">
        <f t="shared" si="326"/>
        <v>0</v>
      </c>
      <c r="Y143" s="541">
        <f t="shared" si="322"/>
        <v>0</v>
      </c>
      <c r="Z143" s="541" t="e">
        <f t="shared" si="323"/>
        <v>#DIV/0!</v>
      </c>
      <c r="AA143" s="542"/>
      <c r="AB143" s="85"/>
      <c r="AC143" s="85"/>
      <c r="AD143" s="85"/>
      <c r="AE143" s="85"/>
      <c r="AF143" s="85"/>
      <c r="AG143" s="85"/>
    </row>
    <row r="144" spans="1:33" ht="30" customHeight="1" thickBot="1">
      <c r="A144" s="485" t="s">
        <v>74</v>
      </c>
      <c r="B144" s="525">
        <v>8</v>
      </c>
      <c r="C144" s="555" t="s">
        <v>236</v>
      </c>
      <c r="D144" s="433"/>
      <c r="E144" s="434"/>
      <c r="F144" s="434"/>
      <c r="G144" s="434"/>
      <c r="H144" s="434"/>
      <c r="I144" s="434"/>
      <c r="J144" s="434"/>
      <c r="K144" s="434"/>
      <c r="L144" s="434"/>
      <c r="M144" s="434"/>
      <c r="N144" s="434"/>
      <c r="O144" s="434"/>
      <c r="P144" s="434"/>
      <c r="Q144" s="434"/>
      <c r="R144" s="434"/>
      <c r="S144" s="434"/>
      <c r="T144" s="434"/>
      <c r="U144" s="434"/>
      <c r="V144" s="434"/>
      <c r="W144" s="543"/>
      <c r="X144" s="543"/>
      <c r="Y144" s="436"/>
      <c r="Z144" s="543"/>
      <c r="AA144" s="544"/>
      <c r="AB144" s="89"/>
      <c r="AC144" s="89"/>
      <c r="AD144" s="89"/>
      <c r="AE144" s="89"/>
      <c r="AF144" s="89"/>
      <c r="AG144" s="89"/>
    </row>
    <row r="145" spans="1:33" ht="30" customHeight="1">
      <c r="A145" s="315" t="s">
        <v>79</v>
      </c>
      <c r="B145" s="316" t="s">
        <v>237</v>
      </c>
      <c r="C145" s="491" t="s">
        <v>238</v>
      </c>
      <c r="D145" s="372" t="s">
        <v>239</v>
      </c>
      <c r="E145" s="373"/>
      <c r="F145" s="323"/>
      <c r="G145" s="374">
        <f t="shared" ref="G145:G150" si="327">E145*F145</f>
        <v>0</v>
      </c>
      <c r="H145" s="373"/>
      <c r="I145" s="323"/>
      <c r="J145" s="374">
        <f t="shared" ref="J145:J150" si="328">H145*I145</f>
        <v>0</v>
      </c>
      <c r="K145" s="373"/>
      <c r="L145" s="323"/>
      <c r="M145" s="374">
        <f t="shared" ref="M145:M150" si="329">K145*L145</f>
        <v>0</v>
      </c>
      <c r="N145" s="373"/>
      <c r="O145" s="323"/>
      <c r="P145" s="374">
        <f t="shared" ref="P145:P150" si="330">N145*O145</f>
        <v>0</v>
      </c>
      <c r="Q145" s="373"/>
      <c r="R145" s="323"/>
      <c r="S145" s="374">
        <f t="shared" ref="S145:S150" si="331">Q145*R145</f>
        <v>0</v>
      </c>
      <c r="T145" s="373"/>
      <c r="U145" s="323"/>
      <c r="V145" s="452">
        <f t="shared" ref="V145:V150" si="332">T145*U145</f>
        <v>0</v>
      </c>
      <c r="W145" s="545">
        <f t="shared" ref="W145:W150" si="333">G145+M145+S145</f>
        <v>0</v>
      </c>
      <c r="X145" s="546">
        <f t="shared" ref="X145:X150" si="334">J145+P145+V145</f>
        <v>0</v>
      </c>
      <c r="Y145" s="546">
        <f t="shared" ref="Y145:Y151" si="335">W145-X145</f>
        <v>0</v>
      </c>
      <c r="Z145" s="547" t="e">
        <f t="shared" ref="Z145:Z151" si="336">Y145/W145</f>
        <v>#DIV/0!</v>
      </c>
      <c r="AA145" s="548"/>
      <c r="AB145" s="89"/>
      <c r="AC145" s="89"/>
      <c r="AD145" s="89"/>
      <c r="AE145" s="89"/>
      <c r="AF145" s="89"/>
      <c r="AG145" s="89"/>
    </row>
    <row r="146" spans="1:33" ht="30" customHeight="1">
      <c r="A146" s="315" t="s">
        <v>79</v>
      </c>
      <c r="B146" s="316" t="s">
        <v>240</v>
      </c>
      <c r="C146" s="491" t="s">
        <v>241</v>
      </c>
      <c r="D146" s="372" t="s">
        <v>239</v>
      </c>
      <c r="E146" s="373"/>
      <c r="F146" s="323"/>
      <c r="G146" s="374">
        <f t="shared" si="327"/>
        <v>0</v>
      </c>
      <c r="H146" s="373"/>
      <c r="I146" s="323"/>
      <c r="J146" s="374">
        <f t="shared" si="328"/>
        <v>0</v>
      </c>
      <c r="K146" s="373"/>
      <c r="L146" s="323"/>
      <c r="M146" s="374">
        <f t="shared" si="329"/>
        <v>0</v>
      </c>
      <c r="N146" s="373"/>
      <c r="O146" s="323"/>
      <c r="P146" s="374">
        <f t="shared" si="330"/>
        <v>0</v>
      </c>
      <c r="Q146" s="373"/>
      <c r="R146" s="323"/>
      <c r="S146" s="374">
        <f t="shared" si="331"/>
        <v>0</v>
      </c>
      <c r="T146" s="373"/>
      <c r="U146" s="323"/>
      <c r="V146" s="452">
        <f t="shared" si="332"/>
        <v>0</v>
      </c>
      <c r="W146" s="549">
        <f t="shared" si="333"/>
        <v>0</v>
      </c>
      <c r="X146" s="326">
        <f t="shared" si="334"/>
        <v>0</v>
      </c>
      <c r="Y146" s="326">
        <f t="shared" si="335"/>
        <v>0</v>
      </c>
      <c r="Z146" s="327" t="e">
        <f t="shared" si="336"/>
        <v>#DIV/0!</v>
      </c>
      <c r="AA146" s="376"/>
      <c r="AB146" s="89"/>
      <c r="AC146" s="89"/>
      <c r="AD146" s="89"/>
      <c r="AE146" s="89"/>
      <c r="AF146" s="89"/>
      <c r="AG146" s="89"/>
    </row>
    <row r="147" spans="1:33" ht="30" customHeight="1">
      <c r="A147" s="315" t="s">
        <v>79</v>
      </c>
      <c r="B147" s="316" t="s">
        <v>242</v>
      </c>
      <c r="C147" s="491" t="s">
        <v>243</v>
      </c>
      <c r="D147" s="372" t="s">
        <v>244</v>
      </c>
      <c r="E147" s="556"/>
      <c r="F147" s="557"/>
      <c r="G147" s="374">
        <f t="shared" si="327"/>
        <v>0</v>
      </c>
      <c r="H147" s="556"/>
      <c r="I147" s="557"/>
      <c r="J147" s="374">
        <f t="shared" si="328"/>
        <v>0</v>
      </c>
      <c r="K147" s="373"/>
      <c r="L147" s="323"/>
      <c r="M147" s="374">
        <f t="shared" si="329"/>
        <v>0</v>
      </c>
      <c r="N147" s="373"/>
      <c r="O147" s="323"/>
      <c r="P147" s="374">
        <f t="shared" si="330"/>
        <v>0</v>
      </c>
      <c r="Q147" s="373"/>
      <c r="R147" s="323"/>
      <c r="S147" s="374">
        <f t="shared" si="331"/>
        <v>0</v>
      </c>
      <c r="T147" s="373"/>
      <c r="U147" s="323"/>
      <c r="V147" s="452">
        <f t="shared" si="332"/>
        <v>0</v>
      </c>
      <c r="W147" s="558">
        <f t="shared" si="333"/>
        <v>0</v>
      </c>
      <c r="X147" s="326">
        <f t="shared" si="334"/>
        <v>0</v>
      </c>
      <c r="Y147" s="326">
        <f t="shared" si="335"/>
        <v>0</v>
      </c>
      <c r="Z147" s="327" t="e">
        <f t="shared" si="336"/>
        <v>#DIV/0!</v>
      </c>
      <c r="AA147" s="376"/>
      <c r="AB147" s="89"/>
      <c r="AC147" s="89"/>
      <c r="AD147" s="89"/>
      <c r="AE147" s="89"/>
      <c r="AF147" s="89"/>
      <c r="AG147" s="89"/>
    </row>
    <row r="148" spans="1:33" ht="30" customHeight="1">
      <c r="A148" s="315" t="s">
        <v>79</v>
      </c>
      <c r="B148" s="316" t="s">
        <v>245</v>
      </c>
      <c r="C148" s="491" t="s">
        <v>246</v>
      </c>
      <c r="D148" s="372" t="s">
        <v>244</v>
      </c>
      <c r="E148" s="373"/>
      <c r="F148" s="323"/>
      <c r="G148" s="374">
        <f t="shared" si="327"/>
        <v>0</v>
      </c>
      <c r="H148" s="373"/>
      <c r="I148" s="323"/>
      <c r="J148" s="374">
        <f t="shared" si="328"/>
        <v>0</v>
      </c>
      <c r="K148" s="556"/>
      <c r="L148" s="557"/>
      <c r="M148" s="374">
        <f t="shared" si="329"/>
        <v>0</v>
      </c>
      <c r="N148" s="556"/>
      <c r="O148" s="557"/>
      <c r="P148" s="374">
        <f t="shared" si="330"/>
        <v>0</v>
      </c>
      <c r="Q148" s="556"/>
      <c r="R148" s="557"/>
      <c r="S148" s="374">
        <f t="shared" si="331"/>
        <v>0</v>
      </c>
      <c r="T148" s="556"/>
      <c r="U148" s="557"/>
      <c r="V148" s="452">
        <f t="shared" si="332"/>
        <v>0</v>
      </c>
      <c r="W148" s="558">
        <f t="shared" si="333"/>
        <v>0</v>
      </c>
      <c r="X148" s="326">
        <f t="shared" si="334"/>
        <v>0</v>
      </c>
      <c r="Y148" s="326">
        <f t="shared" si="335"/>
        <v>0</v>
      </c>
      <c r="Z148" s="327" t="e">
        <f t="shared" si="336"/>
        <v>#DIV/0!</v>
      </c>
      <c r="AA148" s="376"/>
      <c r="AB148" s="89"/>
      <c r="AC148" s="89"/>
      <c r="AD148" s="89"/>
      <c r="AE148" s="89"/>
      <c r="AF148" s="89"/>
      <c r="AG148" s="89"/>
    </row>
    <row r="149" spans="1:33" ht="30" customHeight="1">
      <c r="A149" s="315" t="s">
        <v>79</v>
      </c>
      <c r="B149" s="316" t="s">
        <v>247</v>
      </c>
      <c r="C149" s="491" t="s">
        <v>248</v>
      </c>
      <c r="D149" s="372" t="s">
        <v>244</v>
      </c>
      <c r="E149" s="373"/>
      <c r="F149" s="323"/>
      <c r="G149" s="374">
        <f t="shared" si="327"/>
        <v>0</v>
      </c>
      <c r="H149" s="373"/>
      <c r="I149" s="323"/>
      <c r="J149" s="374">
        <f t="shared" si="328"/>
        <v>0</v>
      </c>
      <c r="K149" s="373"/>
      <c r="L149" s="323"/>
      <c r="M149" s="374">
        <f t="shared" si="329"/>
        <v>0</v>
      </c>
      <c r="N149" s="373"/>
      <c r="O149" s="323"/>
      <c r="P149" s="374">
        <f t="shared" si="330"/>
        <v>0</v>
      </c>
      <c r="Q149" s="373"/>
      <c r="R149" s="323"/>
      <c r="S149" s="374">
        <f t="shared" si="331"/>
        <v>0</v>
      </c>
      <c r="T149" s="373"/>
      <c r="U149" s="323"/>
      <c r="V149" s="452">
        <f t="shared" si="332"/>
        <v>0</v>
      </c>
      <c r="W149" s="549">
        <f t="shared" si="333"/>
        <v>0</v>
      </c>
      <c r="X149" s="326">
        <f t="shared" si="334"/>
        <v>0</v>
      </c>
      <c r="Y149" s="326">
        <f t="shared" si="335"/>
        <v>0</v>
      </c>
      <c r="Z149" s="327" t="e">
        <f t="shared" si="336"/>
        <v>#DIV/0!</v>
      </c>
      <c r="AA149" s="376"/>
      <c r="AB149" s="7"/>
      <c r="AC149" s="7"/>
      <c r="AD149" s="7"/>
      <c r="AE149" s="7"/>
      <c r="AF149" s="7"/>
      <c r="AG149" s="7"/>
    </row>
    <row r="150" spans="1:33" ht="30" customHeight="1" thickBot="1">
      <c r="A150" s="329" t="s">
        <v>79</v>
      </c>
      <c r="B150" s="395" t="s">
        <v>249</v>
      </c>
      <c r="C150" s="416" t="s">
        <v>250</v>
      </c>
      <c r="D150" s="396"/>
      <c r="E150" s="397"/>
      <c r="F150" s="332">
        <v>0.22</v>
      </c>
      <c r="G150" s="398">
        <f t="shared" si="327"/>
        <v>0</v>
      </c>
      <c r="H150" s="397"/>
      <c r="I150" s="332">
        <v>0.22</v>
      </c>
      <c r="J150" s="398">
        <f t="shared" si="328"/>
        <v>0</v>
      </c>
      <c r="K150" s="397"/>
      <c r="L150" s="332">
        <v>0.22</v>
      </c>
      <c r="M150" s="398">
        <f t="shared" si="329"/>
        <v>0</v>
      </c>
      <c r="N150" s="397"/>
      <c r="O150" s="332">
        <v>0.22</v>
      </c>
      <c r="P150" s="398">
        <f t="shared" si="330"/>
        <v>0</v>
      </c>
      <c r="Q150" s="397"/>
      <c r="R150" s="332">
        <v>0.22</v>
      </c>
      <c r="S150" s="398">
        <f t="shared" si="331"/>
        <v>0</v>
      </c>
      <c r="T150" s="397"/>
      <c r="U150" s="332">
        <v>0.22</v>
      </c>
      <c r="V150" s="454">
        <f t="shared" si="332"/>
        <v>0</v>
      </c>
      <c r="W150" s="551">
        <f t="shared" si="333"/>
        <v>0</v>
      </c>
      <c r="X150" s="552">
        <f t="shared" si="334"/>
        <v>0</v>
      </c>
      <c r="Y150" s="552">
        <f t="shared" si="335"/>
        <v>0</v>
      </c>
      <c r="Z150" s="553" t="e">
        <f t="shared" si="336"/>
        <v>#DIV/0!</v>
      </c>
      <c r="AA150" s="383"/>
      <c r="AB150" s="7"/>
      <c r="AC150" s="7"/>
      <c r="AD150" s="7"/>
      <c r="AE150" s="7"/>
      <c r="AF150" s="7"/>
      <c r="AG150" s="7"/>
    </row>
    <row r="151" spans="1:33" ht="30" customHeight="1" thickBot="1">
      <c r="A151" s="418" t="s">
        <v>251</v>
      </c>
      <c r="B151" s="559"/>
      <c r="C151" s="420"/>
      <c r="D151" s="421"/>
      <c r="E151" s="425">
        <f>SUM(E145:E149)</f>
        <v>0</v>
      </c>
      <c r="F151" s="492"/>
      <c r="G151" s="425">
        <f>SUM(G145:G150)</f>
        <v>0</v>
      </c>
      <c r="H151" s="425">
        <f>SUM(H145:H149)</f>
        <v>0</v>
      </c>
      <c r="I151" s="492"/>
      <c r="J151" s="425">
        <f>SUM(J145:J150)</f>
        <v>0</v>
      </c>
      <c r="K151" s="425">
        <f>SUM(K145:K149)</f>
        <v>0</v>
      </c>
      <c r="L151" s="492"/>
      <c r="M151" s="425">
        <f>SUM(M145:M150)</f>
        <v>0</v>
      </c>
      <c r="N151" s="425">
        <f>SUM(N145:N149)</f>
        <v>0</v>
      </c>
      <c r="O151" s="492"/>
      <c r="P151" s="425">
        <f>SUM(P145:P150)</f>
        <v>0</v>
      </c>
      <c r="Q151" s="425">
        <f>SUM(Q145:Q149)</f>
        <v>0</v>
      </c>
      <c r="R151" s="492"/>
      <c r="S151" s="425">
        <f>SUM(S145:S150)</f>
        <v>0</v>
      </c>
      <c r="T151" s="425">
        <f>SUM(T145:T149)</f>
        <v>0</v>
      </c>
      <c r="U151" s="492"/>
      <c r="V151" s="560">
        <f t="shared" ref="V151:X151" si="337">SUM(V145:V150)</f>
        <v>0</v>
      </c>
      <c r="W151" s="523">
        <f t="shared" si="337"/>
        <v>0</v>
      </c>
      <c r="X151" s="541">
        <f t="shared" si="337"/>
        <v>0</v>
      </c>
      <c r="Y151" s="541">
        <f t="shared" si="335"/>
        <v>0</v>
      </c>
      <c r="Z151" s="541" t="e">
        <f t="shared" si="336"/>
        <v>#DIV/0!</v>
      </c>
      <c r="AA151" s="542"/>
      <c r="AB151" s="7"/>
      <c r="AC151" s="7"/>
      <c r="AD151" s="7"/>
      <c r="AE151" s="7"/>
      <c r="AF151" s="7"/>
      <c r="AG151" s="7"/>
    </row>
    <row r="152" spans="1:33" ht="30" customHeight="1" thickBot="1">
      <c r="A152" s="430" t="s">
        <v>74</v>
      </c>
      <c r="B152" s="431">
        <v>9</v>
      </c>
      <c r="C152" s="432" t="s">
        <v>252</v>
      </c>
      <c r="D152" s="433"/>
      <c r="E152" s="434"/>
      <c r="F152" s="434"/>
      <c r="G152" s="434"/>
      <c r="H152" s="434"/>
      <c r="I152" s="434"/>
      <c r="J152" s="434"/>
      <c r="K152" s="434"/>
      <c r="L152" s="434"/>
      <c r="M152" s="434"/>
      <c r="N152" s="434"/>
      <c r="O152" s="434"/>
      <c r="P152" s="434"/>
      <c r="Q152" s="434"/>
      <c r="R152" s="434"/>
      <c r="S152" s="434"/>
      <c r="T152" s="434"/>
      <c r="U152" s="434"/>
      <c r="V152" s="434"/>
      <c r="W152" s="561"/>
      <c r="X152" s="561"/>
      <c r="Y152" s="527"/>
      <c r="Z152" s="561"/>
      <c r="AA152" s="490"/>
      <c r="AB152" s="88"/>
      <c r="AC152" s="89"/>
      <c r="AD152" s="89"/>
      <c r="AE152" s="89"/>
      <c r="AF152" s="89"/>
      <c r="AG152" s="89"/>
    </row>
    <row r="153" spans="1:33" ht="30" customHeight="1">
      <c r="A153" s="562" t="s">
        <v>79</v>
      </c>
      <c r="B153" s="563">
        <v>43839</v>
      </c>
      <c r="C153" s="564" t="s">
        <v>253</v>
      </c>
      <c r="D153" s="565" t="s">
        <v>141</v>
      </c>
      <c r="E153" s="566"/>
      <c r="F153" s="323"/>
      <c r="G153" s="567"/>
      <c r="H153" s="566"/>
      <c r="I153" s="568"/>
      <c r="J153" s="567"/>
      <c r="K153" s="569"/>
      <c r="L153" s="568"/>
      <c r="M153" s="567">
        <f t="shared" ref="M153:M158" si="338">K153*L153</f>
        <v>0</v>
      </c>
      <c r="N153" s="569"/>
      <c r="O153" s="568"/>
      <c r="P153" s="567">
        <f t="shared" ref="P153:P158" si="339">N153*O153</f>
        <v>0</v>
      </c>
      <c r="Q153" s="569"/>
      <c r="R153" s="568"/>
      <c r="S153" s="567">
        <f t="shared" ref="S153:S158" si="340">Q153*R153</f>
        <v>0</v>
      </c>
      <c r="T153" s="569"/>
      <c r="U153" s="568"/>
      <c r="V153" s="567">
        <f t="shared" ref="V153:V158" si="341">T153*U153</f>
        <v>0</v>
      </c>
      <c r="W153" s="546">
        <f t="shared" ref="W153:W158" si="342">G153+M153+S153</f>
        <v>0</v>
      </c>
      <c r="X153" s="326">
        <f t="shared" ref="X153:X158" si="343">J153+P153+V153</f>
        <v>0</v>
      </c>
      <c r="Y153" s="326">
        <f t="shared" ref="Y153:Y159" si="344">W153-X153</f>
        <v>0</v>
      </c>
      <c r="Z153" s="327" t="e">
        <f t="shared" ref="Z153:Z159" si="345">Y153/W153</f>
        <v>#DIV/0!</v>
      </c>
      <c r="AA153" s="548"/>
      <c r="AB153" s="89"/>
      <c r="AC153" s="89"/>
      <c r="AD153" s="89"/>
      <c r="AE153" s="89"/>
      <c r="AF153" s="89"/>
      <c r="AG153" s="89"/>
    </row>
    <row r="154" spans="1:33" ht="30" customHeight="1">
      <c r="A154" s="315" t="s">
        <v>79</v>
      </c>
      <c r="B154" s="570">
        <v>43870</v>
      </c>
      <c r="C154" s="491" t="s">
        <v>254</v>
      </c>
      <c r="D154" s="571" t="s">
        <v>141</v>
      </c>
      <c r="E154" s="472"/>
      <c r="F154" s="323"/>
      <c r="G154" s="374"/>
      <c r="H154" s="572"/>
      <c r="I154" s="573"/>
      <c r="J154" s="574"/>
      <c r="K154" s="373"/>
      <c r="L154" s="323"/>
      <c r="M154" s="374">
        <f t="shared" si="338"/>
        <v>0</v>
      </c>
      <c r="N154" s="373"/>
      <c r="O154" s="323"/>
      <c r="P154" s="374">
        <f t="shared" si="339"/>
        <v>0</v>
      </c>
      <c r="Q154" s="373"/>
      <c r="R154" s="323"/>
      <c r="S154" s="374">
        <f t="shared" si="340"/>
        <v>0</v>
      </c>
      <c r="T154" s="373"/>
      <c r="U154" s="323"/>
      <c r="V154" s="374">
        <f t="shared" si="341"/>
        <v>0</v>
      </c>
      <c r="W154" s="375">
        <f t="shared" si="342"/>
        <v>0</v>
      </c>
      <c r="X154" s="326">
        <f t="shared" si="343"/>
        <v>0</v>
      </c>
      <c r="Y154" s="326">
        <f t="shared" si="344"/>
        <v>0</v>
      </c>
      <c r="Z154" s="327" t="e">
        <f t="shared" si="345"/>
        <v>#DIV/0!</v>
      </c>
      <c r="AA154" s="376"/>
      <c r="AB154" s="89"/>
      <c r="AC154" s="89"/>
      <c r="AD154" s="89"/>
      <c r="AE154" s="89"/>
      <c r="AF154" s="89"/>
      <c r="AG154" s="89"/>
    </row>
    <row r="155" spans="1:33" ht="30" customHeight="1">
      <c r="A155" s="315" t="s">
        <v>79</v>
      </c>
      <c r="B155" s="570">
        <v>43899</v>
      </c>
      <c r="C155" s="491" t="s">
        <v>341</v>
      </c>
      <c r="D155" s="571" t="s">
        <v>342</v>
      </c>
      <c r="E155" s="472"/>
      <c r="F155" s="323"/>
      <c r="G155" s="374"/>
      <c r="H155" s="472"/>
      <c r="I155" s="323"/>
      <c r="J155" s="374"/>
      <c r="K155" s="373"/>
      <c r="L155" s="323"/>
      <c r="M155" s="374">
        <f t="shared" si="338"/>
        <v>0</v>
      </c>
      <c r="N155" s="373"/>
      <c r="O155" s="323"/>
      <c r="P155" s="374">
        <f t="shared" si="339"/>
        <v>0</v>
      </c>
      <c r="Q155" s="373"/>
      <c r="R155" s="323"/>
      <c r="S155" s="374">
        <f t="shared" si="340"/>
        <v>0</v>
      </c>
      <c r="T155" s="373"/>
      <c r="U155" s="323"/>
      <c r="V155" s="374">
        <f t="shared" si="341"/>
        <v>0</v>
      </c>
      <c r="W155" s="375">
        <f t="shared" si="342"/>
        <v>0</v>
      </c>
      <c r="X155" s="326">
        <f t="shared" si="343"/>
        <v>0</v>
      </c>
      <c r="Y155" s="326">
        <f t="shared" si="344"/>
        <v>0</v>
      </c>
      <c r="Z155" s="327" t="e">
        <f t="shared" si="345"/>
        <v>#DIV/0!</v>
      </c>
      <c r="AA155" s="376"/>
      <c r="AB155" s="89"/>
      <c r="AC155" s="89"/>
      <c r="AD155" s="89"/>
      <c r="AE155" s="89"/>
      <c r="AF155" s="89"/>
      <c r="AG155" s="89"/>
    </row>
    <row r="156" spans="1:33" ht="30" customHeight="1">
      <c r="A156" s="315" t="s">
        <v>79</v>
      </c>
      <c r="B156" s="570">
        <v>43930</v>
      </c>
      <c r="C156" s="491" t="s">
        <v>255</v>
      </c>
      <c r="D156" s="571" t="s">
        <v>342</v>
      </c>
      <c r="E156" s="472"/>
      <c r="F156" s="323"/>
      <c r="G156" s="374"/>
      <c r="H156" s="472"/>
      <c r="I156" s="323"/>
      <c r="J156" s="374"/>
      <c r="K156" s="373"/>
      <c r="L156" s="323"/>
      <c r="M156" s="374">
        <f t="shared" si="338"/>
        <v>0</v>
      </c>
      <c r="N156" s="373"/>
      <c r="O156" s="323"/>
      <c r="P156" s="374">
        <f t="shared" si="339"/>
        <v>0</v>
      </c>
      <c r="Q156" s="373"/>
      <c r="R156" s="323"/>
      <c r="S156" s="374">
        <f t="shared" si="340"/>
        <v>0</v>
      </c>
      <c r="T156" s="373"/>
      <c r="U156" s="323"/>
      <c r="V156" s="374">
        <f t="shared" si="341"/>
        <v>0</v>
      </c>
      <c r="W156" s="375">
        <f t="shared" si="342"/>
        <v>0</v>
      </c>
      <c r="X156" s="326">
        <f t="shared" si="343"/>
        <v>0</v>
      </c>
      <c r="Y156" s="326">
        <f t="shared" si="344"/>
        <v>0</v>
      </c>
      <c r="Z156" s="327" t="e">
        <f t="shared" si="345"/>
        <v>#DIV/0!</v>
      </c>
      <c r="AA156" s="376"/>
      <c r="AB156" s="89"/>
      <c r="AC156" s="89"/>
      <c r="AD156" s="89"/>
      <c r="AE156" s="89"/>
      <c r="AF156" s="89"/>
      <c r="AG156" s="89"/>
    </row>
    <row r="157" spans="1:33" ht="30" customHeight="1">
      <c r="A157" s="329" t="s">
        <v>79</v>
      </c>
      <c r="B157" s="570">
        <v>43960</v>
      </c>
      <c r="C157" s="411" t="s">
        <v>343</v>
      </c>
      <c r="D157" s="575" t="s">
        <v>141</v>
      </c>
      <c r="E157" s="474"/>
      <c r="F157" s="332"/>
      <c r="G157" s="398"/>
      <c r="H157" s="474"/>
      <c r="I157" s="332"/>
      <c r="J157" s="398"/>
      <c r="K157" s="397"/>
      <c r="L157" s="332"/>
      <c r="M157" s="398">
        <f t="shared" si="338"/>
        <v>0</v>
      </c>
      <c r="N157" s="397"/>
      <c r="O157" s="332"/>
      <c r="P157" s="398">
        <f t="shared" si="339"/>
        <v>0</v>
      </c>
      <c r="Q157" s="397"/>
      <c r="R157" s="332"/>
      <c r="S157" s="398">
        <f t="shared" si="340"/>
        <v>0</v>
      </c>
      <c r="T157" s="397"/>
      <c r="U157" s="332"/>
      <c r="V157" s="398">
        <f t="shared" si="341"/>
        <v>0</v>
      </c>
      <c r="W157" s="382">
        <f t="shared" si="342"/>
        <v>0</v>
      </c>
      <c r="X157" s="326">
        <f t="shared" si="343"/>
        <v>0</v>
      </c>
      <c r="Y157" s="326">
        <f t="shared" si="344"/>
        <v>0</v>
      </c>
      <c r="Z157" s="327" t="e">
        <f t="shared" si="345"/>
        <v>#DIV/0!</v>
      </c>
      <c r="AA157" s="415"/>
      <c r="AB157" s="7"/>
      <c r="AC157" s="7"/>
      <c r="AD157" s="7"/>
      <c r="AE157" s="7"/>
      <c r="AF157" s="7"/>
      <c r="AG157" s="7"/>
    </row>
    <row r="158" spans="1:33" ht="30" customHeight="1" thickBot="1">
      <c r="A158" s="329" t="s">
        <v>79</v>
      </c>
      <c r="B158" s="570">
        <v>43991</v>
      </c>
      <c r="C158" s="550" t="s">
        <v>256</v>
      </c>
      <c r="D158" s="378"/>
      <c r="E158" s="397"/>
      <c r="F158" s="332">
        <v>0.22</v>
      </c>
      <c r="G158" s="398">
        <f t="shared" ref="G158" si="346">E158*F158</f>
        <v>0</v>
      </c>
      <c r="H158" s="397"/>
      <c r="I158" s="332">
        <v>0.22</v>
      </c>
      <c r="J158" s="398">
        <f t="shared" ref="J158" si="347">H158*I158</f>
        <v>0</v>
      </c>
      <c r="K158" s="397"/>
      <c r="L158" s="332">
        <v>0.22</v>
      </c>
      <c r="M158" s="398">
        <f t="shared" si="338"/>
        <v>0</v>
      </c>
      <c r="N158" s="397"/>
      <c r="O158" s="332">
        <v>0.22</v>
      </c>
      <c r="P158" s="398">
        <f t="shared" si="339"/>
        <v>0</v>
      </c>
      <c r="Q158" s="397"/>
      <c r="R158" s="332">
        <v>0.22</v>
      </c>
      <c r="S158" s="398">
        <f t="shared" si="340"/>
        <v>0</v>
      </c>
      <c r="T158" s="397"/>
      <c r="U158" s="332">
        <v>0.22</v>
      </c>
      <c r="V158" s="398">
        <f t="shared" si="341"/>
        <v>0</v>
      </c>
      <c r="W158" s="382">
        <f t="shared" si="342"/>
        <v>0</v>
      </c>
      <c r="X158" s="417">
        <f t="shared" si="343"/>
        <v>0</v>
      </c>
      <c r="Y158" s="417">
        <f t="shared" si="344"/>
        <v>0</v>
      </c>
      <c r="Z158" s="540" t="e">
        <f t="shared" si="345"/>
        <v>#DIV/0!</v>
      </c>
      <c r="AA158" s="415"/>
      <c r="AB158" s="7"/>
      <c r="AC158" s="7"/>
      <c r="AD158" s="7"/>
      <c r="AE158" s="7"/>
      <c r="AF158" s="7"/>
      <c r="AG158" s="7"/>
    </row>
    <row r="159" spans="1:33" ht="30" customHeight="1" thickBot="1">
      <c r="A159" s="418" t="s">
        <v>257</v>
      </c>
      <c r="B159" s="419"/>
      <c r="C159" s="420"/>
      <c r="D159" s="421"/>
      <c r="E159" s="425"/>
      <c r="F159" s="492"/>
      <c r="G159" s="424"/>
      <c r="H159" s="425">
        <f>SUM(H153:H157)</f>
        <v>0</v>
      </c>
      <c r="I159" s="492"/>
      <c r="J159" s="424">
        <f>SUM(J153:J158)</f>
        <v>0</v>
      </c>
      <c r="K159" s="493">
        <f>SUM(K153:K157)</f>
        <v>0</v>
      </c>
      <c r="L159" s="492"/>
      <c r="M159" s="424">
        <f>SUM(M153:M158)</f>
        <v>0</v>
      </c>
      <c r="N159" s="493">
        <f>SUM(N153:N157)</f>
        <v>0</v>
      </c>
      <c r="O159" s="492"/>
      <c r="P159" s="424">
        <f>SUM(P153:P158)</f>
        <v>0</v>
      </c>
      <c r="Q159" s="493">
        <f>SUM(Q153:Q157)</f>
        <v>0</v>
      </c>
      <c r="R159" s="492"/>
      <c r="S159" s="424">
        <f>SUM(S153:S158)</f>
        <v>0</v>
      </c>
      <c r="T159" s="493">
        <f>SUM(T153:T157)</f>
        <v>0</v>
      </c>
      <c r="U159" s="492"/>
      <c r="V159" s="426">
        <f t="shared" ref="V159:X159" si="348">SUM(V153:V158)</f>
        <v>0</v>
      </c>
      <c r="W159" s="523">
        <f t="shared" si="348"/>
        <v>0</v>
      </c>
      <c r="X159" s="541">
        <f t="shared" si="348"/>
        <v>0</v>
      </c>
      <c r="Y159" s="541">
        <f t="shared" si="344"/>
        <v>0</v>
      </c>
      <c r="Z159" s="541" t="e">
        <f t="shared" si="345"/>
        <v>#DIV/0!</v>
      </c>
      <c r="AA159" s="542"/>
      <c r="AB159" s="7"/>
      <c r="AC159" s="7"/>
      <c r="AD159" s="7"/>
      <c r="AE159" s="7"/>
      <c r="AF159" s="7"/>
      <c r="AG159" s="7"/>
    </row>
    <row r="160" spans="1:33" ht="30" customHeight="1" thickBot="1">
      <c r="A160" s="430" t="s">
        <v>74</v>
      </c>
      <c r="B160" s="525">
        <v>10</v>
      </c>
      <c r="C160" s="576" t="s">
        <v>258</v>
      </c>
      <c r="D160" s="433"/>
      <c r="E160" s="434"/>
      <c r="F160" s="434"/>
      <c r="G160" s="434"/>
      <c r="H160" s="434"/>
      <c r="I160" s="434"/>
      <c r="J160" s="434"/>
      <c r="K160" s="434"/>
      <c r="L160" s="434"/>
      <c r="M160" s="434"/>
      <c r="N160" s="434"/>
      <c r="O160" s="434"/>
      <c r="P160" s="434"/>
      <c r="Q160" s="434"/>
      <c r="R160" s="434"/>
      <c r="S160" s="434"/>
      <c r="T160" s="434"/>
      <c r="U160" s="434"/>
      <c r="V160" s="434"/>
      <c r="W160" s="543"/>
      <c r="X160" s="543"/>
      <c r="Y160" s="436"/>
      <c r="Z160" s="543"/>
      <c r="AA160" s="544"/>
      <c r="AB160" s="89"/>
      <c r="AC160" s="89"/>
      <c r="AD160" s="89"/>
      <c r="AE160" s="89"/>
      <c r="AF160" s="89"/>
      <c r="AG160" s="89"/>
    </row>
    <row r="161" spans="1:33" ht="30" customHeight="1">
      <c r="A161" s="315" t="s">
        <v>79</v>
      </c>
      <c r="B161" s="570">
        <v>43840</v>
      </c>
      <c r="C161" s="577" t="s">
        <v>259</v>
      </c>
      <c r="D161" s="565"/>
      <c r="E161" s="578"/>
      <c r="F161" s="408"/>
      <c r="G161" s="409">
        <f t="shared" ref="G161:G165" si="349">E161*F161</f>
        <v>0</v>
      </c>
      <c r="H161" s="578"/>
      <c r="I161" s="408"/>
      <c r="J161" s="409">
        <f t="shared" ref="J161:J165" si="350">H161*I161</f>
        <v>0</v>
      </c>
      <c r="K161" s="407"/>
      <c r="L161" s="408"/>
      <c r="M161" s="409">
        <f t="shared" ref="M161:M165" si="351">K161*L161</f>
        <v>0</v>
      </c>
      <c r="N161" s="407"/>
      <c r="O161" s="408"/>
      <c r="P161" s="409">
        <f t="shared" ref="P161:P165" si="352">N161*O161</f>
        <v>0</v>
      </c>
      <c r="Q161" s="407"/>
      <c r="R161" s="408"/>
      <c r="S161" s="409">
        <f t="shared" ref="S161:S165" si="353">Q161*R161</f>
        <v>0</v>
      </c>
      <c r="T161" s="407"/>
      <c r="U161" s="408"/>
      <c r="V161" s="579">
        <f t="shared" ref="V161:V165" si="354">T161*U161</f>
        <v>0</v>
      </c>
      <c r="W161" s="580">
        <f t="shared" ref="W161:W165" si="355">G161+M161+S161</f>
        <v>0</v>
      </c>
      <c r="X161" s="546">
        <f t="shared" ref="X161:X165" si="356">J161+P161+V161</f>
        <v>0</v>
      </c>
      <c r="Y161" s="546">
        <f t="shared" ref="Y161:Y166" si="357">W161-X161</f>
        <v>0</v>
      </c>
      <c r="Z161" s="547" t="e">
        <f t="shared" ref="Z161:Z166" si="358">Y161/W161</f>
        <v>#DIV/0!</v>
      </c>
      <c r="AA161" s="581"/>
      <c r="AB161" s="89"/>
      <c r="AC161" s="89"/>
      <c r="AD161" s="89"/>
      <c r="AE161" s="89"/>
      <c r="AF161" s="89"/>
      <c r="AG161" s="89"/>
    </row>
    <row r="162" spans="1:33" ht="30" customHeight="1">
      <c r="A162" s="315" t="s">
        <v>79</v>
      </c>
      <c r="B162" s="570">
        <v>43871</v>
      </c>
      <c r="C162" s="577" t="s">
        <v>259</v>
      </c>
      <c r="D162" s="571"/>
      <c r="E162" s="472"/>
      <c r="F162" s="323"/>
      <c r="G162" s="374">
        <f t="shared" si="349"/>
        <v>0</v>
      </c>
      <c r="H162" s="472"/>
      <c r="I162" s="323"/>
      <c r="J162" s="374">
        <f t="shared" si="350"/>
        <v>0</v>
      </c>
      <c r="K162" s="373"/>
      <c r="L162" s="323"/>
      <c r="M162" s="374">
        <f t="shared" si="351"/>
        <v>0</v>
      </c>
      <c r="N162" s="373"/>
      <c r="O162" s="323"/>
      <c r="P162" s="374">
        <f t="shared" si="352"/>
        <v>0</v>
      </c>
      <c r="Q162" s="373"/>
      <c r="R162" s="323"/>
      <c r="S162" s="374">
        <f t="shared" si="353"/>
        <v>0</v>
      </c>
      <c r="T162" s="373"/>
      <c r="U162" s="323"/>
      <c r="V162" s="452">
        <f t="shared" si="354"/>
        <v>0</v>
      </c>
      <c r="W162" s="549">
        <f t="shared" si="355"/>
        <v>0</v>
      </c>
      <c r="X162" s="326">
        <f t="shared" si="356"/>
        <v>0</v>
      </c>
      <c r="Y162" s="326">
        <f t="shared" si="357"/>
        <v>0</v>
      </c>
      <c r="Z162" s="327" t="e">
        <f t="shared" si="358"/>
        <v>#DIV/0!</v>
      </c>
      <c r="AA162" s="376"/>
      <c r="AB162" s="89"/>
      <c r="AC162" s="89"/>
      <c r="AD162" s="89"/>
      <c r="AE162" s="89"/>
      <c r="AF162" s="89"/>
      <c r="AG162" s="89"/>
    </row>
    <row r="163" spans="1:33" ht="30" customHeight="1">
      <c r="A163" s="315" t="s">
        <v>79</v>
      </c>
      <c r="B163" s="570">
        <v>43900</v>
      </c>
      <c r="C163" s="577" t="s">
        <v>259</v>
      </c>
      <c r="D163" s="571"/>
      <c r="E163" s="472"/>
      <c r="F163" s="323"/>
      <c r="G163" s="374">
        <f t="shared" si="349"/>
        <v>0</v>
      </c>
      <c r="H163" s="472"/>
      <c r="I163" s="323"/>
      <c r="J163" s="374">
        <f t="shared" si="350"/>
        <v>0</v>
      </c>
      <c r="K163" s="373"/>
      <c r="L163" s="323"/>
      <c r="M163" s="374">
        <f t="shared" si="351"/>
        <v>0</v>
      </c>
      <c r="N163" s="373"/>
      <c r="O163" s="323"/>
      <c r="P163" s="374">
        <f t="shared" si="352"/>
        <v>0</v>
      </c>
      <c r="Q163" s="373"/>
      <c r="R163" s="323"/>
      <c r="S163" s="374">
        <f t="shared" si="353"/>
        <v>0</v>
      </c>
      <c r="T163" s="373"/>
      <c r="U163" s="323"/>
      <c r="V163" s="452">
        <f t="shared" si="354"/>
        <v>0</v>
      </c>
      <c r="W163" s="549">
        <f t="shared" si="355"/>
        <v>0</v>
      </c>
      <c r="X163" s="326">
        <f t="shared" si="356"/>
        <v>0</v>
      </c>
      <c r="Y163" s="326">
        <f t="shared" si="357"/>
        <v>0</v>
      </c>
      <c r="Z163" s="327" t="e">
        <f t="shared" si="358"/>
        <v>#DIV/0!</v>
      </c>
      <c r="AA163" s="376"/>
      <c r="AB163" s="89"/>
      <c r="AC163" s="89"/>
      <c r="AD163" s="89"/>
      <c r="AE163" s="89"/>
      <c r="AF163" s="89"/>
      <c r="AG163" s="89"/>
    </row>
    <row r="164" spans="1:33" ht="30" customHeight="1">
      <c r="A164" s="329" t="s">
        <v>79</v>
      </c>
      <c r="B164" s="582">
        <v>43931</v>
      </c>
      <c r="C164" s="411" t="s">
        <v>260</v>
      </c>
      <c r="D164" s="575" t="s">
        <v>82</v>
      </c>
      <c r="E164" s="474"/>
      <c r="F164" s="332"/>
      <c r="G164" s="374">
        <f t="shared" si="349"/>
        <v>0</v>
      </c>
      <c r="H164" s="474"/>
      <c r="I164" s="332"/>
      <c r="J164" s="374">
        <f t="shared" si="350"/>
        <v>0</v>
      </c>
      <c r="K164" s="397"/>
      <c r="L164" s="332"/>
      <c r="M164" s="398">
        <f t="shared" si="351"/>
        <v>0</v>
      </c>
      <c r="N164" s="397"/>
      <c r="O164" s="332"/>
      <c r="P164" s="398">
        <f t="shared" si="352"/>
        <v>0</v>
      </c>
      <c r="Q164" s="397"/>
      <c r="R164" s="332"/>
      <c r="S164" s="398">
        <f t="shared" si="353"/>
        <v>0</v>
      </c>
      <c r="T164" s="397"/>
      <c r="U164" s="332"/>
      <c r="V164" s="454">
        <f t="shared" si="354"/>
        <v>0</v>
      </c>
      <c r="W164" s="583">
        <f t="shared" si="355"/>
        <v>0</v>
      </c>
      <c r="X164" s="326">
        <f t="shared" si="356"/>
        <v>0</v>
      </c>
      <c r="Y164" s="326">
        <f t="shared" si="357"/>
        <v>0</v>
      </c>
      <c r="Z164" s="327" t="e">
        <f t="shared" si="358"/>
        <v>#DIV/0!</v>
      </c>
      <c r="AA164" s="537"/>
      <c r="AB164" s="7"/>
      <c r="AC164" s="7"/>
      <c r="AD164" s="7"/>
      <c r="AE164" s="7"/>
      <c r="AF164" s="7"/>
      <c r="AG164" s="7"/>
    </row>
    <row r="165" spans="1:33" ht="30" customHeight="1" thickBot="1">
      <c r="A165" s="329" t="s">
        <v>79</v>
      </c>
      <c r="B165" s="584">
        <v>43961</v>
      </c>
      <c r="C165" s="550" t="s">
        <v>261</v>
      </c>
      <c r="D165" s="585"/>
      <c r="E165" s="397"/>
      <c r="F165" s="332">
        <v>0.22</v>
      </c>
      <c r="G165" s="398">
        <f t="shared" si="349"/>
        <v>0</v>
      </c>
      <c r="H165" s="397"/>
      <c r="I165" s="332">
        <v>0.22</v>
      </c>
      <c r="J165" s="398">
        <f t="shared" si="350"/>
        <v>0</v>
      </c>
      <c r="K165" s="397"/>
      <c r="L165" s="332">
        <v>0.22</v>
      </c>
      <c r="M165" s="398">
        <f t="shared" si="351"/>
        <v>0</v>
      </c>
      <c r="N165" s="397"/>
      <c r="O165" s="332">
        <v>0.22</v>
      </c>
      <c r="P165" s="398">
        <f t="shared" si="352"/>
        <v>0</v>
      </c>
      <c r="Q165" s="397"/>
      <c r="R165" s="332">
        <v>0.22</v>
      </c>
      <c r="S165" s="398">
        <f t="shared" si="353"/>
        <v>0</v>
      </c>
      <c r="T165" s="397"/>
      <c r="U165" s="332">
        <v>0.22</v>
      </c>
      <c r="V165" s="454">
        <f t="shared" si="354"/>
        <v>0</v>
      </c>
      <c r="W165" s="551">
        <f t="shared" si="355"/>
        <v>0</v>
      </c>
      <c r="X165" s="552">
        <f t="shared" si="356"/>
        <v>0</v>
      </c>
      <c r="Y165" s="552">
        <f t="shared" si="357"/>
        <v>0</v>
      </c>
      <c r="Z165" s="553" t="e">
        <f t="shared" si="358"/>
        <v>#DIV/0!</v>
      </c>
      <c r="AA165" s="586"/>
      <c r="AB165" s="7"/>
      <c r="AC165" s="7"/>
      <c r="AD165" s="7"/>
      <c r="AE165" s="7"/>
      <c r="AF165" s="7"/>
      <c r="AG165" s="7"/>
    </row>
    <row r="166" spans="1:33" ht="30" customHeight="1" thickBot="1">
      <c r="A166" s="418" t="s">
        <v>262</v>
      </c>
      <c r="B166" s="419"/>
      <c r="C166" s="420"/>
      <c r="D166" s="421"/>
      <c r="E166" s="425">
        <f>SUM(E161:E164)</f>
        <v>0</v>
      </c>
      <c r="F166" s="492"/>
      <c r="G166" s="424">
        <f>SUM(G161:G165)</f>
        <v>0</v>
      </c>
      <c r="H166" s="425">
        <f>SUM(H161:H164)</f>
        <v>0</v>
      </c>
      <c r="I166" s="492"/>
      <c r="J166" s="424">
        <f>SUM(J161:J165)</f>
        <v>0</v>
      </c>
      <c r="K166" s="493">
        <f>SUM(K161:K164)</f>
        <v>0</v>
      </c>
      <c r="L166" s="492"/>
      <c r="M166" s="424">
        <f>SUM(M161:M165)</f>
        <v>0</v>
      </c>
      <c r="N166" s="493">
        <f>SUM(N161:N164)</f>
        <v>0</v>
      </c>
      <c r="O166" s="492"/>
      <c r="P166" s="424">
        <f>SUM(P161:P165)</f>
        <v>0</v>
      </c>
      <c r="Q166" s="493">
        <f>SUM(Q161:Q164)</f>
        <v>0</v>
      </c>
      <c r="R166" s="492"/>
      <c r="S166" s="424">
        <f>SUM(S161:S165)</f>
        <v>0</v>
      </c>
      <c r="T166" s="493">
        <f>SUM(T161:T164)</f>
        <v>0</v>
      </c>
      <c r="U166" s="492"/>
      <c r="V166" s="426">
        <f t="shared" ref="V166:X166" si="359">SUM(V161:V165)</f>
        <v>0</v>
      </c>
      <c r="W166" s="523">
        <f t="shared" si="359"/>
        <v>0</v>
      </c>
      <c r="X166" s="541">
        <f t="shared" si="359"/>
        <v>0</v>
      </c>
      <c r="Y166" s="541">
        <f t="shared" si="357"/>
        <v>0</v>
      </c>
      <c r="Z166" s="541" t="e">
        <f t="shared" si="358"/>
        <v>#DIV/0!</v>
      </c>
      <c r="AA166" s="542"/>
      <c r="AB166" s="7"/>
      <c r="AC166" s="7"/>
      <c r="AD166" s="7"/>
      <c r="AE166" s="7"/>
      <c r="AF166" s="7"/>
      <c r="AG166" s="7"/>
    </row>
    <row r="167" spans="1:33" ht="30" customHeight="1" thickBot="1">
      <c r="A167" s="430" t="s">
        <v>74</v>
      </c>
      <c r="B167" s="525">
        <v>11</v>
      </c>
      <c r="C167" s="432" t="s">
        <v>263</v>
      </c>
      <c r="D167" s="433"/>
      <c r="E167" s="434"/>
      <c r="F167" s="434"/>
      <c r="G167" s="434"/>
      <c r="H167" s="434"/>
      <c r="I167" s="434"/>
      <c r="J167" s="434"/>
      <c r="K167" s="434"/>
      <c r="L167" s="434"/>
      <c r="M167" s="434"/>
      <c r="N167" s="434"/>
      <c r="O167" s="434"/>
      <c r="P167" s="434"/>
      <c r="Q167" s="434"/>
      <c r="R167" s="434"/>
      <c r="S167" s="434"/>
      <c r="T167" s="434"/>
      <c r="U167" s="434"/>
      <c r="V167" s="434"/>
      <c r="W167" s="543"/>
      <c r="X167" s="543"/>
      <c r="Y167" s="436"/>
      <c r="Z167" s="543"/>
      <c r="AA167" s="544"/>
      <c r="AB167" s="89"/>
      <c r="AC167" s="89"/>
      <c r="AD167" s="89"/>
      <c r="AE167" s="89"/>
      <c r="AF167" s="89"/>
      <c r="AG167" s="89"/>
    </row>
    <row r="168" spans="1:33" ht="30" customHeight="1">
      <c r="A168" s="587" t="s">
        <v>79</v>
      </c>
      <c r="B168" s="570">
        <v>43841</v>
      </c>
      <c r="C168" s="577" t="s">
        <v>264</v>
      </c>
      <c r="D168" s="406" t="s">
        <v>113</v>
      </c>
      <c r="E168" s="407"/>
      <c r="F168" s="408"/>
      <c r="G168" s="409">
        <f t="shared" ref="G168:G169" si="360">E168*F168</f>
        <v>0</v>
      </c>
      <c r="H168" s="407"/>
      <c r="I168" s="408"/>
      <c r="J168" s="409">
        <f t="shared" ref="J168:J169" si="361">H168*I168</f>
        <v>0</v>
      </c>
      <c r="K168" s="407"/>
      <c r="L168" s="408"/>
      <c r="M168" s="409">
        <f t="shared" ref="M168:M169" si="362">K168*L168</f>
        <v>0</v>
      </c>
      <c r="N168" s="407"/>
      <c r="O168" s="408"/>
      <c r="P168" s="409">
        <f t="shared" ref="P168:P169" si="363">N168*O168</f>
        <v>0</v>
      </c>
      <c r="Q168" s="407"/>
      <c r="R168" s="408"/>
      <c r="S168" s="409">
        <f t="shared" ref="S168:S169" si="364">Q168*R168</f>
        <v>0</v>
      </c>
      <c r="T168" s="407"/>
      <c r="U168" s="408"/>
      <c r="V168" s="579">
        <f t="shared" ref="V168:V169" si="365">T168*U168</f>
        <v>0</v>
      </c>
      <c r="W168" s="580">
        <f t="shared" ref="W168:W169" si="366">G168+M168+S168</f>
        <v>0</v>
      </c>
      <c r="X168" s="546">
        <f t="shared" ref="X168:X169" si="367">J168+P168+V168</f>
        <v>0</v>
      </c>
      <c r="Y168" s="546">
        <f t="shared" ref="Y168:Y170" si="368">W168-X168</f>
        <v>0</v>
      </c>
      <c r="Z168" s="547" t="e">
        <f t="shared" ref="Z168:Z170" si="369">Y168/W168</f>
        <v>#DIV/0!</v>
      </c>
      <c r="AA168" s="581"/>
      <c r="AB168" s="88"/>
      <c r="AC168" s="89"/>
      <c r="AD168" s="89"/>
      <c r="AE168" s="89"/>
      <c r="AF168" s="89"/>
      <c r="AG168" s="89"/>
    </row>
    <row r="169" spans="1:33" ht="30" customHeight="1" thickBot="1">
      <c r="A169" s="588" t="s">
        <v>79</v>
      </c>
      <c r="B169" s="570">
        <v>43872</v>
      </c>
      <c r="C169" s="411" t="s">
        <v>264</v>
      </c>
      <c r="D169" s="396" t="s">
        <v>113</v>
      </c>
      <c r="E169" s="397"/>
      <c r="F169" s="332"/>
      <c r="G169" s="374">
        <f t="shared" si="360"/>
        <v>0</v>
      </c>
      <c r="H169" s="397"/>
      <c r="I169" s="332"/>
      <c r="J169" s="374">
        <f t="shared" si="361"/>
        <v>0</v>
      </c>
      <c r="K169" s="397"/>
      <c r="L169" s="332"/>
      <c r="M169" s="398">
        <f t="shared" si="362"/>
        <v>0</v>
      </c>
      <c r="N169" s="397"/>
      <c r="O169" s="332"/>
      <c r="P169" s="398">
        <f t="shared" si="363"/>
        <v>0</v>
      </c>
      <c r="Q169" s="397"/>
      <c r="R169" s="332"/>
      <c r="S169" s="398">
        <f t="shared" si="364"/>
        <v>0</v>
      </c>
      <c r="T169" s="397"/>
      <c r="U169" s="332"/>
      <c r="V169" s="454">
        <f t="shared" si="365"/>
        <v>0</v>
      </c>
      <c r="W169" s="589">
        <f t="shared" si="366"/>
        <v>0</v>
      </c>
      <c r="X169" s="552">
        <f t="shared" si="367"/>
        <v>0</v>
      </c>
      <c r="Y169" s="552">
        <f t="shared" si="368"/>
        <v>0</v>
      </c>
      <c r="Z169" s="553" t="e">
        <f t="shared" si="369"/>
        <v>#DIV/0!</v>
      </c>
      <c r="AA169" s="586"/>
      <c r="AB169" s="7"/>
      <c r="AC169" s="7"/>
      <c r="AD169" s="7"/>
      <c r="AE169" s="7"/>
      <c r="AF169" s="7"/>
      <c r="AG169" s="7"/>
    </row>
    <row r="170" spans="1:33" ht="30" customHeight="1" thickBot="1">
      <c r="A170" s="690" t="s">
        <v>265</v>
      </c>
      <c r="B170" s="691"/>
      <c r="C170" s="691"/>
      <c r="D170" s="692"/>
      <c r="E170" s="425">
        <f>SUM(E168:E169)</f>
        <v>0</v>
      </c>
      <c r="F170" s="492"/>
      <c r="G170" s="424">
        <f t="shared" ref="G170:H170" si="370">SUM(G168:G169)</f>
        <v>0</v>
      </c>
      <c r="H170" s="425">
        <f t="shared" si="370"/>
        <v>0</v>
      </c>
      <c r="I170" s="492"/>
      <c r="J170" s="424">
        <f t="shared" ref="J170:K170" si="371">SUM(J168:J169)</f>
        <v>0</v>
      </c>
      <c r="K170" s="493">
        <f t="shared" si="371"/>
        <v>0</v>
      </c>
      <c r="L170" s="492"/>
      <c r="M170" s="424">
        <f t="shared" ref="M170:N170" si="372">SUM(M168:M169)</f>
        <v>0</v>
      </c>
      <c r="N170" s="493">
        <f t="shared" si="372"/>
        <v>0</v>
      </c>
      <c r="O170" s="492"/>
      <c r="P170" s="424">
        <f t="shared" ref="P170:Q170" si="373">SUM(P168:P169)</f>
        <v>0</v>
      </c>
      <c r="Q170" s="493">
        <f t="shared" si="373"/>
        <v>0</v>
      </c>
      <c r="R170" s="492"/>
      <c r="S170" s="424">
        <f t="shared" ref="S170:T170" si="374">SUM(S168:S169)</f>
        <v>0</v>
      </c>
      <c r="T170" s="493">
        <f t="shared" si="374"/>
        <v>0</v>
      </c>
      <c r="U170" s="492"/>
      <c r="V170" s="426">
        <f t="shared" ref="V170:X170" si="375">SUM(V168:V169)</f>
        <v>0</v>
      </c>
      <c r="W170" s="523">
        <f t="shared" si="375"/>
        <v>0</v>
      </c>
      <c r="X170" s="541">
        <f t="shared" si="375"/>
        <v>0</v>
      </c>
      <c r="Y170" s="541">
        <f t="shared" si="368"/>
        <v>0</v>
      </c>
      <c r="Z170" s="541" t="e">
        <f t="shared" si="369"/>
        <v>#DIV/0!</v>
      </c>
      <c r="AA170" s="542"/>
      <c r="AB170" s="7"/>
      <c r="AC170" s="7"/>
      <c r="AD170" s="7"/>
      <c r="AE170" s="7"/>
      <c r="AF170" s="7"/>
      <c r="AG170" s="7"/>
    </row>
    <row r="171" spans="1:33" ht="30" customHeight="1" thickBot="1">
      <c r="A171" s="524" t="s">
        <v>74</v>
      </c>
      <c r="B171" s="525">
        <v>12</v>
      </c>
      <c r="C171" s="526" t="s">
        <v>266</v>
      </c>
      <c r="D171" s="590"/>
      <c r="E171" s="434"/>
      <c r="F171" s="434"/>
      <c r="G171" s="434"/>
      <c r="H171" s="434"/>
      <c r="I171" s="434"/>
      <c r="J171" s="434"/>
      <c r="K171" s="434"/>
      <c r="L171" s="434"/>
      <c r="M171" s="434"/>
      <c r="N171" s="434"/>
      <c r="O171" s="434"/>
      <c r="P171" s="434"/>
      <c r="Q171" s="434"/>
      <c r="R171" s="434"/>
      <c r="S171" s="434"/>
      <c r="T171" s="434"/>
      <c r="U171" s="434"/>
      <c r="V171" s="434"/>
      <c r="W171" s="543"/>
      <c r="X171" s="543"/>
      <c r="Y171" s="436"/>
      <c r="Z171" s="543"/>
      <c r="AA171" s="544"/>
      <c r="AB171" s="88"/>
      <c r="AC171" s="89"/>
      <c r="AD171" s="89"/>
      <c r="AE171" s="89"/>
      <c r="AF171" s="89"/>
      <c r="AG171" s="89"/>
    </row>
    <row r="172" spans="1:33" ht="30" customHeight="1">
      <c r="A172" s="404" t="s">
        <v>79</v>
      </c>
      <c r="B172" s="591">
        <v>43842</v>
      </c>
      <c r="C172" s="592" t="s">
        <v>344</v>
      </c>
      <c r="D172" s="565" t="s">
        <v>267</v>
      </c>
      <c r="E172" s="578"/>
      <c r="F172" s="593"/>
      <c r="G172" s="594"/>
      <c r="H172" s="578"/>
      <c r="I172" s="408"/>
      <c r="J172" s="409"/>
      <c r="K172" s="407"/>
      <c r="L172" s="408"/>
      <c r="M172" s="409">
        <f t="shared" ref="M172:M175" si="376">K172*L172</f>
        <v>0</v>
      </c>
      <c r="N172" s="407"/>
      <c r="O172" s="408"/>
      <c r="P172" s="409">
        <f t="shared" ref="P172:P175" si="377">N172*O172</f>
        <v>0</v>
      </c>
      <c r="Q172" s="407"/>
      <c r="R172" s="408"/>
      <c r="S172" s="409">
        <f t="shared" ref="S172:S175" si="378">Q172*R172</f>
        <v>0</v>
      </c>
      <c r="T172" s="407"/>
      <c r="U172" s="408"/>
      <c r="V172" s="579">
        <f t="shared" ref="V172:V175" si="379">T172*U172</f>
        <v>0</v>
      </c>
      <c r="W172" s="580">
        <f t="shared" ref="W172:W175" si="380">G172+M172+S172</f>
        <v>0</v>
      </c>
      <c r="X172" s="546">
        <f t="shared" ref="X172:X175" si="381">J172+P172+V172</f>
        <v>0</v>
      </c>
      <c r="Y172" s="546">
        <f t="shared" ref="Y172:Y176" si="382">W172-X172</f>
        <v>0</v>
      </c>
      <c r="Z172" s="547" t="e">
        <f t="shared" ref="Z172:Z176" si="383">Y172/W172</f>
        <v>#DIV/0!</v>
      </c>
      <c r="AA172" s="595"/>
      <c r="AB172" s="89"/>
      <c r="AC172" s="89"/>
      <c r="AD172" s="89"/>
      <c r="AE172" s="89"/>
      <c r="AF172" s="89"/>
      <c r="AG172" s="89"/>
    </row>
    <row r="173" spans="1:33" ht="30" customHeight="1">
      <c r="A173" s="315" t="s">
        <v>79</v>
      </c>
      <c r="B173" s="570">
        <v>43873</v>
      </c>
      <c r="C173" s="491" t="s">
        <v>345</v>
      </c>
      <c r="D173" s="571" t="s">
        <v>141</v>
      </c>
      <c r="E173" s="472"/>
      <c r="F173" s="323"/>
      <c r="G173" s="374"/>
      <c r="H173" s="472"/>
      <c r="I173" s="323"/>
      <c r="J173" s="374"/>
      <c r="K173" s="373"/>
      <c r="L173" s="323"/>
      <c r="M173" s="374">
        <f t="shared" si="376"/>
        <v>0</v>
      </c>
      <c r="N173" s="373"/>
      <c r="O173" s="323"/>
      <c r="P173" s="374">
        <f t="shared" si="377"/>
        <v>0</v>
      </c>
      <c r="Q173" s="373"/>
      <c r="R173" s="323"/>
      <c r="S173" s="374">
        <f t="shared" si="378"/>
        <v>0</v>
      </c>
      <c r="T173" s="373"/>
      <c r="U173" s="323"/>
      <c r="V173" s="452">
        <f t="shared" si="379"/>
        <v>0</v>
      </c>
      <c r="W173" s="596">
        <f t="shared" si="380"/>
        <v>0</v>
      </c>
      <c r="X173" s="326">
        <f t="shared" si="381"/>
        <v>0</v>
      </c>
      <c r="Y173" s="326">
        <f t="shared" si="382"/>
        <v>0</v>
      </c>
      <c r="Z173" s="327" t="e">
        <f t="shared" si="383"/>
        <v>#DIV/0!</v>
      </c>
      <c r="AA173" s="597"/>
      <c r="AB173" s="89"/>
      <c r="AC173" s="89"/>
      <c r="AD173" s="89"/>
      <c r="AE173" s="89"/>
      <c r="AF173" s="89"/>
      <c r="AG173" s="89"/>
    </row>
    <row r="174" spans="1:33" ht="30" customHeight="1">
      <c r="A174" s="329" t="s">
        <v>79</v>
      </c>
      <c r="B174" s="582">
        <v>43902</v>
      </c>
      <c r="C174" s="411" t="s">
        <v>268</v>
      </c>
      <c r="D174" s="575" t="s">
        <v>239</v>
      </c>
      <c r="E174" s="474"/>
      <c r="F174" s="332"/>
      <c r="G174" s="398"/>
      <c r="H174" s="474"/>
      <c r="I174" s="332"/>
      <c r="J174" s="398">
        <f t="shared" ref="J174:J175" si="384">H174*I174</f>
        <v>0</v>
      </c>
      <c r="K174" s="397"/>
      <c r="L174" s="332"/>
      <c r="M174" s="398">
        <f t="shared" si="376"/>
        <v>0</v>
      </c>
      <c r="N174" s="397"/>
      <c r="O174" s="332"/>
      <c r="P174" s="398">
        <f t="shared" si="377"/>
        <v>0</v>
      </c>
      <c r="Q174" s="397"/>
      <c r="R174" s="332"/>
      <c r="S174" s="398">
        <f t="shared" si="378"/>
        <v>0</v>
      </c>
      <c r="T174" s="397"/>
      <c r="U174" s="332"/>
      <c r="V174" s="454">
        <f t="shared" si="379"/>
        <v>0</v>
      </c>
      <c r="W174" s="583">
        <f t="shared" si="380"/>
        <v>0</v>
      </c>
      <c r="X174" s="326">
        <f t="shared" si="381"/>
        <v>0</v>
      </c>
      <c r="Y174" s="326">
        <f t="shared" si="382"/>
        <v>0</v>
      </c>
      <c r="Z174" s="327" t="e">
        <f t="shared" si="383"/>
        <v>#DIV/0!</v>
      </c>
      <c r="AA174" s="598"/>
      <c r="AB174" s="7"/>
      <c r="AC174" s="7"/>
      <c r="AD174" s="7"/>
      <c r="AE174" s="7"/>
      <c r="AF174" s="7"/>
      <c r="AG174" s="7"/>
    </row>
    <row r="175" spans="1:33" ht="30" customHeight="1" thickBot="1">
      <c r="A175" s="329" t="s">
        <v>79</v>
      </c>
      <c r="B175" s="582">
        <v>43933</v>
      </c>
      <c r="C175" s="550" t="s">
        <v>269</v>
      </c>
      <c r="D175" s="585"/>
      <c r="E175" s="474"/>
      <c r="F175" s="332">
        <v>0.22</v>
      </c>
      <c r="G175" s="398">
        <f t="shared" ref="G175" si="385">E175*F175</f>
        <v>0</v>
      </c>
      <c r="H175" s="474"/>
      <c r="I175" s="332">
        <v>0.22</v>
      </c>
      <c r="J175" s="398">
        <f t="shared" si="384"/>
        <v>0</v>
      </c>
      <c r="K175" s="397"/>
      <c r="L175" s="332">
        <v>0.22</v>
      </c>
      <c r="M175" s="398">
        <f t="shared" si="376"/>
        <v>0</v>
      </c>
      <c r="N175" s="397"/>
      <c r="O175" s="332">
        <v>0.22</v>
      </c>
      <c r="P175" s="398">
        <f t="shared" si="377"/>
        <v>0</v>
      </c>
      <c r="Q175" s="397"/>
      <c r="R175" s="332">
        <v>0.22</v>
      </c>
      <c r="S175" s="398">
        <f t="shared" si="378"/>
        <v>0</v>
      </c>
      <c r="T175" s="397"/>
      <c r="U175" s="332">
        <v>0.22</v>
      </c>
      <c r="V175" s="454">
        <f t="shared" si="379"/>
        <v>0</v>
      </c>
      <c r="W175" s="551">
        <f t="shared" si="380"/>
        <v>0</v>
      </c>
      <c r="X175" s="552">
        <f t="shared" si="381"/>
        <v>0</v>
      </c>
      <c r="Y175" s="552">
        <f t="shared" si="382"/>
        <v>0</v>
      </c>
      <c r="Z175" s="553" t="e">
        <f t="shared" si="383"/>
        <v>#DIV/0!</v>
      </c>
      <c r="AA175" s="383"/>
      <c r="AB175" s="7"/>
      <c r="AC175" s="7"/>
      <c r="AD175" s="7"/>
      <c r="AE175" s="7"/>
      <c r="AF175" s="7"/>
      <c r="AG175" s="7"/>
    </row>
    <row r="176" spans="1:33" ht="30" customHeight="1" thickBot="1">
      <c r="A176" s="418" t="s">
        <v>270</v>
      </c>
      <c r="B176" s="419"/>
      <c r="C176" s="420"/>
      <c r="D176" s="599"/>
      <c r="E176" s="425"/>
      <c r="F176" s="492"/>
      <c r="G176" s="424"/>
      <c r="H176" s="425"/>
      <c r="I176" s="492"/>
      <c r="J176" s="424"/>
      <c r="K176" s="493">
        <f>SUM(K172:K174)</f>
        <v>0</v>
      </c>
      <c r="L176" s="492"/>
      <c r="M176" s="424">
        <f>SUM(M172:M175)</f>
        <v>0</v>
      </c>
      <c r="N176" s="493">
        <f>SUM(N172:N174)</f>
        <v>0</v>
      </c>
      <c r="O176" s="492"/>
      <c r="P176" s="424">
        <f>SUM(P172:P175)</f>
        <v>0</v>
      </c>
      <c r="Q176" s="493">
        <f>SUM(Q172:Q174)</f>
        <v>0</v>
      </c>
      <c r="R176" s="492"/>
      <c r="S176" s="424">
        <f>SUM(S172:S175)</f>
        <v>0</v>
      </c>
      <c r="T176" s="493">
        <f>SUM(T172:T174)</f>
        <v>0</v>
      </c>
      <c r="U176" s="492"/>
      <c r="V176" s="426">
        <f t="shared" ref="V176:X176" si="386">SUM(V172:V175)</f>
        <v>0</v>
      </c>
      <c r="W176" s="523">
        <f t="shared" si="386"/>
        <v>0</v>
      </c>
      <c r="X176" s="541">
        <f t="shared" si="386"/>
        <v>0</v>
      </c>
      <c r="Y176" s="541">
        <f t="shared" si="382"/>
        <v>0</v>
      </c>
      <c r="Z176" s="541" t="e">
        <f t="shared" si="383"/>
        <v>#DIV/0!</v>
      </c>
      <c r="AA176" s="542"/>
      <c r="AB176" s="6"/>
      <c r="AC176" s="7"/>
      <c r="AD176" s="7"/>
      <c r="AE176" s="7"/>
      <c r="AF176" s="7"/>
      <c r="AG176" s="7"/>
    </row>
    <row r="177" spans="1:33" ht="30" customHeight="1" thickBot="1">
      <c r="A177" s="524" t="s">
        <v>74</v>
      </c>
      <c r="B177" s="600">
        <v>13</v>
      </c>
      <c r="C177" s="526" t="s">
        <v>271</v>
      </c>
      <c r="D177" s="296"/>
      <c r="E177" s="434"/>
      <c r="F177" s="434"/>
      <c r="G177" s="434"/>
      <c r="H177" s="434"/>
      <c r="I177" s="434"/>
      <c r="J177" s="434"/>
      <c r="K177" s="434"/>
      <c r="L177" s="434"/>
      <c r="M177" s="434"/>
      <c r="N177" s="434"/>
      <c r="O177" s="434"/>
      <c r="P177" s="434"/>
      <c r="Q177" s="434"/>
      <c r="R177" s="434"/>
      <c r="S177" s="434"/>
      <c r="T177" s="434"/>
      <c r="U177" s="434"/>
      <c r="V177" s="434"/>
      <c r="W177" s="543"/>
      <c r="X177" s="543"/>
      <c r="Y177" s="436"/>
      <c r="Z177" s="543"/>
      <c r="AA177" s="544"/>
      <c r="AB177" s="85"/>
      <c r="AC177" s="85"/>
      <c r="AD177" s="85"/>
      <c r="AE177" s="85"/>
      <c r="AF177" s="85"/>
      <c r="AG177" s="85"/>
    </row>
    <row r="178" spans="1:33" ht="30" customHeight="1">
      <c r="A178" s="300" t="s">
        <v>76</v>
      </c>
      <c r="B178" s="399" t="s">
        <v>272</v>
      </c>
      <c r="C178" s="601" t="s">
        <v>273</v>
      </c>
      <c r="D178" s="385"/>
      <c r="E178" s="386">
        <f>SUM(E179:E181)</f>
        <v>0</v>
      </c>
      <c r="F178" s="387"/>
      <c r="G178" s="388">
        <f>SUM(G179:G182)</f>
        <v>0</v>
      </c>
      <c r="H178" s="386">
        <f>SUM(H179:H181)</f>
        <v>0</v>
      </c>
      <c r="I178" s="387"/>
      <c r="J178" s="388">
        <f>SUM(J179:J182)</f>
        <v>0</v>
      </c>
      <c r="K178" s="386">
        <f>SUM(K179:K181)</f>
        <v>0</v>
      </c>
      <c r="L178" s="387"/>
      <c r="M178" s="388">
        <f>SUM(M179:M182)</f>
        <v>0</v>
      </c>
      <c r="N178" s="386">
        <f>SUM(N179:N181)</f>
        <v>0</v>
      </c>
      <c r="O178" s="387"/>
      <c r="P178" s="388">
        <f>SUM(P179:P182)</f>
        <v>0</v>
      </c>
      <c r="Q178" s="386">
        <f>SUM(Q179:Q181)</f>
        <v>0</v>
      </c>
      <c r="R178" s="387"/>
      <c r="S178" s="388">
        <f>SUM(S179:S182)</f>
        <v>0</v>
      </c>
      <c r="T178" s="386">
        <f>SUM(T179:T181)</f>
        <v>0</v>
      </c>
      <c r="U178" s="387"/>
      <c r="V178" s="470">
        <f t="shared" ref="V178:X178" si="387">SUM(V179:V182)</f>
        <v>0</v>
      </c>
      <c r="W178" s="602">
        <f t="shared" si="387"/>
        <v>0</v>
      </c>
      <c r="X178" s="388">
        <f t="shared" si="387"/>
        <v>0</v>
      </c>
      <c r="Y178" s="388">
        <f t="shared" ref="Y178:Y205" si="388">W178-X178</f>
        <v>0</v>
      </c>
      <c r="Z178" s="388" t="e">
        <f t="shared" ref="Z178:Z206" si="389">Y178/W178</f>
        <v>#DIV/0!</v>
      </c>
      <c r="AA178" s="391"/>
      <c r="AB178" s="89"/>
      <c r="AC178" s="89"/>
      <c r="AD178" s="89"/>
      <c r="AE178" s="89"/>
      <c r="AF178" s="89"/>
      <c r="AG178" s="89"/>
    </row>
    <row r="179" spans="1:33" ht="30" customHeight="1">
      <c r="A179" s="315" t="s">
        <v>79</v>
      </c>
      <c r="B179" s="316" t="s">
        <v>274</v>
      </c>
      <c r="C179" s="603" t="s">
        <v>275</v>
      </c>
      <c r="D179" s="372" t="s">
        <v>141</v>
      </c>
      <c r="E179" s="373"/>
      <c r="F179" s="323"/>
      <c r="G179" s="374">
        <f t="shared" ref="G179:G182" si="390">E179*F179</f>
        <v>0</v>
      </c>
      <c r="H179" s="373"/>
      <c r="I179" s="323"/>
      <c r="J179" s="374">
        <f t="shared" ref="J179:J182" si="391">H179*I179</f>
        <v>0</v>
      </c>
      <c r="K179" s="373"/>
      <c r="L179" s="323"/>
      <c r="M179" s="374">
        <f t="shared" ref="M179:M182" si="392">K179*L179</f>
        <v>0</v>
      </c>
      <c r="N179" s="373"/>
      <c r="O179" s="323"/>
      <c r="P179" s="374">
        <f t="shared" ref="P179:P182" si="393">N179*O179</f>
        <v>0</v>
      </c>
      <c r="Q179" s="373"/>
      <c r="R179" s="323"/>
      <c r="S179" s="374">
        <f t="shared" ref="S179:S182" si="394">Q179*R179</f>
        <v>0</v>
      </c>
      <c r="T179" s="373"/>
      <c r="U179" s="323"/>
      <c r="V179" s="452">
        <f t="shared" ref="V179:V182" si="395">T179*U179</f>
        <v>0</v>
      </c>
      <c r="W179" s="549">
        <f t="shared" ref="W179:W182" si="396">G179+M179+S179</f>
        <v>0</v>
      </c>
      <c r="X179" s="326">
        <f t="shared" ref="X179:X182" si="397">J179+P179+V179</f>
        <v>0</v>
      </c>
      <c r="Y179" s="326">
        <f t="shared" si="388"/>
        <v>0</v>
      </c>
      <c r="Z179" s="327" t="e">
        <f t="shared" si="389"/>
        <v>#DIV/0!</v>
      </c>
      <c r="AA179" s="376"/>
      <c r="AB179" s="89"/>
      <c r="AC179" s="89"/>
      <c r="AD179" s="89"/>
      <c r="AE179" s="89"/>
      <c r="AF179" s="89"/>
      <c r="AG179" s="89"/>
    </row>
    <row r="180" spans="1:33" ht="30" customHeight="1">
      <c r="A180" s="315" t="s">
        <v>79</v>
      </c>
      <c r="B180" s="316" t="s">
        <v>276</v>
      </c>
      <c r="C180" s="604" t="s">
        <v>277</v>
      </c>
      <c r="D180" s="372" t="s">
        <v>141</v>
      </c>
      <c r="E180" s="373"/>
      <c r="F180" s="323"/>
      <c r="G180" s="374">
        <f t="shared" si="390"/>
        <v>0</v>
      </c>
      <c r="H180" s="373"/>
      <c r="I180" s="323"/>
      <c r="J180" s="374">
        <f t="shared" si="391"/>
        <v>0</v>
      </c>
      <c r="K180" s="373"/>
      <c r="L180" s="323"/>
      <c r="M180" s="374">
        <f t="shared" si="392"/>
        <v>0</v>
      </c>
      <c r="N180" s="373"/>
      <c r="O180" s="323"/>
      <c r="P180" s="374">
        <f t="shared" si="393"/>
        <v>0</v>
      </c>
      <c r="Q180" s="373"/>
      <c r="R180" s="323"/>
      <c r="S180" s="374">
        <f t="shared" si="394"/>
        <v>0</v>
      </c>
      <c r="T180" s="373"/>
      <c r="U180" s="323"/>
      <c r="V180" s="452">
        <f t="shared" si="395"/>
        <v>0</v>
      </c>
      <c r="W180" s="549">
        <f t="shared" si="396"/>
        <v>0</v>
      </c>
      <c r="X180" s="326">
        <f t="shared" si="397"/>
        <v>0</v>
      </c>
      <c r="Y180" s="326">
        <f t="shared" si="388"/>
        <v>0</v>
      </c>
      <c r="Z180" s="327" t="e">
        <f t="shared" si="389"/>
        <v>#DIV/0!</v>
      </c>
      <c r="AA180" s="376"/>
      <c r="AB180" s="89"/>
      <c r="AC180" s="89"/>
      <c r="AD180" s="89"/>
      <c r="AE180" s="89"/>
      <c r="AF180" s="89"/>
      <c r="AG180" s="89"/>
    </row>
    <row r="181" spans="1:33" ht="30" customHeight="1">
      <c r="A181" s="315" t="s">
        <v>79</v>
      </c>
      <c r="B181" s="316" t="s">
        <v>278</v>
      </c>
      <c r="C181" s="604" t="s">
        <v>279</v>
      </c>
      <c r="D181" s="372" t="s">
        <v>141</v>
      </c>
      <c r="E181" s="373"/>
      <c r="F181" s="323"/>
      <c r="G181" s="374">
        <f t="shared" si="390"/>
        <v>0</v>
      </c>
      <c r="H181" s="373"/>
      <c r="I181" s="323"/>
      <c r="J181" s="374">
        <f t="shared" si="391"/>
        <v>0</v>
      </c>
      <c r="K181" s="373"/>
      <c r="L181" s="323"/>
      <c r="M181" s="374">
        <f t="shared" si="392"/>
        <v>0</v>
      </c>
      <c r="N181" s="373"/>
      <c r="O181" s="323"/>
      <c r="P181" s="374">
        <f t="shared" si="393"/>
        <v>0</v>
      </c>
      <c r="Q181" s="373"/>
      <c r="R181" s="323"/>
      <c r="S181" s="374">
        <f t="shared" si="394"/>
        <v>0</v>
      </c>
      <c r="T181" s="373"/>
      <c r="U181" s="323"/>
      <c r="V181" s="452">
        <f t="shared" si="395"/>
        <v>0</v>
      </c>
      <c r="W181" s="549">
        <f t="shared" si="396"/>
        <v>0</v>
      </c>
      <c r="X181" s="326">
        <f t="shared" si="397"/>
        <v>0</v>
      </c>
      <c r="Y181" s="326">
        <f t="shared" si="388"/>
        <v>0</v>
      </c>
      <c r="Z181" s="327" t="e">
        <f t="shared" si="389"/>
        <v>#DIV/0!</v>
      </c>
      <c r="AA181" s="376"/>
      <c r="AB181" s="89"/>
      <c r="AC181" s="89"/>
      <c r="AD181" s="89"/>
      <c r="AE181" s="89"/>
      <c r="AF181" s="89"/>
      <c r="AG181" s="89"/>
    </row>
    <row r="182" spans="1:33" ht="30" customHeight="1" thickBot="1">
      <c r="A182" s="377" t="s">
        <v>79</v>
      </c>
      <c r="B182" s="395" t="s">
        <v>280</v>
      </c>
      <c r="C182" s="604" t="s">
        <v>281</v>
      </c>
      <c r="D182" s="378"/>
      <c r="E182" s="379"/>
      <c r="F182" s="380">
        <v>0.22</v>
      </c>
      <c r="G182" s="381">
        <f t="shared" si="390"/>
        <v>0</v>
      </c>
      <c r="H182" s="379"/>
      <c r="I182" s="380">
        <v>0.22</v>
      </c>
      <c r="J182" s="381">
        <f t="shared" si="391"/>
        <v>0</v>
      </c>
      <c r="K182" s="379"/>
      <c r="L182" s="380">
        <v>0.22</v>
      </c>
      <c r="M182" s="381">
        <f t="shared" si="392"/>
        <v>0</v>
      </c>
      <c r="N182" s="379"/>
      <c r="O182" s="380">
        <v>0.22</v>
      </c>
      <c r="P182" s="381">
        <f t="shared" si="393"/>
        <v>0</v>
      </c>
      <c r="Q182" s="379"/>
      <c r="R182" s="380">
        <v>0.22</v>
      </c>
      <c r="S182" s="381">
        <f t="shared" si="394"/>
        <v>0</v>
      </c>
      <c r="T182" s="379"/>
      <c r="U182" s="380">
        <v>0.22</v>
      </c>
      <c r="V182" s="605">
        <f t="shared" si="395"/>
        <v>0</v>
      </c>
      <c r="W182" s="551">
        <f t="shared" si="396"/>
        <v>0</v>
      </c>
      <c r="X182" s="552">
        <f t="shared" si="397"/>
        <v>0</v>
      </c>
      <c r="Y182" s="552">
        <f t="shared" si="388"/>
        <v>0</v>
      </c>
      <c r="Z182" s="553" t="e">
        <f t="shared" si="389"/>
        <v>#DIV/0!</v>
      </c>
      <c r="AA182" s="383"/>
      <c r="AB182" s="85"/>
      <c r="AC182" s="85"/>
      <c r="AD182" s="85"/>
      <c r="AE182" s="85"/>
      <c r="AF182" s="85"/>
      <c r="AG182" s="85"/>
    </row>
    <row r="183" spans="1:33" ht="30" customHeight="1">
      <c r="A183" s="606" t="s">
        <v>76</v>
      </c>
      <c r="B183" s="607" t="s">
        <v>282</v>
      </c>
      <c r="C183" s="539" t="s">
        <v>283</v>
      </c>
      <c r="D183" s="438"/>
      <c r="E183" s="366">
        <f>SUM(E184:E186)</f>
        <v>0</v>
      </c>
      <c r="F183" s="367"/>
      <c r="G183" s="368">
        <f>SUM(G184:G187)</f>
        <v>0</v>
      </c>
      <c r="H183" s="366">
        <f>SUM(H184:H186)</f>
        <v>0</v>
      </c>
      <c r="I183" s="367"/>
      <c r="J183" s="368">
        <f>SUM(J184:J187)</f>
        <v>0</v>
      </c>
      <c r="K183" s="366">
        <f>SUM(K184:K186)</f>
        <v>0</v>
      </c>
      <c r="L183" s="367"/>
      <c r="M183" s="368">
        <f>SUM(M184:M187)</f>
        <v>0</v>
      </c>
      <c r="N183" s="366">
        <f>SUM(N184:N186)</f>
        <v>0</v>
      </c>
      <c r="O183" s="367"/>
      <c r="P183" s="368">
        <f>SUM(P184:P187)</f>
        <v>0</v>
      </c>
      <c r="Q183" s="366">
        <f>SUM(Q184:Q186)</f>
        <v>0</v>
      </c>
      <c r="R183" s="367"/>
      <c r="S183" s="368">
        <f>SUM(S184:S187)</f>
        <v>0</v>
      </c>
      <c r="T183" s="366">
        <f>SUM(T184:T186)</f>
        <v>0</v>
      </c>
      <c r="U183" s="367"/>
      <c r="V183" s="368">
        <f t="shared" ref="V183:X183" si="398">SUM(V184:V187)</f>
        <v>0</v>
      </c>
      <c r="W183" s="368">
        <f t="shared" si="398"/>
        <v>0</v>
      </c>
      <c r="X183" s="368">
        <f t="shared" si="398"/>
        <v>0</v>
      </c>
      <c r="Y183" s="368">
        <f t="shared" si="388"/>
        <v>0</v>
      </c>
      <c r="Z183" s="368" t="e">
        <f t="shared" si="389"/>
        <v>#DIV/0!</v>
      </c>
      <c r="AA183" s="368"/>
      <c r="AB183" s="89"/>
      <c r="AC183" s="89"/>
      <c r="AD183" s="89"/>
      <c r="AE183" s="89"/>
      <c r="AF183" s="89"/>
      <c r="AG183" s="89"/>
    </row>
    <row r="184" spans="1:33" ht="30" customHeight="1">
      <c r="A184" s="315" t="s">
        <v>79</v>
      </c>
      <c r="B184" s="316" t="s">
        <v>284</v>
      </c>
      <c r="C184" s="491"/>
      <c r="D184" s="372" t="s">
        <v>141</v>
      </c>
      <c r="E184" s="373"/>
      <c r="F184" s="323"/>
      <c r="G184" s="374"/>
      <c r="H184" s="373"/>
      <c r="I184" s="323"/>
      <c r="J184" s="374"/>
      <c r="K184" s="373"/>
      <c r="L184" s="323"/>
      <c r="M184" s="374">
        <f t="shared" ref="M184:M187" si="399">K184*L184</f>
        <v>0</v>
      </c>
      <c r="N184" s="373"/>
      <c r="O184" s="323"/>
      <c r="P184" s="374">
        <f t="shared" ref="P184:P187" si="400">N184*O184</f>
        <v>0</v>
      </c>
      <c r="Q184" s="373"/>
      <c r="R184" s="323"/>
      <c r="S184" s="374">
        <f t="shared" ref="S184:S187" si="401">Q184*R184</f>
        <v>0</v>
      </c>
      <c r="T184" s="373"/>
      <c r="U184" s="323"/>
      <c r="V184" s="374">
        <f t="shared" ref="V184:V187" si="402">T184*U184</f>
        <v>0</v>
      </c>
      <c r="W184" s="375">
        <f t="shared" ref="W184:W187" si="403">G184+M184+S184</f>
        <v>0</v>
      </c>
      <c r="X184" s="326">
        <f t="shared" ref="X184:X187" si="404">J184+P184+V184</f>
        <v>0</v>
      </c>
      <c r="Y184" s="326">
        <f t="shared" si="388"/>
        <v>0</v>
      </c>
      <c r="Z184" s="327" t="e">
        <f t="shared" si="389"/>
        <v>#DIV/0!</v>
      </c>
      <c r="AA184" s="376"/>
      <c r="AB184" s="89"/>
      <c r="AC184" s="89"/>
      <c r="AD184" s="89"/>
      <c r="AE184" s="89"/>
      <c r="AF184" s="89"/>
      <c r="AG184" s="89"/>
    </row>
    <row r="185" spans="1:33" ht="30" customHeight="1">
      <c r="A185" s="315" t="s">
        <v>79</v>
      </c>
      <c r="B185" s="316" t="s">
        <v>285</v>
      </c>
      <c r="C185" s="491"/>
      <c r="D185" s="372" t="s">
        <v>141</v>
      </c>
      <c r="E185" s="373"/>
      <c r="F185" s="323"/>
      <c r="G185" s="374"/>
      <c r="H185" s="373"/>
      <c r="I185" s="323"/>
      <c r="J185" s="374"/>
      <c r="K185" s="373"/>
      <c r="L185" s="323"/>
      <c r="M185" s="374">
        <f t="shared" si="399"/>
        <v>0</v>
      </c>
      <c r="N185" s="373"/>
      <c r="O185" s="323"/>
      <c r="P185" s="374">
        <f t="shared" si="400"/>
        <v>0</v>
      </c>
      <c r="Q185" s="373"/>
      <c r="R185" s="323"/>
      <c r="S185" s="374">
        <f t="shared" si="401"/>
        <v>0</v>
      </c>
      <c r="T185" s="373"/>
      <c r="U185" s="323"/>
      <c r="V185" s="374">
        <f t="shared" si="402"/>
        <v>0</v>
      </c>
      <c r="W185" s="375">
        <f t="shared" si="403"/>
        <v>0</v>
      </c>
      <c r="X185" s="326">
        <f t="shared" si="404"/>
        <v>0</v>
      </c>
      <c r="Y185" s="326">
        <f t="shared" si="388"/>
        <v>0</v>
      </c>
      <c r="Z185" s="327" t="e">
        <f t="shared" si="389"/>
        <v>#DIV/0!</v>
      </c>
      <c r="AA185" s="376"/>
      <c r="AB185" s="89"/>
      <c r="AC185" s="89"/>
      <c r="AD185" s="89"/>
      <c r="AE185" s="89"/>
      <c r="AF185" s="89"/>
      <c r="AG185" s="89"/>
    </row>
    <row r="186" spans="1:33" ht="30" customHeight="1">
      <c r="A186" s="329" t="s">
        <v>79</v>
      </c>
      <c r="B186" s="330" t="s">
        <v>286</v>
      </c>
      <c r="C186" s="491"/>
      <c r="D186" s="396" t="s">
        <v>141</v>
      </c>
      <c r="E186" s="397"/>
      <c r="F186" s="332"/>
      <c r="G186" s="398"/>
      <c r="H186" s="397"/>
      <c r="I186" s="332"/>
      <c r="J186" s="398"/>
      <c r="K186" s="397"/>
      <c r="L186" s="332"/>
      <c r="M186" s="398">
        <f t="shared" si="399"/>
        <v>0</v>
      </c>
      <c r="N186" s="397"/>
      <c r="O186" s="332"/>
      <c r="P186" s="398">
        <f t="shared" si="400"/>
        <v>0</v>
      </c>
      <c r="Q186" s="397"/>
      <c r="R186" s="332"/>
      <c r="S186" s="398">
        <f t="shared" si="401"/>
        <v>0</v>
      </c>
      <c r="T186" s="397"/>
      <c r="U186" s="332"/>
      <c r="V186" s="398">
        <f t="shared" si="402"/>
        <v>0</v>
      </c>
      <c r="W186" s="382">
        <f t="shared" si="403"/>
        <v>0</v>
      </c>
      <c r="X186" s="326">
        <f t="shared" si="404"/>
        <v>0</v>
      </c>
      <c r="Y186" s="326">
        <f t="shared" si="388"/>
        <v>0</v>
      </c>
      <c r="Z186" s="327" t="e">
        <f t="shared" si="389"/>
        <v>#DIV/0!</v>
      </c>
      <c r="AA186" s="415"/>
      <c r="AB186" s="89"/>
      <c r="AC186" s="89"/>
      <c r="AD186" s="89"/>
      <c r="AE186" s="89"/>
      <c r="AF186" s="89"/>
      <c r="AG186" s="89"/>
    </row>
    <row r="187" spans="1:33" ht="36.75" customHeight="1" thickBot="1">
      <c r="A187" s="329" t="s">
        <v>79</v>
      </c>
      <c r="B187" s="330" t="s">
        <v>287</v>
      </c>
      <c r="C187" s="608" t="s">
        <v>408</v>
      </c>
      <c r="D187" s="378"/>
      <c r="E187" s="397"/>
      <c r="F187" s="332">
        <v>0.22</v>
      </c>
      <c r="G187" s="398">
        <f t="shared" ref="G187" si="405">E187*F187</f>
        <v>0</v>
      </c>
      <c r="H187" s="397"/>
      <c r="I187" s="332">
        <v>0.22</v>
      </c>
      <c r="J187" s="398">
        <f t="shared" ref="J187" si="406">H187*I187</f>
        <v>0</v>
      </c>
      <c r="K187" s="397"/>
      <c r="L187" s="332">
        <v>0.22</v>
      </c>
      <c r="M187" s="398">
        <f t="shared" si="399"/>
        <v>0</v>
      </c>
      <c r="N187" s="397"/>
      <c r="O187" s="332">
        <v>0.22</v>
      </c>
      <c r="P187" s="398">
        <f t="shared" si="400"/>
        <v>0</v>
      </c>
      <c r="Q187" s="397"/>
      <c r="R187" s="332">
        <v>0.22</v>
      </c>
      <c r="S187" s="398">
        <f t="shared" si="401"/>
        <v>0</v>
      </c>
      <c r="T187" s="397"/>
      <c r="U187" s="332">
        <v>0.22</v>
      </c>
      <c r="V187" s="398">
        <f t="shared" si="402"/>
        <v>0</v>
      </c>
      <c r="W187" s="382">
        <f t="shared" si="403"/>
        <v>0</v>
      </c>
      <c r="X187" s="326">
        <f t="shared" si="404"/>
        <v>0</v>
      </c>
      <c r="Y187" s="326">
        <f t="shared" si="388"/>
        <v>0</v>
      </c>
      <c r="Z187" s="327" t="e">
        <f t="shared" si="389"/>
        <v>#DIV/0!</v>
      </c>
      <c r="AA187" s="383"/>
      <c r="AB187" s="85"/>
      <c r="AC187" s="85"/>
      <c r="AD187" s="85"/>
      <c r="AE187" s="85"/>
      <c r="AF187" s="85"/>
      <c r="AG187" s="85"/>
    </row>
    <row r="188" spans="1:33" ht="30" customHeight="1">
      <c r="A188" s="300" t="s">
        <v>76</v>
      </c>
      <c r="B188" s="399" t="s">
        <v>288</v>
      </c>
      <c r="C188" s="539" t="s">
        <v>289</v>
      </c>
      <c r="D188" s="385"/>
      <c r="E188" s="386">
        <f>SUM(E189:E191)</f>
        <v>0</v>
      </c>
      <c r="F188" s="387"/>
      <c r="G188" s="388">
        <f t="shared" ref="G188:H188" si="407">SUM(G189:G191)</f>
        <v>0</v>
      </c>
      <c r="H188" s="386">
        <f t="shared" si="407"/>
        <v>0</v>
      </c>
      <c r="I188" s="387"/>
      <c r="J188" s="388">
        <f t="shared" ref="J188:K188" si="408">SUM(J189:J191)</f>
        <v>0</v>
      </c>
      <c r="K188" s="386">
        <f t="shared" si="408"/>
        <v>0</v>
      </c>
      <c r="L188" s="387"/>
      <c r="M188" s="388">
        <f t="shared" ref="M188:N188" si="409">SUM(M189:M191)</f>
        <v>0</v>
      </c>
      <c r="N188" s="386">
        <f t="shared" si="409"/>
        <v>0</v>
      </c>
      <c r="O188" s="387"/>
      <c r="P188" s="388">
        <f t="shared" ref="P188:Q188" si="410">SUM(P189:P191)</f>
        <v>0</v>
      </c>
      <c r="Q188" s="386">
        <f t="shared" si="410"/>
        <v>0</v>
      </c>
      <c r="R188" s="387"/>
      <c r="S188" s="388">
        <f t="shared" ref="S188:T188" si="411">SUM(S189:S191)</f>
        <v>0</v>
      </c>
      <c r="T188" s="386">
        <f t="shared" si="411"/>
        <v>0</v>
      </c>
      <c r="U188" s="387"/>
      <c r="V188" s="388">
        <f t="shared" ref="V188:X188" si="412">SUM(V189:V191)</f>
        <v>0</v>
      </c>
      <c r="W188" s="388">
        <f t="shared" si="412"/>
        <v>0</v>
      </c>
      <c r="X188" s="388">
        <f t="shared" si="412"/>
        <v>0</v>
      </c>
      <c r="Y188" s="388">
        <f t="shared" si="388"/>
        <v>0</v>
      </c>
      <c r="Z188" s="388" t="e">
        <f t="shared" si="389"/>
        <v>#DIV/0!</v>
      </c>
      <c r="AA188" s="609"/>
      <c r="AB188" s="89"/>
      <c r="AC188" s="89"/>
      <c r="AD188" s="89"/>
      <c r="AE188" s="89"/>
      <c r="AF188" s="89"/>
      <c r="AG188" s="89"/>
    </row>
    <row r="189" spans="1:33" ht="30" customHeight="1">
      <c r="A189" s="315" t="s">
        <v>79</v>
      </c>
      <c r="B189" s="316" t="s">
        <v>290</v>
      </c>
      <c r="C189" s="491" t="s">
        <v>291</v>
      </c>
      <c r="D189" s="372"/>
      <c r="E189" s="373"/>
      <c r="F189" s="323"/>
      <c r="G189" s="374">
        <f t="shared" ref="G189:G191" si="413">E189*F189</f>
        <v>0</v>
      </c>
      <c r="H189" s="373"/>
      <c r="I189" s="323"/>
      <c r="J189" s="374">
        <f t="shared" ref="J189:J191" si="414">H189*I189</f>
        <v>0</v>
      </c>
      <c r="K189" s="373"/>
      <c r="L189" s="323"/>
      <c r="M189" s="374">
        <f t="shared" ref="M189:M191" si="415">K189*L189</f>
        <v>0</v>
      </c>
      <c r="N189" s="373"/>
      <c r="O189" s="323"/>
      <c r="P189" s="374">
        <f t="shared" ref="P189:P191" si="416">N189*O189</f>
        <v>0</v>
      </c>
      <c r="Q189" s="373"/>
      <c r="R189" s="323"/>
      <c r="S189" s="374">
        <f t="shared" ref="S189:S191" si="417">Q189*R189</f>
        <v>0</v>
      </c>
      <c r="T189" s="373"/>
      <c r="U189" s="323"/>
      <c r="V189" s="374">
        <f t="shared" ref="V189:V191" si="418">T189*U189</f>
        <v>0</v>
      </c>
      <c r="W189" s="375">
        <f t="shared" ref="W189:W191" si="419">G189+M189+S189</f>
        <v>0</v>
      </c>
      <c r="X189" s="326">
        <f t="shared" ref="X189:X191" si="420">J189+P189+V189</f>
        <v>0</v>
      </c>
      <c r="Y189" s="326">
        <f t="shared" si="388"/>
        <v>0</v>
      </c>
      <c r="Z189" s="327" t="e">
        <f t="shared" si="389"/>
        <v>#DIV/0!</v>
      </c>
      <c r="AA189" s="597"/>
      <c r="AB189" s="89"/>
      <c r="AC189" s="89"/>
      <c r="AD189" s="89"/>
      <c r="AE189" s="89"/>
      <c r="AF189" s="89"/>
      <c r="AG189" s="89"/>
    </row>
    <row r="190" spans="1:33" ht="30" customHeight="1">
      <c r="A190" s="315" t="s">
        <v>79</v>
      </c>
      <c r="B190" s="316" t="s">
        <v>292</v>
      </c>
      <c r="C190" s="491" t="s">
        <v>291</v>
      </c>
      <c r="D190" s="372"/>
      <c r="E190" s="373"/>
      <c r="F190" s="323"/>
      <c r="G190" s="374">
        <f t="shared" si="413"/>
        <v>0</v>
      </c>
      <c r="H190" s="373"/>
      <c r="I190" s="323"/>
      <c r="J190" s="374">
        <f t="shared" si="414"/>
        <v>0</v>
      </c>
      <c r="K190" s="373"/>
      <c r="L190" s="323"/>
      <c r="M190" s="374">
        <f t="shared" si="415"/>
        <v>0</v>
      </c>
      <c r="N190" s="373"/>
      <c r="O190" s="323"/>
      <c r="P190" s="374">
        <f t="shared" si="416"/>
        <v>0</v>
      </c>
      <c r="Q190" s="373"/>
      <c r="R190" s="323"/>
      <c r="S190" s="374">
        <f t="shared" si="417"/>
        <v>0</v>
      </c>
      <c r="T190" s="373"/>
      <c r="U190" s="323"/>
      <c r="V190" s="374">
        <f t="shared" si="418"/>
        <v>0</v>
      </c>
      <c r="W190" s="375">
        <f t="shared" si="419"/>
        <v>0</v>
      </c>
      <c r="X190" s="326">
        <f t="shared" si="420"/>
        <v>0</v>
      </c>
      <c r="Y190" s="326">
        <f t="shared" si="388"/>
        <v>0</v>
      </c>
      <c r="Z190" s="327" t="e">
        <f t="shared" si="389"/>
        <v>#DIV/0!</v>
      </c>
      <c r="AA190" s="597"/>
      <c r="AB190" s="89"/>
      <c r="AC190" s="89"/>
      <c r="AD190" s="89"/>
      <c r="AE190" s="89"/>
      <c r="AF190" s="89"/>
      <c r="AG190" s="89"/>
    </row>
    <row r="191" spans="1:33" ht="30" customHeight="1" thickBot="1">
      <c r="A191" s="329" t="s">
        <v>79</v>
      </c>
      <c r="B191" s="330" t="s">
        <v>293</v>
      </c>
      <c r="C191" s="411" t="s">
        <v>291</v>
      </c>
      <c r="D191" s="396"/>
      <c r="E191" s="397"/>
      <c r="F191" s="332"/>
      <c r="G191" s="398">
        <f t="shared" si="413"/>
        <v>0</v>
      </c>
      <c r="H191" s="397"/>
      <c r="I191" s="332"/>
      <c r="J191" s="398">
        <f t="shared" si="414"/>
        <v>0</v>
      </c>
      <c r="K191" s="397"/>
      <c r="L191" s="332"/>
      <c r="M191" s="398">
        <f t="shared" si="415"/>
        <v>0</v>
      </c>
      <c r="N191" s="397"/>
      <c r="O191" s="332"/>
      <c r="P191" s="398">
        <f t="shared" si="416"/>
        <v>0</v>
      </c>
      <c r="Q191" s="397"/>
      <c r="R191" s="332"/>
      <c r="S191" s="398">
        <f t="shared" si="417"/>
        <v>0</v>
      </c>
      <c r="T191" s="397"/>
      <c r="U191" s="332"/>
      <c r="V191" s="398">
        <f t="shared" si="418"/>
        <v>0</v>
      </c>
      <c r="W191" s="382">
        <f t="shared" si="419"/>
        <v>0</v>
      </c>
      <c r="X191" s="326">
        <f t="shared" si="420"/>
        <v>0</v>
      </c>
      <c r="Y191" s="326">
        <f t="shared" si="388"/>
        <v>0</v>
      </c>
      <c r="Z191" s="327" t="e">
        <f t="shared" si="389"/>
        <v>#DIV/0!</v>
      </c>
      <c r="AA191" s="598"/>
      <c r="AB191" s="85"/>
      <c r="AC191" s="85"/>
      <c r="AD191" s="85"/>
      <c r="AE191" s="85"/>
      <c r="AF191" s="85"/>
      <c r="AG191" s="85"/>
    </row>
    <row r="192" spans="1:33" ht="30" customHeight="1">
      <c r="A192" s="300" t="s">
        <v>76</v>
      </c>
      <c r="B192" s="399" t="s">
        <v>294</v>
      </c>
      <c r="C192" s="610" t="s">
        <v>271</v>
      </c>
      <c r="D192" s="385"/>
      <c r="E192" s="386">
        <f>SUM(E193:E203)</f>
        <v>40008</v>
      </c>
      <c r="F192" s="387"/>
      <c r="G192" s="388">
        <f>SUM(G193:G204)</f>
        <v>384356</v>
      </c>
      <c r="H192" s="386">
        <f>H193+H194+H195+H196+H197+H198+H199+H200+H201+H202+H203</f>
        <v>40008</v>
      </c>
      <c r="I192" s="387"/>
      <c r="J192" s="388">
        <f>J193+J194+J195+J196+J197+J198+J199+J200+J201+J202+J203+J204</f>
        <v>384356</v>
      </c>
      <c r="K192" s="386">
        <f>SUM(K193:K199)</f>
        <v>0</v>
      </c>
      <c r="L192" s="387"/>
      <c r="M192" s="388">
        <f>SUM(M193:M204)</f>
        <v>0</v>
      </c>
      <c r="N192" s="386">
        <f>SUM(N193:N199)</f>
        <v>0</v>
      </c>
      <c r="O192" s="387"/>
      <c r="P192" s="388">
        <f>SUM(P193:P204)</f>
        <v>0</v>
      </c>
      <c r="Q192" s="386">
        <f>SUM(Q193:Q199)</f>
        <v>0</v>
      </c>
      <c r="R192" s="387"/>
      <c r="S192" s="388">
        <f>SUM(S193:S204)</f>
        <v>0</v>
      </c>
      <c r="T192" s="386">
        <f>SUM(T193:T199)</f>
        <v>0</v>
      </c>
      <c r="U192" s="387"/>
      <c r="V192" s="388">
        <f>SUM(V193:V204)</f>
        <v>0</v>
      </c>
      <c r="W192" s="388">
        <f>SUM(W193:W204)</f>
        <v>384356</v>
      </c>
      <c r="X192" s="388">
        <f>SUM(X193:X204)</f>
        <v>384356</v>
      </c>
      <c r="Y192" s="388">
        <f t="shared" si="388"/>
        <v>0</v>
      </c>
      <c r="Z192" s="388">
        <f t="shared" si="389"/>
        <v>0</v>
      </c>
      <c r="AA192" s="609"/>
      <c r="AB192" s="89"/>
      <c r="AC192" s="89"/>
      <c r="AD192" s="89"/>
      <c r="AE192" s="89"/>
      <c r="AF192" s="89"/>
      <c r="AG192" s="89"/>
    </row>
    <row r="193" spans="1:33" ht="30" customHeight="1">
      <c r="A193" s="315" t="s">
        <v>79</v>
      </c>
      <c r="B193" s="316" t="s">
        <v>295</v>
      </c>
      <c r="C193" s="317" t="s">
        <v>409</v>
      </c>
      <c r="D193" s="392" t="s">
        <v>141</v>
      </c>
      <c r="E193" s="393">
        <v>3</v>
      </c>
      <c r="F193" s="320">
        <v>7800</v>
      </c>
      <c r="G193" s="394">
        <f t="shared" ref="G193:G199" si="421">E193*F193</f>
        <v>23400</v>
      </c>
      <c r="H193" s="373">
        <v>3</v>
      </c>
      <c r="I193" s="323">
        <v>7800</v>
      </c>
      <c r="J193" s="374">
        <v>23400</v>
      </c>
      <c r="K193" s="373"/>
      <c r="L193" s="323"/>
      <c r="M193" s="374">
        <f t="shared" ref="M193:M204" si="422">K193*L193</f>
        <v>0</v>
      </c>
      <c r="N193" s="373"/>
      <c r="O193" s="323"/>
      <c r="P193" s="374">
        <f t="shared" ref="P193:P204" si="423">N193*O193</f>
        <v>0</v>
      </c>
      <c r="Q193" s="373"/>
      <c r="R193" s="323"/>
      <c r="S193" s="374">
        <f t="shared" ref="S193:S204" si="424">Q193*R193</f>
        <v>0</v>
      </c>
      <c r="T193" s="373"/>
      <c r="U193" s="323"/>
      <c r="V193" s="374">
        <f t="shared" ref="V193:V204" si="425">T193*U193</f>
        <v>0</v>
      </c>
      <c r="W193" s="375">
        <f t="shared" ref="W193:W204" si="426">G193+M193+S193</f>
        <v>23400</v>
      </c>
      <c r="X193" s="326">
        <f t="shared" ref="X193:X204" si="427">J193+P193+V193</f>
        <v>23400</v>
      </c>
      <c r="Y193" s="326">
        <f t="shared" si="388"/>
        <v>0</v>
      </c>
      <c r="Z193" s="327">
        <f t="shared" si="389"/>
        <v>0</v>
      </c>
      <c r="AA193" s="597" t="s">
        <v>582</v>
      </c>
      <c r="AB193" s="89"/>
      <c r="AC193" s="89"/>
      <c r="AD193" s="89"/>
      <c r="AE193" s="89"/>
      <c r="AF193" s="89"/>
      <c r="AG193" s="89"/>
    </row>
    <row r="194" spans="1:33" ht="30" customHeight="1">
      <c r="A194" s="315" t="s">
        <v>79</v>
      </c>
      <c r="B194" s="316" t="s">
        <v>296</v>
      </c>
      <c r="C194" s="317" t="s">
        <v>410</v>
      </c>
      <c r="D194" s="392" t="s">
        <v>141</v>
      </c>
      <c r="E194" s="393">
        <v>1</v>
      </c>
      <c r="F194" s="320">
        <v>4756</v>
      </c>
      <c r="G194" s="394">
        <f t="shared" si="421"/>
        <v>4756</v>
      </c>
      <c r="H194" s="373">
        <v>1</v>
      </c>
      <c r="I194" s="323">
        <v>4756</v>
      </c>
      <c r="J194" s="374">
        <v>4756</v>
      </c>
      <c r="K194" s="373"/>
      <c r="L194" s="323"/>
      <c r="M194" s="374">
        <f t="shared" si="422"/>
        <v>0</v>
      </c>
      <c r="N194" s="373"/>
      <c r="O194" s="323"/>
      <c r="P194" s="374">
        <f t="shared" si="423"/>
        <v>0</v>
      </c>
      <c r="Q194" s="373"/>
      <c r="R194" s="323"/>
      <c r="S194" s="374">
        <f t="shared" si="424"/>
        <v>0</v>
      </c>
      <c r="T194" s="373"/>
      <c r="U194" s="323"/>
      <c r="V194" s="374">
        <f t="shared" si="425"/>
        <v>0</v>
      </c>
      <c r="W194" s="382">
        <f t="shared" si="426"/>
        <v>4756</v>
      </c>
      <c r="X194" s="326">
        <f t="shared" si="427"/>
        <v>4756</v>
      </c>
      <c r="Y194" s="326">
        <f t="shared" si="388"/>
        <v>0</v>
      </c>
      <c r="Z194" s="327">
        <f t="shared" si="389"/>
        <v>0</v>
      </c>
      <c r="AA194" s="597" t="s">
        <v>581</v>
      </c>
      <c r="AB194" s="89"/>
      <c r="AC194" s="89"/>
      <c r="AD194" s="89"/>
      <c r="AE194" s="89"/>
      <c r="AF194" s="89"/>
      <c r="AG194" s="89"/>
    </row>
    <row r="195" spans="1:33" ht="30" customHeight="1">
      <c r="A195" s="315" t="s">
        <v>79</v>
      </c>
      <c r="B195" s="316" t="s">
        <v>297</v>
      </c>
      <c r="C195" s="317" t="s">
        <v>411</v>
      </c>
      <c r="D195" s="392" t="s">
        <v>141</v>
      </c>
      <c r="E195" s="393">
        <v>2</v>
      </c>
      <c r="F195" s="320">
        <v>9000</v>
      </c>
      <c r="G195" s="394">
        <f t="shared" si="421"/>
        <v>18000</v>
      </c>
      <c r="H195" s="373">
        <v>2</v>
      </c>
      <c r="I195" s="323">
        <v>9000</v>
      </c>
      <c r="J195" s="374">
        <v>18000</v>
      </c>
      <c r="K195" s="373"/>
      <c r="L195" s="323"/>
      <c r="M195" s="374">
        <f t="shared" si="422"/>
        <v>0</v>
      </c>
      <c r="N195" s="373"/>
      <c r="O195" s="323"/>
      <c r="P195" s="374">
        <f t="shared" si="423"/>
        <v>0</v>
      </c>
      <c r="Q195" s="373"/>
      <c r="R195" s="323"/>
      <c r="S195" s="374">
        <f t="shared" si="424"/>
        <v>0</v>
      </c>
      <c r="T195" s="373"/>
      <c r="U195" s="323"/>
      <c r="V195" s="374">
        <f t="shared" si="425"/>
        <v>0</v>
      </c>
      <c r="W195" s="382">
        <f t="shared" si="426"/>
        <v>18000</v>
      </c>
      <c r="X195" s="326">
        <f t="shared" si="427"/>
        <v>18000</v>
      </c>
      <c r="Y195" s="326">
        <f t="shared" si="388"/>
        <v>0</v>
      </c>
      <c r="Z195" s="327">
        <f t="shared" si="389"/>
        <v>0</v>
      </c>
      <c r="AA195" s="597" t="s">
        <v>578</v>
      </c>
      <c r="AB195" s="89"/>
      <c r="AC195" s="89"/>
      <c r="AD195" s="89"/>
      <c r="AE195" s="89"/>
      <c r="AF195" s="89"/>
      <c r="AG195" s="89"/>
    </row>
    <row r="196" spans="1:33" ht="54.75" customHeight="1">
      <c r="A196" s="315" t="s">
        <v>79</v>
      </c>
      <c r="B196" s="316" t="s">
        <v>298</v>
      </c>
      <c r="C196" s="317" t="s">
        <v>412</v>
      </c>
      <c r="D196" s="392" t="s">
        <v>413</v>
      </c>
      <c r="E196" s="393">
        <v>1</v>
      </c>
      <c r="F196" s="320">
        <v>27000</v>
      </c>
      <c r="G196" s="394">
        <f t="shared" si="421"/>
        <v>27000</v>
      </c>
      <c r="H196" s="373">
        <v>1</v>
      </c>
      <c r="I196" s="323">
        <v>27000</v>
      </c>
      <c r="J196" s="374">
        <v>27000</v>
      </c>
      <c r="K196" s="373"/>
      <c r="L196" s="323"/>
      <c r="M196" s="374">
        <f t="shared" si="422"/>
        <v>0</v>
      </c>
      <c r="N196" s="373"/>
      <c r="O196" s="323"/>
      <c r="P196" s="374">
        <f t="shared" si="423"/>
        <v>0</v>
      </c>
      <c r="Q196" s="373"/>
      <c r="R196" s="323"/>
      <c r="S196" s="374">
        <f t="shared" si="424"/>
        <v>0</v>
      </c>
      <c r="T196" s="373"/>
      <c r="U196" s="323"/>
      <c r="V196" s="374">
        <f t="shared" si="425"/>
        <v>0</v>
      </c>
      <c r="W196" s="382">
        <f t="shared" si="426"/>
        <v>27000</v>
      </c>
      <c r="X196" s="326">
        <v>27000</v>
      </c>
      <c r="Y196" s="326">
        <v>0</v>
      </c>
      <c r="Z196" s="327">
        <f t="shared" si="389"/>
        <v>0</v>
      </c>
      <c r="AA196" s="597" t="s">
        <v>579</v>
      </c>
      <c r="AB196" s="88"/>
      <c r="AC196" s="89"/>
      <c r="AD196" s="89"/>
      <c r="AE196" s="89"/>
      <c r="AF196" s="89"/>
      <c r="AG196" s="89"/>
    </row>
    <row r="197" spans="1:33" ht="30" customHeight="1">
      <c r="A197" s="315" t="s">
        <v>79</v>
      </c>
      <c r="B197" s="316" t="s">
        <v>299</v>
      </c>
      <c r="C197" s="317" t="s">
        <v>414</v>
      </c>
      <c r="D197" s="392" t="s">
        <v>413</v>
      </c>
      <c r="E197" s="393">
        <v>1</v>
      </c>
      <c r="F197" s="320">
        <v>136000</v>
      </c>
      <c r="G197" s="394">
        <f t="shared" si="421"/>
        <v>136000</v>
      </c>
      <c r="H197" s="373">
        <v>1</v>
      </c>
      <c r="I197" s="323">
        <v>136000</v>
      </c>
      <c r="J197" s="374">
        <v>136000</v>
      </c>
      <c r="K197" s="373"/>
      <c r="L197" s="323"/>
      <c r="M197" s="374">
        <f t="shared" si="422"/>
        <v>0</v>
      </c>
      <c r="N197" s="373"/>
      <c r="O197" s="323"/>
      <c r="P197" s="374">
        <f t="shared" si="423"/>
        <v>0</v>
      </c>
      <c r="Q197" s="373"/>
      <c r="R197" s="323"/>
      <c r="S197" s="374">
        <f t="shared" si="424"/>
        <v>0</v>
      </c>
      <c r="T197" s="373"/>
      <c r="U197" s="323"/>
      <c r="V197" s="374">
        <f t="shared" si="425"/>
        <v>0</v>
      </c>
      <c r="W197" s="382">
        <f t="shared" si="426"/>
        <v>136000</v>
      </c>
      <c r="X197" s="326">
        <f t="shared" si="427"/>
        <v>136000</v>
      </c>
      <c r="Y197" s="326">
        <f t="shared" si="388"/>
        <v>0</v>
      </c>
      <c r="Z197" s="327">
        <f t="shared" si="389"/>
        <v>0</v>
      </c>
      <c r="AA197" s="597" t="s">
        <v>580</v>
      </c>
      <c r="AB197" s="89"/>
      <c r="AC197" s="89"/>
      <c r="AD197" s="89"/>
      <c r="AE197" s="89"/>
      <c r="AF197" s="89"/>
      <c r="AG197" s="89"/>
    </row>
    <row r="198" spans="1:33" ht="30" customHeight="1">
      <c r="A198" s="315" t="s">
        <v>79</v>
      </c>
      <c r="B198" s="316" t="s">
        <v>300</v>
      </c>
      <c r="C198" s="317" t="s">
        <v>416</v>
      </c>
      <c r="D198" s="611"/>
      <c r="E198" s="393"/>
      <c r="F198" s="320"/>
      <c r="G198" s="394">
        <f t="shared" si="421"/>
        <v>0</v>
      </c>
      <c r="H198" s="373"/>
      <c r="I198" s="323"/>
      <c r="J198" s="374"/>
      <c r="K198" s="373"/>
      <c r="L198" s="323"/>
      <c r="M198" s="374">
        <f t="shared" si="422"/>
        <v>0</v>
      </c>
      <c r="N198" s="373"/>
      <c r="O198" s="323"/>
      <c r="P198" s="374">
        <f t="shared" si="423"/>
        <v>0</v>
      </c>
      <c r="Q198" s="373"/>
      <c r="R198" s="323"/>
      <c r="S198" s="374">
        <f t="shared" si="424"/>
        <v>0</v>
      </c>
      <c r="T198" s="373"/>
      <c r="U198" s="323"/>
      <c r="V198" s="374">
        <f t="shared" si="425"/>
        <v>0</v>
      </c>
      <c r="W198" s="382">
        <f t="shared" si="426"/>
        <v>0</v>
      </c>
      <c r="X198" s="326">
        <f t="shared" si="427"/>
        <v>0</v>
      </c>
      <c r="Y198" s="326">
        <f t="shared" si="388"/>
        <v>0</v>
      </c>
      <c r="Z198" s="327" t="e">
        <f t="shared" si="389"/>
        <v>#DIV/0!</v>
      </c>
      <c r="AA198" s="597"/>
      <c r="AB198" s="89"/>
      <c r="AC198" s="89"/>
      <c r="AD198" s="89"/>
      <c r="AE198" s="89"/>
      <c r="AF198" s="89"/>
      <c r="AG198" s="89"/>
    </row>
    <row r="199" spans="1:33" s="112" customFormat="1" ht="30" customHeight="1">
      <c r="A199" s="329" t="s">
        <v>79</v>
      </c>
      <c r="B199" s="330" t="s">
        <v>301</v>
      </c>
      <c r="C199" s="317" t="s">
        <v>417</v>
      </c>
      <c r="D199" s="611"/>
      <c r="E199" s="393"/>
      <c r="F199" s="320"/>
      <c r="G199" s="394">
        <f t="shared" si="421"/>
        <v>0</v>
      </c>
      <c r="H199" s="397"/>
      <c r="I199" s="332"/>
      <c r="J199" s="398"/>
      <c r="K199" s="397"/>
      <c r="L199" s="332"/>
      <c r="M199" s="398">
        <f t="shared" si="422"/>
        <v>0</v>
      </c>
      <c r="N199" s="397"/>
      <c r="O199" s="332"/>
      <c r="P199" s="398">
        <f t="shared" si="423"/>
        <v>0</v>
      </c>
      <c r="Q199" s="397"/>
      <c r="R199" s="332"/>
      <c r="S199" s="398">
        <f t="shared" si="424"/>
        <v>0</v>
      </c>
      <c r="T199" s="397"/>
      <c r="U199" s="332"/>
      <c r="V199" s="398">
        <f t="shared" si="425"/>
        <v>0</v>
      </c>
      <c r="W199" s="382">
        <f t="shared" si="426"/>
        <v>0</v>
      </c>
      <c r="X199" s="326">
        <f t="shared" si="427"/>
        <v>0</v>
      </c>
      <c r="Y199" s="326">
        <f t="shared" si="388"/>
        <v>0</v>
      </c>
      <c r="Z199" s="327" t="e">
        <f t="shared" si="389"/>
        <v>#DIV/0!</v>
      </c>
      <c r="AA199" s="598"/>
      <c r="AB199" s="89"/>
      <c r="AC199" s="89"/>
      <c r="AD199" s="89"/>
      <c r="AE199" s="89"/>
      <c r="AF199" s="89"/>
      <c r="AG199" s="89"/>
    </row>
    <row r="200" spans="1:33" s="112" customFormat="1" ht="30" customHeight="1">
      <c r="A200" s="329" t="s">
        <v>79</v>
      </c>
      <c r="B200" s="330" t="s">
        <v>302</v>
      </c>
      <c r="C200" s="317" t="s">
        <v>418</v>
      </c>
      <c r="D200" s="611"/>
      <c r="E200" s="393"/>
      <c r="F200" s="320"/>
      <c r="G200" s="394">
        <v>0</v>
      </c>
      <c r="H200" s="397"/>
      <c r="I200" s="332"/>
      <c r="J200" s="398"/>
      <c r="K200" s="397"/>
      <c r="L200" s="332"/>
      <c r="M200" s="398"/>
      <c r="N200" s="397"/>
      <c r="O200" s="332"/>
      <c r="P200" s="398"/>
      <c r="Q200" s="397"/>
      <c r="R200" s="332"/>
      <c r="S200" s="398"/>
      <c r="T200" s="397"/>
      <c r="U200" s="332"/>
      <c r="V200" s="398"/>
      <c r="W200" s="382">
        <f t="shared" si="426"/>
        <v>0</v>
      </c>
      <c r="X200" s="326">
        <f t="shared" si="427"/>
        <v>0</v>
      </c>
      <c r="Y200" s="326">
        <f t="shared" si="388"/>
        <v>0</v>
      </c>
      <c r="Z200" s="327" t="e">
        <f t="shared" si="389"/>
        <v>#DIV/0!</v>
      </c>
      <c r="AA200" s="598"/>
      <c r="AB200" s="89"/>
      <c r="AC200" s="89"/>
      <c r="AD200" s="89"/>
      <c r="AE200" s="89"/>
      <c r="AF200" s="89"/>
      <c r="AG200" s="89"/>
    </row>
    <row r="201" spans="1:33" s="112" customFormat="1" ht="30" customHeight="1">
      <c r="A201" s="329" t="s">
        <v>79</v>
      </c>
      <c r="B201" s="330" t="s">
        <v>346</v>
      </c>
      <c r="C201" s="317" t="s">
        <v>419</v>
      </c>
      <c r="D201" s="611"/>
      <c r="E201" s="393"/>
      <c r="F201" s="320"/>
      <c r="G201" s="394">
        <f>E201*F201</f>
        <v>0</v>
      </c>
      <c r="H201" s="397"/>
      <c r="I201" s="332"/>
      <c r="J201" s="398"/>
      <c r="K201" s="397"/>
      <c r="L201" s="332"/>
      <c r="M201" s="398"/>
      <c r="N201" s="397"/>
      <c r="O201" s="332"/>
      <c r="P201" s="398"/>
      <c r="Q201" s="397"/>
      <c r="R201" s="332"/>
      <c r="S201" s="398"/>
      <c r="T201" s="397"/>
      <c r="U201" s="332"/>
      <c r="V201" s="398"/>
      <c r="W201" s="382">
        <f t="shared" si="426"/>
        <v>0</v>
      </c>
      <c r="X201" s="326">
        <f t="shared" si="427"/>
        <v>0</v>
      </c>
      <c r="Y201" s="326">
        <f t="shared" si="388"/>
        <v>0</v>
      </c>
      <c r="Z201" s="327" t="e">
        <f t="shared" si="389"/>
        <v>#DIV/0!</v>
      </c>
      <c r="AA201" s="598"/>
      <c r="AB201" s="89"/>
      <c r="AC201" s="89"/>
      <c r="AD201" s="89"/>
      <c r="AE201" s="89"/>
      <c r="AF201" s="89"/>
      <c r="AG201" s="89"/>
    </row>
    <row r="202" spans="1:33" s="112" customFormat="1" ht="86.25" customHeight="1">
      <c r="A202" s="329" t="s">
        <v>79</v>
      </c>
      <c r="B202" s="330" t="s">
        <v>347</v>
      </c>
      <c r="C202" s="317" t="s">
        <v>573</v>
      </c>
      <c r="D202" s="392" t="s">
        <v>415</v>
      </c>
      <c r="E202" s="393">
        <v>40000</v>
      </c>
      <c r="F202" s="320">
        <v>4.38</v>
      </c>
      <c r="G202" s="394">
        <f>E202*F202</f>
        <v>175200</v>
      </c>
      <c r="H202" s="397">
        <v>40000</v>
      </c>
      <c r="I202" s="332">
        <v>4.38</v>
      </c>
      <c r="J202" s="398">
        <v>175200</v>
      </c>
      <c r="K202" s="397"/>
      <c r="L202" s="332"/>
      <c r="M202" s="398"/>
      <c r="N202" s="397"/>
      <c r="O202" s="332"/>
      <c r="P202" s="398"/>
      <c r="Q202" s="397"/>
      <c r="R202" s="332"/>
      <c r="S202" s="398"/>
      <c r="T202" s="397"/>
      <c r="U202" s="332"/>
      <c r="V202" s="398"/>
      <c r="W202" s="382">
        <f t="shared" si="426"/>
        <v>175200</v>
      </c>
      <c r="X202" s="326">
        <f t="shared" si="427"/>
        <v>175200</v>
      </c>
      <c r="Y202" s="326">
        <f t="shared" si="388"/>
        <v>0</v>
      </c>
      <c r="Z202" s="327">
        <f t="shared" si="389"/>
        <v>0</v>
      </c>
      <c r="AA202" s="598" t="s">
        <v>570</v>
      </c>
      <c r="AB202" s="89"/>
      <c r="AC202" s="89"/>
      <c r="AD202" s="89"/>
      <c r="AE202" s="89"/>
      <c r="AF202" s="89"/>
      <c r="AG202" s="89"/>
    </row>
    <row r="203" spans="1:33" ht="30" customHeight="1">
      <c r="A203" s="329" t="s">
        <v>79</v>
      </c>
      <c r="B203" s="330" t="s">
        <v>348</v>
      </c>
      <c r="C203" s="317" t="s">
        <v>419</v>
      </c>
      <c r="D203" s="611"/>
      <c r="E203" s="393"/>
      <c r="F203" s="320"/>
      <c r="G203" s="394">
        <f>E203*F203</f>
        <v>0</v>
      </c>
      <c r="H203" s="397"/>
      <c r="I203" s="332"/>
      <c r="J203" s="398"/>
      <c r="K203" s="397"/>
      <c r="L203" s="332"/>
      <c r="M203" s="398"/>
      <c r="N203" s="397"/>
      <c r="O203" s="332"/>
      <c r="P203" s="398"/>
      <c r="Q203" s="397"/>
      <c r="R203" s="332"/>
      <c r="S203" s="398"/>
      <c r="T203" s="397"/>
      <c r="U203" s="332"/>
      <c r="V203" s="398"/>
      <c r="W203" s="382">
        <f t="shared" si="426"/>
        <v>0</v>
      </c>
      <c r="X203" s="326">
        <f t="shared" si="427"/>
        <v>0</v>
      </c>
      <c r="Y203" s="326">
        <f t="shared" si="388"/>
        <v>0</v>
      </c>
      <c r="Z203" s="327" t="e">
        <f t="shared" si="389"/>
        <v>#DIV/0!</v>
      </c>
      <c r="AA203" s="598"/>
      <c r="AB203" s="7"/>
      <c r="AC203" s="7"/>
      <c r="AD203" s="7"/>
      <c r="AG203" s="7"/>
    </row>
    <row r="204" spans="1:33" ht="30" customHeight="1" thickBot="1">
      <c r="A204" s="329" t="s">
        <v>79</v>
      </c>
      <c r="B204" s="395" t="s">
        <v>349</v>
      </c>
      <c r="C204" s="608" t="s">
        <v>303</v>
      </c>
      <c r="D204" s="378"/>
      <c r="E204" s="397"/>
      <c r="F204" s="332">
        <v>0.22</v>
      </c>
      <c r="G204" s="398">
        <f t="shared" ref="G204" si="428">E204*F204</f>
        <v>0</v>
      </c>
      <c r="H204" s="397"/>
      <c r="I204" s="332"/>
      <c r="J204" s="398"/>
      <c r="K204" s="397"/>
      <c r="L204" s="332">
        <v>0.22</v>
      </c>
      <c r="M204" s="398">
        <f t="shared" si="422"/>
        <v>0</v>
      </c>
      <c r="N204" s="397"/>
      <c r="O204" s="332">
        <v>0.22</v>
      </c>
      <c r="P204" s="398">
        <f t="shared" si="423"/>
        <v>0</v>
      </c>
      <c r="Q204" s="397"/>
      <c r="R204" s="332">
        <v>0.22</v>
      </c>
      <c r="S204" s="398">
        <f t="shared" si="424"/>
        <v>0</v>
      </c>
      <c r="T204" s="397"/>
      <c r="U204" s="332">
        <v>0.22</v>
      </c>
      <c r="V204" s="398">
        <f t="shared" si="425"/>
        <v>0</v>
      </c>
      <c r="W204" s="382">
        <f t="shared" si="426"/>
        <v>0</v>
      </c>
      <c r="X204" s="326">
        <f t="shared" si="427"/>
        <v>0</v>
      </c>
      <c r="Y204" s="326">
        <f t="shared" si="388"/>
        <v>0</v>
      </c>
      <c r="Z204" s="327" t="e">
        <f t="shared" si="389"/>
        <v>#DIV/0!</v>
      </c>
      <c r="AA204" s="383"/>
      <c r="AB204" s="7"/>
      <c r="AC204" s="7"/>
      <c r="AD204" s="7"/>
      <c r="AE204" s="7"/>
      <c r="AF204" s="7"/>
      <c r="AG204" s="7"/>
    </row>
    <row r="205" spans="1:33" ht="30" customHeight="1" thickBot="1">
      <c r="A205" s="612" t="s">
        <v>304</v>
      </c>
      <c r="B205" s="613"/>
      <c r="C205" s="614"/>
      <c r="D205" s="615"/>
      <c r="E205" s="425">
        <f>E192+E188+E183+E178</f>
        <v>40008</v>
      </c>
      <c r="F205" s="492"/>
      <c r="G205" s="616">
        <f>G192+G188+G183+G178</f>
        <v>384356</v>
      </c>
      <c r="H205" s="425">
        <f>H192+H188+H183+H178</f>
        <v>40008</v>
      </c>
      <c r="I205" s="492"/>
      <c r="J205" s="616">
        <f>J192+J188+J183+J178</f>
        <v>384356</v>
      </c>
      <c r="K205" s="425">
        <f>K192+K188+K183+K178</f>
        <v>0</v>
      </c>
      <c r="L205" s="492"/>
      <c r="M205" s="616">
        <f>M192+M188+M183+M178</f>
        <v>0</v>
      </c>
      <c r="N205" s="425">
        <f>N192+N188+N183+N178</f>
        <v>0</v>
      </c>
      <c r="O205" s="492"/>
      <c r="P205" s="616">
        <f>P192+P188+P183+P178</f>
        <v>0</v>
      </c>
      <c r="Q205" s="425">
        <f>Q192+Q188+Q183+Q178</f>
        <v>0</v>
      </c>
      <c r="R205" s="492"/>
      <c r="S205" s="616">
        <f>S192+S188+S183+S178</f>
        <v>0</v>
      </c>
      <c r="T205" s="425">
        <f>T192+T188+T183+T178</f>
        <v>0</v>
      </c>
      <c r="U205" s="492"/>
      <c r="V205" s="616">
        <f>V192+V188+V183+V178</f>
        <v>0</v>
      </c>
      <c r="W205" s="541">
        <f>W192+W178+W188+W183</f>
        <v>384356</v>
      </c>
      <c r="X205" s="541">
        <f>X192+X178+X188+X183</f>
        <v>384356</v>
      </c>
      <c r="Y205" s="541">
        <f t="shared" si="388"/>
        <v>0</v>
      </c>
      <c r="Z205" s="541">
        <f t="shared" si="389"/>
        <v>0</v>
      </c>
      <c r="AA205" s="542"/>
      <c r="AB205" s="7"/>
      <c r="AC205" s="7"/>
      <c r="AD205" s="7"/>
      <c r="AE205" s="7"/>
      <c r="AF205" s="7"/>
      <c r="AG205" s="7"/>
    </row>
    <row r="206" spans="1:33" ht="15" customHeight="1" thickBot="1">
      <c r="A206" s="617" t="s">
        <v>305</v>
      </c>
      <c r="B206" s="618"/>
      <c r="C206" s="619"/>
      <c r="D206" s="287"/>
      <c r="E206" s="620"/>
      <c r="F206" s="621"/>
      <c r="G206" s="622">
        <f>G44+G76+G102+G116+G130+G143+G151+G159+G166+G170+G176+G205+G67</f>
        <v>892076</v>
      </c>
      <c r="H206" s="620"/>
      <c r="I206" s="621"/>
      <c r="J206" s="622">
        <f>J44+J76+J102+J116+J130+J143+J151+J159+J166+J170+J176+J205+J67</f>
        <v>888507.49</v>
      </c>
      <c r="K206" s="620"/>
      <c r="L206" s="621"/>
      <c r="M206" s="622">
        <f>M44+M76+M102+M116+M130+M143+M151+M159+M166+M170+M176+M205</f>
        <v>0</v>
      </c>
      <c r="N206" s="620"/>
      <c r="O206" s="621"/>
      <c r="P206" s="622">
        <f>P44+P76+P102+P116+P130+P143+P151+P159+P166+P170+P176+P205</f>
        <v>0</v>
      </c>
      <c r="Q206" s="620"/>
      <c r="R206" s="621"/>
      <c r="S206" s="622">
        <f>S44+S76+S102+S116+S130+S143+S151+S159+S166+S170+S176+S205</f>
        <v>0</v>
      </c>
      <c r="T206" s="620"/>
      <c r="U206" s="621"/>
      <c r="V206" s="622">
        <f>V44+V76+V102+V116+V130+V143+V151+V159+V166+V170+V176+V205</f>
        <v>0</v>
      </c>
      <c r="W206" s="622">
        <f>W44+W76+W102+W116+W130+W143+W151+W159+W166+W170+W176+W205+W67</f>
        <v>892076</v>
      </c>
      <c r="X206" s="622">
        <f>X44+X76+X102+X116+X130+X143+X151+X159+X166+X170+X176+X205+X67</f>
        <v>888507.49</v>
      </c>
      <c r="Y206" s="622">
        <f>A321+E309+C327+P216+Y44+Y76+Y102+Y116+Y130+Y143+Y151+Y159+Y166+Y170+Y176+Y2056+Y67</f>
        <v>3568.51</v>
      </c>
      <c r="Z206" s="623">
        <f t="shared" si="389"/>
        <v>4.0002309220290647E-3</v>
      </c>
      <c r="AA206" s="624"/>
      <c r="AB206" s="7"/>
      <c r="AC206" s="7"/>
      <c r="AD206" s="7"/>
      <c r="AE206" s="7"/>
      <c r="AF206" s="7"/>
      <c r="AG206" s="7"/>
    </row>
    <row r="207" spans="1:33" ht="30" customHeight="1" thickBot="1">
      <c r="A207" s="693"/>
      <c r="B207" s="694"/>
      <c r="C207" s="694"/>
      <c r="D207" s="625"/>
      <c r="E207" s="626"/>
      <c r="F207" s="626"/>
      <c r="G207" s="626"/>
      <c r="H207" s="626"/>
      <c r="I207" s="626"/>
      <c r="J207" s="626"/>
      <c r="K207" s="626"/>
      <c r="L207" s="626"/>
      <c r="M207" s="626"/>
      <c r="N207" s="626"/>
      <c r="O207" s="626"/>
      <c r="P207" s="626"/>
      <c r="Q207" s="626"/>
      <c r="R207" s="626"/>
      <c r="S207" s="626"/>
      <c r="T207" s="626"/>
      <c r="U207" s="626"/>
      <c r="V207" s="626"/>
      <c r="W207" s="627"/>
      <c r="X207" s="627"/>
      <c r="Y207" s="627"/>
      <c r="Z207" s="627"/>
      <c r="AA207" s="628"/>
      <c r="AB207" s="7"/>
      <c r="AC207" s="7"/>
      <c r="AD207" s="7"/>
      <c r="AE207" s="7"/>
      <c r="AF207" s="7"/>
      <c r="AG207" s="7"/>
    </row>
    <row r="208" spans="1:33" ht="15.75" customHeight="1" thickBot="1">
      <c r="A208" s="695" t="s">
        <v>306</v>
      </c>
      <c r="B208" s="682"/>
      <c r="C208" s="682"/>
      <c r="D208" s="629"/>
      <c r="E208" s="620"/>
      <c r="F208" s="621"/>
      <c r="G208" s="630">
        <f>Фінансування!C27-'Кошторис  витрат'!G206</f>
        <v>0</v>
      </c>
      <c r="H208" s="620"/>
      <c r="I208" s="621"/>
      <c r="J208" s="630">
        <f>Фінансування!C28-'Кошторис  витрат'!J206</f>
        <v>0</v>
      </c>
      <c r="K208" s="620"/>
      <c r="L208" s="621"/>
      <c r="M208" s="630">
        <v>0</v>
      </c>
      <c r="N208" s="620"/>
      <c r="O208" s="621"/>
      <c r="P208" s="630">
        <v>0</v>
      </c>
      <c r="Q208" s="620"/>
      <c r="R208" s="621"/>
      <c r="S208" s="630">
        <f>Фінансування!L27-'Кошторис  витрат'!S206</f>
        <v>0</v>
      </c>
      <c r="T208" s="620"/>
      <c r="U208" s="621"/>
      <c r="V208" s="630">
        <f>Фінансування!L28-'Кошторис  витрат'!V206</f>
        <v>0</v>
      </c>
      <c r="W208" s="631">
        <v>0</v>
      </c>
      <c r="X208" s="631">
        <v>0</v>
      </c>
      <c r="Y208" s="631"/>
      <c r="Z208" s="631"/>
      <c r="AA208" s="7"/>
      <c r="AB208" s="7"/>
      <c r="AC208" s="1"/>
      <c r="AD208" s="1"/>
      <c r="AE208" s="1"/>
      <c r="AF208" s="1"/>
      <c r="AG208" s="1"/>
    </row>
    <row r="209" spans="1:33" ht="15.75" customHeight="1">
      <c r="A209" s="632"/>
      <c r="B209" s="276"/>
      <c r="C209" s="633"/>
      <c r="D209" s="634"/>
      <c r="E209" s="635"/>
      <c r="F209" s="635"/>
      <c r="G209" s="635"/>
      <c r="H209" s="635"/>
      <c r="I209" s="635"/>
      <c r="J209" s="635"/>
      <c r="K209" s="635"/>
      <c r="L209" s="635"/>
      <c r="M209" s="635"/>
      <c r="N209" s="635"/>
      <c r="O209" s="635"/>
      <c r="P209" s="635"/>
      <c r="Q209" s="635"/>
      <c r="R209" s="635"/>
      <c r="S209" s="635"/>
      <c r="T209" s="635"/>
      <c r="U209" s="635"/>
      <c r="V209" s="635"/>
      <c r="W209" s="636"/>
      <c r="X209" s="636"/>
      <c r="Y209" s="636"/>
      <c r="Z209" s="636"/>
      <c r="AA209" s="633"/>
      <c r="AB209" s="1"/>
      <c r="AC209" s="1"/>
      <c r="AD209" s="1"/>
      <c r="AE209" s="1"/>
      <c r="AF209" s="1"/>
      <c r="AG209" s="1"/>
    </row>
    <row r="210" spans="1:33" ht="15.75" customHeight="1">
      <c r="A210" s="632"/>
      <c r="B210" s="276"/>
      <c r="C210" s="633"/>
      <c r="D210" s="634"/>
      <c r="E210" s="635"/>
      <c r="F210" s="635"/>
      <c r="G210" s="635"/>
      <c r="H210" s="635"/>
      <c r="I210" s="635"/>
      <c r="J210" s="635"/>
      <c r="K210" s="635"/>
      <c r="L210" s="635"/>
      <c r="M210" s="635"/>
      <c r="N210" s="635"/>
      <c r="O210" s="635"/>
      <c r="P210" s="635"/>
      <c r="Q210" s="635"/>
      <c r="R210" s="635"/>
      <c r="S210" s="635"/>
      <c r="T210" s="635"/>
      <c r="U210" s="635"/>
      <c r="V210" s="635"/>
      <c r="W210" s="636"/>
      <c r="X210" s="636"/>
      <c r="Y210" s="636"/>
      <c r="Z210" s="636"/>
      <c r="AA210" s="633"/>
      <c r="AB210" s="1"/>
      <c r="AC210" s="1"/>
      <c r="AD210" s="1"/>
      <c r="AE210" s="1"/>
      <c r="AF210" s="1"/>
      <c r="AG210" s="1"/>
    </row>
    <row r="211" spans="1:33" ht="15.75" customHeight="1">
      <c r="A211" s="632"/>
      <c r="B211" s="276"/>
      <c r="C211" s="633"/>
      <c r="D211" s="634"/>
      <c r="E211" s="635"/>
      <c r="F211" s="635"/>
      <c r="G211" s="635"/>
      <c r="H211" s="635"/>
      <c r="I211" s="635"/>
      <c r="J211" s="635"/>
      <c r="K211" s="635"/>
      <c r="L211" s="635"/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  <c r="X211" s="636"/>
      <c r="Y211" s="636"/>
      <c r="Z211" s="636"/>
      <c r="AA211" s="633"/>
      <c r="AB211" s="1"/>
      <c r="AC211" s="2"/>
      <c r="AD211" s="1"/>
      <c r="AE211" s="1"/>
      <c r="AF211" s="1"/>
      <c r="AG211" s="1"/>
    </row>
    <row r="212" spans="1:33" ht="15.75" customHeight="1">
      <c r="A212" s="637"/>
      <c r="B212" s="660" t="s">
        <v>603</v>
      </c>
      <c r="C212" s="638"/>
      <c r="D212" s="634"/>
      <c r="E212" s="639"/>
      <c r="F212" s="639"/>
      <c r="G212" s="661"/>
      <c r="H212" s="662" t="s">
        <v>597</v>
      </c>
      <c r="I212" s="637"/>
      <c r="J212" s="639"/>
      <c r="K212" s="640"/>
      <c r="L212" s="633"/>
      <c r="M212" s="635"/>
      <c r="N212" s="640"/>
      <c r="O212" s="633"/>
      <c r="P212" s="635"/>
      <c r="Q212" s="635"/>
      <c r="R212" s="635"/>
      <c r="S212" s="635"/>
      <c r="T212" s="635"/>
      <c r="U212" s="635"/>
      <c r="V212" s="635"/>
      <c r="W212" s="636"/>
      <c r="X212" s="636"/>
      <c r="Y212" s="636"/>
      <c r="Z212" s="636"/>
      <c r="AA212" s="633"/>
      <c r="AB212" s="96"/>
      <c r="AC212" s="95"/>
      <c r="AD212" s="96"/>
      <c r="AE212" s="96"/>
      <c r="AF212" s="96"/>
      <c r="AG212" s="96"/>
    </row>
    <row r="213" spans="1:33" ht="15.75" customHeight="1">
      <c r="A213" s="641"/>
      <c r="B213" s="642"/>
      <c r="C213" s="643" t="s">
        <v>307</v>
      </c>
      <c r="D213" s="644"/>
      <c r="E213" s="645" t="s">
        <v>308</v>
      </c>
      <c r="F213" s="645"/>
      <c r="G213" s="646"/>
      <c r="H213" s="647"/>
      <c r="I213" s="648" t="s">
        <v>309</v>
      </c>
      <c r="J213" s="646"/>
      <c r="K213" s="647"/>
      <c r="L213" s="648"/>
      <c r="M213" s="646"/>
      <c r="N213" s="647"/>
      <c r="O213" s="648"/>
      <c r="P213" s="646"/>
      <c r="Q213" s="646"/>
      <c r="R213" s="646"/>
      <c r="S213" s="646"/>
      <c r="T213" s="646"/>
      <c r="U213" s="646"/>
      <c r="V213" s="646"/>
      <c r="W213" s="649"/>
      <c r="X213" s="649"/>
      <c r="Y213" s="649"/>
      <c r="Z213" s="649"/>
      <c r="AA213" s="650"/>
      <c r="AB213" s="1"/>
      <c r="AC213" s="1"/>
      <c r="AD213" s="1"/>
      <c r="AE213" s="1"/>
      <c r="AF213" s="1"/>
      <c r="AG213" s="1"/>
    </row>
    <row r="214" spans="1:33" ht="15.75" customHeight="1">
      <c r="A214" s="632"/>
      <c r="B214" s="276"/>
      <c r="C214" s="633"/>
      <c r="D214" s="634"/>
      <c r="E214" s="635"/>
      <c r="F214" s="635"/>
      <c r="G214" s="635"/>
      <c r="H214" s="635"/>
      <c r="I214" s="635"/>
      <c r="J214" s="635"/>
      <c r="K214" s="635"/>
      <c r="L214" s="635"/>
      <c r="M214" s="635"/>
      <c r="N214" s="635"/>
      <c r="O214" s="635"/>
      <c r="P214" s="635"/>
      <c r="Q214" s="635"/>
      <c r="R214" s="635"/>
      <c r="S214" s="635"/>
      <c r="T214" s="635"/>
      <c r="U214" s="635"/>
      <c r="V214" s="635"/>
      <c r="W214" s="636"/>
      <c r="X214" s="636"/>
      <c r="Y214" s="636"/>
      <c r="Z214" s="636"/>
      <c r="AA214" s="633"/>
      <c r="AB214" s="1"/>
      <c r="AC214" s="1"/>
      <c r="AD214" s="1"/>
      <c r="AE214" s="1"/>
      <c r="AF214" s="1"/>
      <c r="AG214" s="1"/>
    </row>
    <row r="215" spans="1:33" ht="15.75" customHeight="1">
      <c r="A215" s="632"/>
      <c r="B215" s="276"/>
      <c r="C215" s="633"/>
      <c r="D215" s="634"/>
      <c r="E215" s="635"/>
      <c r="F215" s="635"/>
      <c r="G215" s="635"/>
      <c r="H215" s="635"/>
      <c r="I215" s="635"/>
      <c r="J215" s="635"/>
      <c r="K215" s="635"/>
      <c r="L215" s="635"/>
      <c r="M215" s="635"/>
      <c r="N215" s="635"/>
      <c r="O215" s="635"/>
      <c r="P215" s="635"/>
      <c r="Q215" s="635"/>
      <c r="R215" s="635"/>
      <c r="S215" s="635"/>
      <c r="T215" s="635"/>
      <c r="U215" s="635"/>
      <c r="V215" s="635"/>
      <c r="W215" s="636"/>
      <c r="X215" s="636"/>
      <c r="Y215" s="636"/>
      <c r="Z215" s="636"/>
      <c r="AA215" s="633"/>
      <c r="AB215" s="1"/>
      <c r="AC215" s="1"/>
      <c r="AD215" s="1"/>
      <c r="AE215" s="1"/>
      <c r="AF215" s="1"/>
      <c r="AG215" s="1"/>
    </row>
    <row r="216" spans="1:33" ht="15.75" customHeight="1">
      <c r="A216" s="632"/>
      <c r="B216" s="276"/>
      <c r="C216" s="633"/>
      <c r="D216" s="634"/>
      <c r="E216" s="635"/>
      <c r="F216" s="635"/>
      <c r="G216" s="635"/>
      <c r="H216" s="635"/>
      <c r="I216" s="635"/>
      <c r="J216" s="635"/>
      <c r="K216" s="635"/>
      <c r="L216" s="635"/>
      <c r="M216" s="635"/>
      <c r="N216" s="635"/>
      <c r="O216" s="635"/>
      <c r="P216" s="635"/>
      <c r="Q216" s="635"/>
      <c r="R216" s="635"/>
      <c r="S216" s="635"/>
      <c r="T216" s="635"/>
      <c r="U216" s="635"/>
      <c r="V216" s="635"/>
      <c r="W216" s="636"/>
      <c r="X216" s="636"/>
      <c r="Y216" s="636"/>
      <c r="Z216" s="636"/>
      <c r="AA216" s="633"/>
      <c r="AB216" s="1"/>
      <c r="AC216" s="1"/>
      <c r="AD216" s="1"/>
      <c r="AE216" s="1"/>
      <c r="AF216" s="1"/>
      <c r="AG216" s="1"/>
    </row>
    <row r="217" spans="1:33" ht="15.75" customHeight="1">
      <c r="A217" s="632"/>
      <c r="B217" s="276"/>
      <c r="C217" s="633"/>
      <c r="D217" s="634"/>
      <c r="E217" s="635"/>
      <c r="F217" s="635"/>
      <c r="G217" s="635"/>
      <c r="H217" s="635"/>
      <c r="I217" s="635"/>
      <c r="J217" s="635"/>
      <c r="K217" s="635"/>
      <c r="L217" s="635"/>
      <c r="M217" s="635"/>
      <c r="N217" s="635"/>
      <c r="O217" s="635"/>
      <c r="P217" s="635"/>
      <c r="Q217" s="635"/>
      <c r="R217" s="635"/>
      <c r="S217" s="635"/>
      <c r="T217" s="635"/>
      <c r="U217" s="635"/>
      <c r="V217" s="635"/>
      <c r="W217" s="651"/>
      <c r="X217" s="651"/>
      <c r="Y217" s="651"/>
      <c r="Z217" s="651"/>
      <c r="AA217" s="633"/>
      <c r="AB217" s="1"/>
      <c r="AC217" s="1"/>
      <c r="AD217" s="1"/>
      <c r="AE217" s="1"/>
      <c r="AF217" s="1"/>
      <c r="AG217" s="1"/>
    </row>
    <row r="218" spans="1:33" ht="15.75" customHeight="1">
      <c r="A218" s="632"/>
      <c r="B218" s="276"/>
      <c r="C218" s="633"/>
      <c r="D218" s="634"/>
      <c r="E218" s="635"/>
      <c r="F218" s="635"/>
      <c r="G218" s="635"/>
      <c r="H218" s="635"/>
      <c r="I218" s="635"/>
      <c r="J218" s="635"/>
      <c r="K218" s="635"/>
      <c r="L218" s="635"/>
      <c r="M218" s="635"/>
      <c r="N218" s="635"/>
      <c r="O218" s="635"/>
      <c r="P218" s="635"/>
      <c r="Q218" s="635"/>
      <c r="R218" s="635"/>
      <c r="S218" s="635"/>
      <c r="T218" s="635"/>
      <c r="U218" s="635"/>
      <c r="V218" s="635"/>
      <c r="W218" s="651"/>
      <c r="X218" s="651"/>
      <c r="Y218" s="651"/>
      <c r="Z218" s="651"/>
      <c r="AA218" s="633"/>
      <c r="AB218" s="1"/>
      <c r="AC218" s="1"/>
      <c r="AD218" s="1"/>
      <c r="AE218" s="1"/>
      <c r="AF218" s="1"/>
      <c r="AG218" s="1"/>
    </row>
    <row r="219" spans="1:33" ht="15.75" customHeight="1">
      <c r="A219" s="632"/>
      <c r="B219" s="276"/>
      <c r="C219" s="633"/>
      <c r="D219" s="634"/>
      <c r="E219" s="635"/>
      <c r="F219" s="635"/>
      <c r="G219" s="635"/>
      <c r="H219" s="635"/>
      <c r="I219" s="635"/>
      <c r="J219" s="635"/>
      <c r="K219" s="635"/>
      <c r="L219" s="635"/>
      <c r="M219" s="635"/>
      <c r="N219" s="635"/>
      <c r="O219" s="635"/>
      <c r="P219" s="635"/>
      <c r="Q219" s="635"/>
      <c r="R219" s="635"/>
      <c r="S219" s="635"/>
      <c r="T219" s="635"/>
      <c r="U219" s="635"/>
      <c r="V219" s="635"/>
      <c r="W219" s="651"/>
      <c r="X219" s="651"/>
      <c r="Y219" s="651"/>
      <c r="Z219" s="651"/>
      <c r="AA219" s="633"/>
      <c r="AB219" s="1"/>
      <c r="AC219" s="1"/>
      <c r="AD219" s="1"/>
      <c r="AE219" s="1"/>
      <c r="AF219" s="1"/>
      <c r="AG219" s="1"/>
    </row>
    <row r="220" spans="1:33" ht="15.75" customHeight="1">
      <c r="A220" s="632"/>
      <c r="B220" s="276"/>
      <c r="C220" s="633"/>
      <c r="D220" s="634"/>
      <c r="E220" s="635"/>
      <c r="F220" s="635"/>
      <c r="G220" s="635"/>
      <c r="H220" s="635"/>
      <c r="I220" s="635"/>
      <c r="J220" s="635"/>
      <c r="K220" s="635"/>
      <c r="L220" s="635"/>
      <c r="M220" s="635"/>
      <c r="N220" s="635"/>
      <c r="O220" s="635"/>
      <c r="P220" s="635"/>
      <c r="Q220" s="635"/>
      <c r="R220" s="635"/>
      <c r="S220" s="635"/>
      <c r="T220" s="635"/>
      <c r="U220" s="635"/>
      <c r="V220" s="635"/>
      <c r="W220" s="651"/>
      <c r="X220" s="651"/>
      <c r="Y220" s="651"/>
      <c r="Z220" s="651"/>
      <c r="AA220" s="633"/>
      <c r="AB220" s="1"/>
      <c r="AC220" s="1"/>
      <c r="AD220" s="1"/>
      <c r="AE220" s="1"/>
      <c r="AF220" s="1"/>
      <c r="AG220" s="1"/>
    </row>
    <row r="221" spans="1:33" ht="15.75" customHeight="1">
      <c r="A221" s="632"/>
      <c r="B221" s="276"/>
      <c r="C221" s="633"/>
      <c r="D221" s="634"/>
      <c r="E221" s="635"/>
      <c r="F221" s="635"/>
      <c r="G221" s="635"/>
      <c r="H221" s="635"/>
      <c r="I221" s="635"/>
      <c r="J221" s="635"/>
      <c r="K221" s="635"/>
      <c r="L221" s="635"/>
      <c r="M221" s="635"/>
      <c r="N221" s="635"/>
      <c r="O221" s="635"/>
      <c r="P221" s="635"/>
      <c r="Q221" s="635"/>
      <c r="R221" s="635"/>
      <c r="S221" s="635"/>
      <c r="T221" s="635"/>
      <c r="U221" s="635"/>
      <c r="V221" s="635"/>
      <c r="W221" s="651"/>
      <c r="X221" s="651"/>
      <c r="Y221" s="651"/>
      <c r="Z221" s="651"/>
      <c r="AA221" s="633"/>
      <c r="AB221" s="1"/>
      <c r="AC221" s="1"/>
      <c r="AD221" s="1"/>
      <c r="AE221" s="1"/>
      <c r="AF221" s="1"/>
      <c r="AG221" s="1"/>
    </row>
    <row r="222" spans="1:33" ht="15.75" customHeight="1">
      <c r="A222" s="632"/>
      <c r="B222" s="276"/>
      <c r="C222" s="633"/>
      <c r="D222" s="634"/>
      <c r="E222" s="635"/>
      <c r="F222" s="635"/>
      <c r="G222" s="635"/>
      <c r="H222" s="635"/>
      <c r="I222" s="635"/>
      <c r="J222" s="635"/>
      <c r="K222" s="635"/>
      <c r="L222" s="635"/>
      <c r="M222" s="635"/>
      <c r="N222" s="635"/>
      <c r="O222" s="635"/>
      <c r="P222" s="635"/>
      <c r="Q222" s="635"/>
      <c r="R222" s="635"/>
      <c r="S222" s="635"/>
      <c r="T222" s="635"/>
      <c r="U222" s="635"/>
      <c r="V222" s="635"/>
      <c r="W222" s="651"/>
      <c r="X222" s="651"/>
      <c r="Y222" s="651"/>
      <c r="Z222" s="651"/>
      <c r="AA222" s="633"/>
      <c r="AB222" s="1"/>
      <c r="AC222" s="1"/>
      <c r="AD222" s="1"/>
      <c r="AE222" s="1"/>
      <c r="AF222" s="1"/>
      <c r="AG222" s="1"/>
    </row>
    <row r="223" spans="1:33" ht="15.75" customHeight="1">
      <c r="A223" s="632"/>
      <c r="B223" s="276"/>
      <c r="C223" s="633"/>
      <c r="D223" s="634"/>
      <c r="E223" s="635"/>
      <c r="F223" s="635"/>
      <c r="G223" s="635"/>
      <c r="H223" s="635"/>
      <c r="I223" s="635"/>
      <c r="J223" s="635"/>
      <c r="K223" s="635"/>
      <c r="L223" s="635"/>
      <c r="M223" s="635"/>
      <c r="N223" s="635"/>
      <c r="O223" s="635"/>
      <c r="P223" s="635"/>
      <c r="Q223" s="635"/>
      <c r="R223" s="635"/>
      <c r="S223" s="635"/>
      <c r="T223" s="635"/>
      <c r="U223" s="635"/>
      <c r="V223" s="635"/>
      <c r="W223" s="651"/>
      <c r="X223" s="651"/>
      <c r="Y223" s="651"/>
      <c r="Z223" s="651"/>
      <c r="AA223" s="633"/>
      <c r="AB223" s="1"/>
      <c r="AC223" s="1"/>
      <c r="AD223" s="1"/>
      <c r="AE223" s="1"/>
      <c r="AF223" s="1"/>
      <c r="AG223" s="1"/>
    </row>
    <row r="224" spans="1:33" ht="15.75" customHeight="1">
      <c r="A224" s="632"/>
      <c r="B224" s="276"/>
      <c r="C224" s="633"/>
      <c r="D224" s="634"/>
      <c r="E224" s="635"/>
      <c r="F224" s="635"/>
      <c r="G224" s="635"/>
      <c r="H224" s="635"/>
      <c r="I224" s="635"/>
      <c r="J224" s="635"/>
      <c r="K224" s="635"/>
      <c r="L224" s="635"/>
      <c r="M224" s="635"/>
      <c r="N224" s="635"/>
      <c r="O224" s="635"/>
      <c r="P224" s="635"/>
      <c r="Q224" s="635"/>
      <c r="R224" s="635"/>
      <c r="S224" s="635"/>
      <c r="T224" s="635"/>
      <c r="U224" s="635"/>
      <c r="V224" s="635"/>
      <c r="W224" s="651"/>
      <c r="X224" s="651"/>
      <c r="Y224" s="651"/>
      <c r="Z224" s="651"/>
      <c r="AA224" s="633"/>
      <c r="AB224" s="1"/>
      <c r="AC224" s="1"/>
      <c r="AD224" s="1"/>
      <c r="AE224" s="1"/>
      <c r="AF224" s="1"/>
      <c r="AG224" s="1"/>
    </row>
    <row r="225" spans="1:33" ht="15.75" customHeight="1">
      <c r="A225" s="632"/>
      <c r="B225" s="276"/>
      <c r="C225" s="633"/>
      <c r="D225" s="634"/>
      <c r="E225" s="635"/>
      <c r="F225" s="635"/>
      <c r="G225" s="635"/>
      <c r="H225" s="635"/>
      <c r="I225" s="635"/>
      <c r="J225" s="635"/>
      <c r="K225" s="635"/>
      <c r="L225" s="635"/>
      <c r="M225" s="635"/>
      <c r="N225" s="635"/>
      <c r="O225" s="635"/>
      <c r="P225" s="635"/>
      <c r="Q225" s="635"/>
      <c r="R225" s="635"/>
      <c r="S225" s="635"/>
      <c r="T225" s="635"/>
      <c r="U225" s="635"/>
      <c r="V225" s="635"/>
      <c r="W225" s="651"/>
      <c r="X225" s="651"/>
      <c r="Y225" s="651"/>
      <c r="Z225" s="651"/>
      <c r="AA225" s="633"/>
      <c r="AB225" s="1"/>
      <c r="AC225" s="1"/>
      <c r="AD225" s="1"/>
      <c r="AE225" s="1"/>
      <c r="AF225" s="1"/>
      <c r="AG225" s="1"/>
    </row>
    <row r="226" spans="1:33" ht="15.75" customHeight="1">
      <c r="A226" s="632"/>
      <c r="B226" s="276"/>
      <c r="C226" s="633"/>
      <c r="D226" s="634"/>
      <c r="E226" s="635"/>
      <c r="F226" s="635"/>
      <c r="G226" s="635"/>
      <c r="H226" s="635"/>
      <c r="I226" s="635"/>
      <c r="J226" s="635"/>
      <c r="K226" s="635"/>
      <c r="L226" s="635"/>
      <c r="M226" s="635"/>
      <c r="N226" s="635"/>
      <c r="O226" s="635"/>
      <c r="P226" s="635"/>
      <c r="Q226" s="635"/>
      <c r="R226" s="635"/>
      <c r="S226" s="635"/>
      <c r="T226" s="635"/>
      <c r="U226" s="635"/>
      <c r="V226" s="635"/>
      <c r="W226" s="651"/>
      <c r="X226" s="651"/>
      <c r="Y226" s="651"/>
      <c r="Z226" s="651"/>
      <c r="AA226" s="633"/>
      <c r="AB226" s="1"/>
      <c r="AC226" s="1"/>
      <c r="AD226" s="1"/>
      <c r="AE226" s="1"/>
      <c r="AF226" s="1"/>
      <c r="AG226" s="1"/>
    </row>
    <row r="227" spans="1:33" ht="15.75" customHeight="1">
      <c r="A227" s="632"/>
      <c r="B227" s="276"/>
      <c r="C227" s="633"/>
      <c r="D227" s="634"/>
      <c r="E227" s="635"/>
      <c r="F227" s="635"/>
      <c r="G227" s="635"/>
      <c r="H227" s="635"/>
      <c r="I227" s="635"/>
      <c r="J227" s="635"/>
      <c r="K227" s="635"/>
      <c r="L227" s="635"/>
      <c r="M227" s="635"/>
      <c r="N227" s="635"/>
      <c r="O227" s="635"/>
      <c r="P227" s="635"/>
      <c r="Q227" s="635"/>
      <c r="R227" s="635"/>
      <c r="S227" s="635"/>
      <c r="T227" s="635"/>
      <c r="U227" s="635"/>
      <c r="V227" s="635"/>
      <c r="W227" s="651"/>
      <c r="X227" s="651"/>
      <c r="Y227" s="651"/>
      <c r="Z227" s="651"/>
      <c r="AA227" s="633"/>
      <c r="AB227" s="1"/>
      <c r="AC227" s="1"/>
      <c r="AD227" s="1"/>
      <c r="AE227" s="1"/>
      <c r="AF227" s="1"/>
      <c r="AG227" s="1"/>
    </row>
    <row r="228" spans="1:33" ht="15.75" customHeight="1">
      <c r="A228" s="632"/>
      <c r="B228" s="276"/>
      <c r="C228" s="633"/>
      <c r="D228" s="634"/>
      <c r="E228" s="635"/>
      <c r="F228" s="635"/>
      <c r="G228" s="635"/>
      <c r="H228" s="635"/>
      <c r="I228" s="635"/>
      <c r="J228" s="635"/>
      <c r="K228" s="635"/>
      <c r="L228" s="635"/>
      <c r="M228" s="635"/>
      <c r="N228" s="635"/>
      <c r="O228" s="635"/>
      <c r="P228" s="635"/>
      <c r="Q228" s="635"/>
      <c r="R228" s="635"/>
      <c r="S228" s="635"/>
      <c r="T228" s="635"/>
      <c r="U228" s="635"/>
      <c r="V228" s="635"/>
      <c r="W228" s="651"/>
      <c r="X228" s="651"/>
      <c r="Y228" s="651"/>
      <c r="Z228" s="651"/>
      <c r="AA228" s="633"/>
      <c r="AB228" s="1"/>
      <c r="AC228" s="1"/>
      <c r="AD228" s="1"/>
      <c r="AE228" s="1"/>
      <c r="AF228" s="1"/>
      <c r="AG228" s="1"/>
    </row>
    <row r="229" spans="1:33" ht="15.75" customHeight="1">
      <c r="A229" s="632"/>
      <c r="B229" s="276"/>
      <c r="C229" s="633"/>
      <c r="D229" s="634"/>
      <c r="E229" s="635"/>
      <c r="F229" s="635"/>
      <c r="G229" s="635"/>
      <c r="H229" s="635"/>
      <c r="I229" s="635"/>
      <c r="J229" s="635"/>
      <c r="K229" s="635"/>
      <c r="L229" s="635"/>
      <c r="M229" s="635"/>
      <c r="N229" s="635"/>
      <c r="O229" s="635"/>
      <c r="P229" s="635"/>
      <c r="Q229" s="635"/>
      <c r="R229" s="635"/>
      <c r="S229" s="635"/>
      <c r="T229" s="635"/>
      <c r="U229" s="635"/>
      <c r="V229" s="635"/>
      <c r="W229" s="651"/>
      <c r="X229" s="651"/>
      <c r="Y229" s="651"/>
      <c r="Z229" s="651"/>
      <c r="AA229" s="633"/>
      <c r="AB229" s="1"/>
      <c r="AC229" s="1"/>
      <c r="AD229" s="1"/>
      <c r="AE229" s="1"/>
      <c r="AF229" s="1"/>
      <c r="AG229" s="1"/>
    </row>
    <row r="230" spans="1:33" ht="15.75" customHeight="1">
      <c r="A230" s="632"/>
      <c r="B230" s="276"/>
      <c r="C230" s="633"/>
      <c r="D230" s="634"/>
      <c r="E230" s="635"/>
      <c r="F230" s="635"/>
      <c r="G230" s="635"/>
      <c r="H230" s="635"/>
      <c r="I230" s="635"/>
      <c r="J230" s="635"/>
      <c r="K230" s="635"/>
      <c r="L230" s="635"/>
      <c r="M230" s="635"/>
      <c r="N230" s="635"/>
      <c r="O230" s="635"/>
      <c r="P230" s="635"/>
      <c r="Q230" s="635"/>
      <c r="R230" s="635"/>
      <c r="S230" s="635"/>
      <c r="T230" s="635"/>
      <c r="U230" s="635"/>
      <c r="V230" s="635"/>
      <c r="W230" s="651"/>
      <c r="X230" s="651"/>
      <c r="Y230" s="651"/>
      <c r="Z230" s="651"/>
      <c r="AA230" s="633"/>
      <c r="AB230" s="1"/>
      <c r="AC230" s="1"/>
      <c r="AD230" s="1"/>
      <c r="AE230" s="1"/>
      <c r="AF230" s="1"/>
      <c r="AG230" s="1"/>
    </row>
    <row r="231" spans="1:33" ht="15.75" customHeight="1">
      <c r="A231" s="632"/>
      <c r="B231" s="276"/>
      <c r="C231" s="633"/>
      <c r="D231" s="634"/>
      <c r="E231" s="635"/>
      <c r="F231" s="635"/>
      <c r="G231" s="635"/>
      <c r="H231" s="635"/>
      <c r="I231" s="635"/>
      <c r="J231" s="635"/>
      <c r="K231" s="635"/>
      <c r="L231" s="635"/>
      <c r="M231" s="635"/>
      <c r="N231" s="635"/>
      <c r="O231" s="635"/>
      <c r="P231" s="635"/>
      <c r="Q231" s="635"/>
      <c r="R231" s="635"/>
      <c r="S231" s="635"/>
      <c r="T231" s="635"/>
      <c r="U231" s="635"/>
      <c r="V231" s="635"/>
      <c r="W231" s="651"/>
      <c r="X231" s="651"/>
      <c r="Y231" s="651"/>
      <c r="Z231" s="651"/>
      <c r="AA231" s="633"/>
      <c r="AB231" s="1"/>
      <c r="AC231" s="1"/>
      <c r="AD231" s="1"/>
      <c r="AE231" s="1"/>
      <c r="AF231" s="1"/>
      <c r="AG231" s="1"/>
    </row>
    <row r="232" spans="1:33" ht="15.75" customHeight="1">
      <c r="A232" s="632"/>
      <c r="B232" s="276"/>
      <c r="C232" s="633"/>
      <c r="D232" s="634"/>
      <c r="E232" s="635"/>
      <c r="F232" s="635"/>
      <c r="G232" s="635"/>
      <c r="H232" s="635"/>
      <c r="I232" s="635"/>
      <c r="J232" s="635"/>
      <c r="K232" s="635"/>
      <c r="L232" s="635"/>
      <c r="M232" s="635"/>
      <c r="N232" s="635"/>
      <c r="O232" s="635"/>
      <c r="P232" s="635"/>
      <c r="Q232" s="635"/>
      <c r="R232" s="635"/>
      <c r="S232" s="635"/>
      <c r="T232" s="635"/>
      <c r="U232" s="635"/>
      <c r="V232" s="635"/>
      <c r="W232" s="651"/>
      <c r="X232" s="651"/>
      <c r="Y232" s="651"/>
      <c r="Z232" s="651"/>
      <c r="AA232" s="633"/>
      <c r="AB232" s="1"/>
      <c r="AC232" s="1"/>
      <c r="AD232" s="1"/>
      <c r="AE232" s="1"/>
      <c r="AF232" s="1"/>
      <c r="AG232" s="1"/>
    </row>
    <row r="233" spans="1:33" ht="15.75" customHeight="1">
      <c r="A233" s="632"/>
      <c r="B233" s="276"/>
      <c r="C233" s="633"/>
      <c r="D233" s="634"/>
      <c r="E233" s="635"/>
      <c r="F233" s="635"/>
      <c r="G233" s="635"/>
      <c r="H233" s="635"/>
      <c r="I233" s="635"/>
      <c r="J233" s="635"/>
      <c r="K233" s="635"/>
      <c r="L233" s="635"/>
      <c r="M233" s="635"/>
      <c r="N233" s="635"/>
      <c r="O233" s="635"/>
      <c r="P233" s="635"/>
      <c r="Q233" s="635"/>
      <c r="R233" s="635"/>
      <c r="S233" s="635"/>
      <c r="T233" s="635"/>
      <c r="U233" s="635"/>
      <c r="V233" s="635"/>
      <c r="W233" s="651"/>
      <c r="X233" s="651"/>
      <c r="Y233" s="651"/>
      <c r="Z233" s="651"/>
      <c r="AA233" s="633"/>
      <c r="AB233" s="1"/>
      <c r="AC233" s="1"/>
      <c r="AD233" s="1"/>
      <c r="AE233" s="1"/>
      <c r="AF233" s="1"/>
      <c r="AG233" s="1"/>
    </row>
    <row r="234" spans="1:33" ht="15.75" customHeight="1">
      <c r="A234" s="632"/>
      <c r="B234" s="276"/>
      <c r="C234" s="633"/>
      <c r="D234" s="634"/>
      <c r="E234" s="635"/>
      <c r="F234" s="635"/>
      <c r="G234" s="635"/>
      <c r="H234" s="635"/>
      <c r="I234" s="635"/>
      <c r="J234" s="635"/>
      <c r="K234" s="635"/>
      <c r="L234" s="635"/>
      <c r="M234" s="635"/>
      <c r="N234" s="635"/>
      <c r="O234" s="635"/>
      <c r="P234" s="635"/>
      <c r="Q234" s="635"/>
      <c r="R234" s="635"/>
      <c r="S234" s="635"/>
      <c r="T234" s="635"/>
      <c r="U234" s="635"/>
      <c r="V234" s="635"/>
      <c r="W234" s="651"/>
      <c r="X234" s="651"/>
      <c r="Y234" s="651"/>
      <c r="Z234" s="651"/>
      <c r="AA234" s="633"/>
      <c r="AB234" s="1"/>
      <c r="AC234" s="1"/>
      <c r="AD234" s="1"/>
      <c r="AE234" s="1"/>
      <c r="AF234" s="1"/>
      <c r="AG234" s="1"/>
    </row>
    <row r="235" spans="1:33" ht="15.75" customHeight="1">
      <c r="A235" s="632"/>
      <c r="B235" s="276"/>
      <c r="C235" s="633"/>
      <c r="D235" s="634"/>
      <c r="E235" s="635"/>
      <c r="F235" s="635"/>
      <c r="G235" s="635"/>
      <c r="H235" s="635"/>
      <c r="I235" s="635"/>
      <c r="J235" s="635"/>
      <c r="K235" s="635"/>
      <c r="L235" s="635"/>
      <c r="M235" s="635"/>
      <c r="N235" s="635"/>
      <c r="O235" s="635"/>
      <c r="P235" s="635"/>
      <c r="Q235" s="635"/>
      <c r="R235" s="635"/>
      <c r="S235" s="635"/>
      <c r="T235" s="635"/>
      <c r="U235" s="635"/>
      <c r="V235" s="635"/>
      <c r="W235" s="651"/>
      <c r="X235" s="651"/>
      <c r="Y235" s="651"/>
      <c r="Z235" s="651"/>
      <c r="AA235" s="633"/>
      <c r="AB235" s="1"/>
      <c r="AC235" s="1"/>
      <c r="AD235" s="1"/>
      <c r="AE235" s="1"/>
      <c r="AF235" s="1"/>
      <c r="AG235" s="1"/>
    </row>
    <row r="236" spans="1:33" ht="15.75" customHeight="1">
      <c r="A236" s="632"/>
      <c r="B236" s="276"/>
      <c r="C236" s="633"/>
      <c r="D236" s="634"/>
      <c r="E236" s="635"/>
      <c r="F236" s="635"/>
      <c r="G236" s="635"/>
      <c r="H236" s="635"/>
      <c r="I236" s="635"/>
      <c r="J236" s="635"/>
      <c r="K236" s="635"/>
      <c r="L236" s="635"/>
      <c r="M236" s="635"/>
      <c r="N236" s="635"/>
      <c r="O236" s="635"/>
      <c r="P236" s="635"/>
      <c r="Q236" s="635"/>
      <c r="R236" s="635"/>
      <c r="S236" s="635"/>
      <c r="T236" s="635"/>
      <c r="U236" s="635"/>
      <c r="V236" s="635"/>
      <c r="W236" s="651"/>
      <c r="X236" s="651"/>
      <c r="Y236" s="651"/>
      <c r="Z236" s="651"/>
      <c r="AA236" s="633"/>
      <c r="AB236" s="1"/>
      <c r="AC236" s="1"/>
      <c r="AD236" s="1"/>
      <c r="AE236" s="1"/>
      <c r="AF236" s="1"/>
      <c r="AG236" s="1"/>
    </row>
    <row r="237" spans="1:33" ht="15.75" customHeight="1">
      <c r="A237" s="632"/>
      <c r="B237" s="276"/>
      <c r="C237" s="633"/>
      <c r="D237" s="634"/>
      <c r="E237" s="635"/>
      <c r="F237" s="635"/>
      <c r="G237" s="635"/>
      <c r="H237" s="635"/>
      <c r="I237" s="635"/>
      <c r="J237" s="635"/>
      <c r="K237" s="635"/>
      <c r="L237" s="635"/>
      <c r="M237" s="635"/>
      <c r="N237" s="635"/>
      <c r="O237" s="635"/>
      <c r="P237" s="635"/>
      <c r="Q237" s="635"/>
      <c r="R237" s="635"/>
      <c r="S237" s="635"/>
      <c r="T237" s="635"/>
      <c r="U237" s="635"/>
      <c r="V237" s="635"/>
      <c r="W237" s="651"/>
      <c r="X237" s="651"/>
      <c r="Y237" s="651"/>
      <c r="Z237" s="651"/>
      <c r="AA237" s="633"/>
      <c r="AB237" s="1"/>
      <c r="AC237" s="1"/>
      <c r="AD237" s="1"/>
      <c r="AE237" s="1"/>
      <c r="AF237" s="1"/>
      <c r="AG237" s="1"/>
    </row>
    <row r="238" spans="1:33" ht="15.75" customHeight="1">
      <c r="A238" s="632"/>
      <c r="B238" s="276"/>
      <c r="C238" s="633"/>
      <c r="D238" s="634"/>
      <c r="E238" s="635"/>
      <c r="F238" s="635"/>
      <c r="G238" s="635"/>
      <c r="H238" s="635"/>
      <c r="I238" s="635"/>
      <c r="J238" s="635"/>
      <c r="K238" s="635"/>
      <c r="L238" s="635"/>
      <c r="M238" s="635"/>
      <c r="N238" s="635"/>
      <c r="O238" s="635"/>
      <c r="P238" s="635"/>
      <c r="Q238" s="635"/>
      <c r="R238" s="635"/>
      <c r="S238" s="635"/>
      <c r="T238" s="635"/>
      <c r="U238" s="635"/>
      <c r="V238" s="635"/>
      <c r="W238" s="651"/>
      <c r="X238" s="651"/>
      <c r="Y238" s="651"/>
      <c r="Z238" s="651"/>
      <c r="AA238" s="633"/>
      <c r="AB238" s="1"/>
      <c r="AC238" s="1"/>
      <c r="AD238" s="1"/>
      <c r="AE238" s="1"/>
      <c r="AF238" s="1"/>
      <c r="AG238" s="1"/>
    </row>
    <row r="239" spans="1:33" ht="15.75" customHeight="1">
      <c r="A239" s="632"/>
      <c r="B239" s="276"/>
      <c r="C239" s="633"/>
      <c r="D239" s="634"/>
      <c r="E239" s="635"/>
      <c r="F239" s="635"/>
      <c r="G239" s="635"/>
      <c r="H239" s="635"/>
      <c r="I239" s="635"/>
      <c r="J239" s="635"/>
      <c r="K239" s="635"/>
      <c r="L239" s="635"/>
      <c r="M239" s="635"/>
      <c r="N239" s="635"/>
      <c r="O239" s="635"/>
      <c r="P239" s="635"/>
      <c r="Q239" s="635"/>
      <c r="R239" s="635"/>
      <c r="S239" s="635"/>
      <c r="T239" s="635"/>
      <c r="U239" s="635"/>
      <c r="V239" s="635"/>
      <c r="W239" s="651"/>
      <c r="X239" s="651"/>
      <c r="Y239" s="651"/>
      <c r="Z239" s="651"/>
      <c r="AA239" s="633"/>
      <c r="AB239" s="1"/>
      <c r="AC239" s="1"/>
      <c r="AD239" s="1"/>
      <c r="AE239" s="1"/>
      <c r="AF239" s="1"/>
      <c r="AG239" s="1"/>
    </row>
    <row r="240" spans="1:33" ht="15.75" customHeight="1">
      <c r="A240" s="632"/>
      <c r="B240" s="276"/>
      <c r="C240" s="633"/>
      <c r="D240" s="634"/>
      <c r="E240" s="635"/>
      <c r="F240" s="635"/>
      <c r="G240" s="635"/>
      <c r="H240" s="635"/>
      <c r="I240" s="635"/>
      <c r="J240" s="635"/>
      <c r="K240" s="635"/>
      <c r="L240" s="635"/>
      <c r="M240" s="635"/>
      <c r="N240" s="635"/>
      <c r="O240" s="635"/>
      <c r="P240" s="635"/>
      <c r="Q240" s="635"/>
      <c r="R240" s="635"/>
      <c r="S240" s="635"/>
      <c r="T240" s="635"/>
      <c r="U240" s="635"/>
      <c r="V240" s="635"/>
      <c r="W240" s="651"/>
      <c r="X240" s="651"/>
      <c r="Y240" s="651"/>
      <c r="Z240" s="651"/>
      <c r="AA240" s="633"/>
      <c r="AB240" s="1"/>
      <c r="AC240" s="1"/>
      <c r="AD240" s="1"/>
      <c r="AE240" s="1"/>
      <c r="AF240" s="1"/>
      <c r="AG240" s="1"/>
    </row>
    <row r="241" spans="1:33" ht="15.75" customHeight="1">
      <c r="A241" s="632"/>
      <c r="B241" s="276"/>
      <c r="C241" s="633"/>
      <c r="D241" s="634"/>
      <c r="E241" s="635"/>
      <c r="F241" s="635"/>
      <c r="G241" s="635"/>
      <c r="H241" s="635"/>
      <c r="I241" s="635"/>
      <c r="J241" s="635"/>
      <c r="K241" s="635"/>
      <c r="L241" s="635"/>
      <c r="M241" s="635"/>
      <c r="N241" s="635"/>
      <c r="O241" s="635"/>
      <c r="P241" s="635"/>
      <c r="Q241" s="635"/>
      <c r="R241" s="635"/>
      <c r="S241" s="635"/>
      <c r="T241" s="635"/>
      <c r="U241" s="635"/>
      <c r="V241" s="635"/>
      <c r="W241" s="651"/>
      <c r="X241" s="651"/>
      <c r="Y241" s="651"/>
      <c r="Z241" s="651"/>
      <c r="AA241" s="633"/>
      <c r="AB241" s="1"/>
      <c r="AC241" s="1"/>
      <c r="AD241" s="1"/>
      <c r="AE241" s="1"/>
      <c r="AF241" s="1"/>
      <c r="AG241" s="1"/>
    </row>
    <row r="242" spans="1:33" ht="15.75" customHeight="1">
      <c r="A242" s="632"/>
      <c r="B242" s="276"/>
      <c r="C242" s="633"/>
      <c r="D242" s="634"/>
      <c r="E242" s="635"/>
      <c r="F242" s="635"/>
      <c r="G242" s="635"/>
      <c r="H242" s="635"/>
      <c r="I242" s="635"/>
      <c r="J242" s="635"/>
      <c r="K242" s="635"/>
      <c r="L242" s="635"/>
      <c r="M242" s="635"/>
      <c r="N242" s="635"/>
      <c r="O242" s="635"/>
      <c r="P242" s="635"/>
      <c r="Q242" s="635"/>
      <c r="R242" s="635"/>
      <c r="S242" s="635"/>
      <c r="T242" s="635"/>
      <c r="U242" s="635"/>
      <c r="V242" s="635"/>
      <c r="W242" s="651"/>
      <c r="X242" s="651"/>
      <c r="Y242" s="651"/>
      <c r="Z242" s="651"/>
      <c r="AA242" s="633"/>
      <c r="AB242" s="1"/>
      <c r="AC242" s="1"/>
      <c r="AD242" s="1"/>
      <c r="AE242" s="1"/>
      <c r="AF242" s="1"/>
      <c r="AG242" s="1"/>
    </row>
    <row r="243" spans="1:33" ht="15.75" customHeight="1">
      <c r="A243" s="632"/>
      <c r="B243" s="276"/>
      <c r="C243" s="633"/>
      <c r="D243" s="634"/>
      <c r="E243" s="635"/>
      <c r="F243" s="635"/>
      <c r="G243" s="635"/>
      <c r="H243" s="635"/>
      <c r="I243" s="635"/>
      <c r="J243" s="635"/>
      <c r="K243" s="635"/>
      <c r="L243" s="635"/>
      <c r="M243" s="635"/>
      <c r="N243" s="635"/>
      <c r="O243" s="635"/>
      <c r="P243" s="635"/>
      <c r="Q243" s="635"/>
      <c r="R243" s="635"/>
      <c r="S243" s="635"/>
      <c r="T243" s="635"/>
      <c r="U243" s="635"/>
      <c r="V243" s="635"/>
      <c r="W243" s="651"/>
      <c r="X243" s="651"/>
      <c r="Y243" s="651"/>
      <c r="Z243" s="651"/>
      <c r="AA243" s="633"/>
      <c r="AB243" s="1"/>
      <c r="AC243" s="1"/>
      <c r="AD243" s="1"/>
      <c r="AE243" s="1"/>
      <c r="AF243" s="1"/>
      <c r="AG243" s="1"/>
    </row>
    <row r="244" spans="1:33" ht="15.75" customHeight="1">
      <c r="A244" s="632"/>
      <c r="B244" s="276"/>
      <c r="C244" s="633"/>
      <c r="D244" s="634"/>
      <c r="E244" s="635"/>
      <c r="F244" s="635"/>
      <c r="G244" s="635"/>
      <c r="H244" s="635"/>
      <c r="I244" s="635"/>
      <c r="J244" s="635"/>
      <c r="K244" s="635"/>
      <c r="L244" s="635"/>
      <c r="M244" s="635"/>
      <c r="N244" s="635"/>
      <c r="O244" s="635"/>
      <c r="P244" s="635"/>
      <c r="Q244" s="635"/>
      <c r="R244" s="635"/>
      <c r="S244" s="635"/>
      <c r="T244" s="635"/>
      <c r="U244" s="635"/>
      <c r="V244" s="635"/>
      <c r="W244" s="651"/>
      <c r="X244" s="651"/>
      <c r="Y244" s="651"/>
      <c r="Z244" s="651"/>
      <c r="AA244" s="633"/>
      <c r="AB244" s="1"/>
      <c r="AC244" s="1"/>
      <c r="AD244" s="1"/>
      <c r="AE244" s="1"/>
      <c r="AF244" s="1"/>
      <c r="AG244" s="1"/>
    </row>
    <row r="245" spans="1:33" ht="15.75" customHeight="1">
      <c r="A245" s="632"/>
      <c r="B245" s="276"/>
      <c r="C245" s="633"/>
      <c r="D245" s="634"/>
      <c r="E245" s="635"/>
      <c r="F245" s="635"/>
      <c r="G245" s="635"/>
      <c r="H245" s="635"/>
      <c r="I245" s="635"/>
      <c r="J245" s="635"/>
      <c r="K245" s="635"/>
      <c r="L245" s="635"/>
      <c r="M245" s="635"/>
      <c r="N245" s="635"/>
      <c r="O245" s="635"/>
      <c r="P245" s="635"/>
      <c r="Q245" s="635"/>
      <c r="R245" s="635"/>
      <c r="S245" s="635"/>
      <c r="T245" s="635"/>
      <c r="U245" s="635"/>
      <c r="V245" s="635"/>
      <c r="W245" s="651"/>
      <c r="X245" s="651"/>
      <c r="Y245" s="651"/>
      <c r="Z245" s="651"/>
      <c r="AA245" s="633"/>
      <c r="AB245" s="1"/>
      <c r="AC245" s="1"/>
      <c r="AD245" s="1"/>
      <c r="AE245" s="1"/>
      <c r="AF245" s="1"/>
      <c r="AG245" s="1"/>
    </row>
    <row r="246" spans="1:33" ht="15.75" customHeight="1">
      <c r="A246" s="632"/>
      <c r="B246" s="276"/>
      <c r="C246" s="633"/>
      <c r="D246" s="634"/>
      <c r="E246" s="635"/>
      <c r="F246" s="635"/>
      <c r="G246" s="635"/>
      <c r="H246" s="635"/>
      <c r="I246" s="635"/>
      <c r="J246" s="635"/>
      <c r="K246" s="635"/>
      <c r="L246" s="635"/>
      <c r="M246" s="635"/>
      <c r="N246" s="635"/>
      <c r="O246" s="635"/>
      <c r="P246" s="635"/>
      <c r="Q246" s="635"/>
      <c r="R246" s="635"/>
      <c r="S246" s="635"/>
      <c r="T246" s="635"/>
      <c r="U246" s="635"/>
      <c r="V246" s="635"/>
      <c r="W246" s="651"/>
      <c r="X246" s="651"/>
      <c r="Y246" s="651"/>
      <c r="Z246" s="651"/>
      <c r="AA246" s="633"/>
      <c r="AB246" s="1"/>
      <c r="AC246" s="1"/>
      <c r="AD246" s="1"/>
      <c r="AE246" s="1"/>
      <c r="AF246" s="1"/>
      <c r="AG246" s="1"/>
    </row>
    <row r="247" spans="1:33" ht="15.75" customHeight="1">
      <c r="A247" s="632"/>
      <c r="B247" s="276"/>
      <c r="C247" s="633"/>
      <c r="D247" s="634"/>
      <c r="E247" s="635"/>
      <c r="F247" s="635"/>
      <c r="G247" s="635"/>
      <c r="H247" s="635"/>
      <c r="I247" s="635"/>
      <c r="J247" s="635"/>
      <c r="K247" s="635"/>
      <c r="L247" s="635"/>
      <c r="M247" s="635"/>
      <c r="N247" s="635"/>
      <c r="O247" s="635"/>
      <c r="P247" s="635"/>
      <c r="Q247" s="635"/>
      <c r="R247" s="635"/>
      <c r="S247" s="635"/>
      <c r="T247" s="635"/>
      <c r="U247" s="635"/>
      <c r="V247" s="635"/>
      <c r="W247" s="651"/>
      <c r="X247" s="651"/>
      <c r="Y247" s="651"/>
      <c r="Z247" s="651"/>
      <c r="AA247" s="633"/>
      <c r="AB247" s="1"/>
      <c r="AC247" s="1"/>
      <c r="AD247" s="1"/>
      <c r="AE247" s="1"/>
      <c r="AF247" s="1"/>
      <c r="AG247" s="1"/>
    </row>
    <row r="248" spans="1:33" ht="15.75" customHeight="1">
      <c r="A248" s="632"/>
      <c r="B248" s="276"/>
      <c r="C248" s="633"/>
      <c r="D248" s="634"/>
      <c r="E248" s="635"/>
      <c r="F248" s="635"/>
      <c r="G248" s="635"/>
      <c r="H248" s="635"/>
      <c r="I248" s="635"/>
      <c r="J248" s="635"/>
      <c r="K248" s="635"/>
      <c r="L248" s="635"/>
      <c r="M248" s="635"/>
      <c r="N248" s="635"/>
      <c r="O248" s="635"/>
      <c r="P248" s="635"/>
      <c r="Q248" s="635"/>
      <c r="R248" s="635"/>
      <c r="S248" s="635"/>
      <c r="T248" s="635"/>
      <c r="U248" s="635"/>
      <c r="V248" s="635"/>
      <c r="W248" s="651"/>
      <c r="X248" s="651"/>
      <c r="Y248" s="651"/>
      <c r="Z248" s="651"/>
      <c r="AA248" s="633"/>
      <c r="AB248" s="1"/>
      <c r="AC248" s="1"/>
      <c r="AD248" s="1"/>
      <c r="AE248" s="1"/>
      <c r="AF248" s="1"/>
      <c r="AG248" s="1"/>
    </row>
    <row r="249" spans="1:33" ht="15.75" customHeight="1">
      <c r="A249" s="632"/>
      <c r="B249" s="276"/>
      <c r="C249" s="633"/>
      <c r="D249" s="634"/>
      <c r="E249" s="635"/>
      <c r="F249" s="635"/>
      <c r="G249" s="635"/>
      <c r="H249" s="635"/>
      <c r="I249" s="635"/>
      <c r="J249" s="635"/>
      <c r="K249" s="635"/>
      <c r="L249" s="635"/>
      <c r="M249" s="635"/>
      <c r="N249" s="635"/>
      <c r="O249" s="635"/>
      <c r="P249" s="635"/>
      <c r="Q249" s="635"/>
      <c r="R249" s="635"/>
      <c r="S249" s="635"/>
      <c r="T249" s="635"/>
      <c r="U249" s="635"/>
      <c r="V249" s="635"/>
      <c r="W249" s="651"/>
      <c r="X249" s="651"/>
      <c r="Y249" s="651"/>
      <c r="Z249" s="651"/>
      <c r="AA249" s="633"/>
      <c r="AB249" s="1"/>
      <c r="AC249" s="1"/>
      <c r="AD249" s="1"/>
      <c r="AE249" s="1"/>
      <c r="AF249" s="1"/>
      <c r="AG249" s="1"/>
    </row>
    <row r="250" spans="1:33" ht="15.75" customHeight="1">
      <c r="A250" s="632"/>
      <c r="B250" s="276"/>
      <c r="C250" s="633"/>
      <c r="D250" s="634"/>
      <c r="E250" s="635"/>
      <c r="F250" s="635"/>
      <c r="G250" s="635"/>
      <c r="H250" s="635"/>
      <c r="I250" s="635"/>
      <c r="J250" s="635"/>
      <c r="K250" s="635"/>
      <c r="L250" s="635"/>
      <c r="M250" s="635"/>
      <c r="N250" s="635"/>
      <c r="O250" s="635"/>
      <c r="P250" s="635"/>
      <c r="Q250" s="635"/>
      <c r="R250" s="635"/>
      <c r="S250" s="635"/>
      <c r="T250" s="635"/>
      <c r="U250" s="635"/>
      <c r="V250" s="635"/>
      <c r="W250" s="651"/>
      <c r="X250" s="651"/>
      <c r="Y250" s="651"/>
      <c r="Z250" s="651"/>
      <c r="AA250" s="633"/>
      <c r="AB250" s="1"/>
      <c r="AC250" s="1"/>
      <c r="AD250" s="1"/>
      <c r="AE250" s="1"/>
      <c r="AF250" s="1"/>
      <c r="AG250" s="1"/>
    </row>
    <row r="251" spans="1:33" ht="15.75" customHeight="1">
      <c r="A251" s="632"/>
      <c r="B251" s="276"/>
      <c r="C251" s="633"/>
      <c r="D251" s="634"/>
      <c r="E251" s="635"/>
      <c r="F251" s="635"/>
      <c r="G251" s="635"/>
      <c r="H251" s="635"/>
      <c r="I251" s="635"/>
      <c r="J251" s="635"/>
      <c r="K251" s="635"/>
      <c r="L251" s="635"/>
      <c r="M251" s="635"/>
      <c r="N251" s="635"/>
      <c r="O251" s="635"/>
      <c r="P251" s="635"/>
      <c r="Q251" s="635"/>
      <c r="R251" s="635"/>
      <c r="S251" s="635"/>
      <c r="T251" s="635"/>
      <c r="U251" s="635"/>
      <c r="V251" s="635"/>
      <c r="W251" s="651"/>
      <c r="X251" s="651"/>
      <c r="Y251" s="651"/>
      <c r="Z251" s="651"/>
      <c r="AA251" s="633"/>
      <c r="AB251" s="1"/>
      <c r="AC251" s="1"/>
      <c r="AD251" s="1"/>
      <c r="AE251" s="1"/>
      <c r="AF251" s="1"/>
      <c r="AG251" s="1"/>
    </row>
    <row r="252" spans="1:33" ht="15.75" customHeight="1">
      <c r="A252" s="632"/>
      <c r="B252" s="276"/>
      <c r="C252" s="633"/>
      <c r="D252" s="634"/>
      <c r="E252" s="635"/>
      <c r="F252" s="635"/>
      <c r="G252" s="635"/>
      <c r="H252" s="635"/>
      <c r="I252" s="635"/>
      <c r="J252" s="635"/>
      <c r="K252" s="635"/>
      <c r="L252" s="635"/>
      <c r="M252" s="635"/>
      <c r="N252" s="635"/>
      <c r="O252" s="635"/>
      <c r="P252" s="635"/>
      <c r="Q252" s="635"/>
      <c r="R252" s="635"/>
      <c r="S252" s="635"/>
      <c r="T252" s="635"/>
      <c r="U252" s="635"/>
      <c r="V252" s="635"/>
      <c r="W252" s="651"/>
      <c r="X252" s="651"/>
      <c r="Y252" s="651"/>
      <c r="Z252" s="651"/>
      <c r="AA252" s="633"/>
      <c r="AB252" s="1"/>
      <c r="AC252" s="1"/>
      <c r="AD252" s="1"/>
      <c r="AE252" s="1"/>
      <c r="AF252" s="1"/>
      <c r="AG252" s="1"/>
    </row>
    <row r="253" spans="1:33" ht="15.75" customHeight="1">
      <c r="A253" s="632"/>
      <c r="B253" s="276"/>
      <c r="C253" s="633"/>
      <c r="D253" s="634"/>
      <c r="E253" s="635"/>
      <c r="F253" s="635"/>
      <c r="G253" s="635"/>
      <c r="H253" s="635"/>
      <c r="I253" s="635"/>
      <c r="J253" s="635"/>
      <c r="K253" s="635"/>
      <c r="L253" s="635"/>
      <c r="M253" s="635"/>
      <c r="N253" s="635"/>
      <c r="O253" s="635"/>
      <c r="P253" s="635"/>
      <c r="Q253" s="635"/>
      <c r="R253" s="635"/>
      <c r="S253" s="635"/>
      <c r="T253" s="635"/>
      <c r="U253" s="635"/>
      <c r="V253" s="635"/>
      <c r="W253" s="651"/>
      <c r="X253" s="651"/>
      <c r="Y253" s="651"/>
      <c r="Z253" s="651"/>
      <c r="AA253" s="633"/>
      <c r="AB253" s="1"/>
      <c r="AC253" s="1"/>
      <c r="AD253" s="1"/>
      <c r="AE253" s="1"/>
      <c r="AF253" s="1"/>
      <c r="AG253" s="1"/>
    </row>
    <row r="254" spans="1:33" ht="15.75" customHeight="1">
      <c r="A254" s="632"/>
      <c r="B254" s="276"/>
      <c r="C254" s="633"/>
      <c r="D254" s="634"/>
      <c r="E254" s="635"/>
      <c r="F254" s="635"/>
      <c r="G254" s="635"/>
      <c r="H254" s="635"/>
      <c r="I254" s="635"/>
      <c r="J254" s="635"/>
      <c r="K254" s="635"/>
      <c r="L254" s="635"/>
      <c r="M254" s="635"/>
      <c r="N254" s="635"/>
      <c r="O254" s="635"/>
      <c r="P254" s="635"/>
      <c r="Q254" s="635"/>
      <c r="R254" s="635"/>
      <c r="S254" s="635"/>
      <c r="T254" s="635"/>
      <c r="U254" s="635"/>
      <c r="V254" s="635"/>
      <c r="W254" s="651"/>
      <c r="X254" s="651"/>
      <c r="Y254" s="651"/>
      <c r="Z254" s="651"/>
      <c r="AA254" s="633"/>
      <c r="AB254" s="1"/>
      <c r="AC254" s="1"/>
      <c r="AD254" s="1"/>
      <c r="AE254" s="1"/>
      <c r="AF254" s="1"/>
      <c r="AG254" s="1"/>
    </row>
    <row r="255" spans="1:33" ht="15.75" customHeight="1">
      <c r="A255" s="632"/>
      <c r="B255" s="276"/>
      <c r="C255" s="633"/>
      <c r="D255" s="634"/>
      <c r="E255" s="635"/>
      <c r="F255" s="635"/>
      <c r="G255" s="635"/>
      <c r="H255" s="635"/>
      <c r="I255" s="635"/>
      <c r="J255" s="635"/>
      <c r="K255" s="635"/>
      <c r="L255" s="635"/>
      <c r="M255" s="635"/>
      <c r="N255" s="635"/>
      <c r="O255" s="635"/>
      <c r="P255" s="635"/>
      <c r="Q255" s="635"/>
      <c r="R255" s="635"/>
      <c r="S255" s="635"/>
      <c r="T255" s="635"/>
      <c r="U255" s="635"/>
      <c r="V255" s="635"/>
      <c r="W255" s="651"/>
      <c r="X255" s="651"/>
      <c r="Y255" s="651"/>
      <c r="Z255" s="651"/>
      <c r="AA255" s="633"/>
      <c r="AB255" s="1"/>
      <c r="AC255" s="1"/>
      <c r="AD255" s="1"/>
      <c r="AE255" s="1"/>
      <c r="AF255" s="1"/>
      <c r="AG255" s="1"/>
    </row>
    <row r="256" spans="1:33" ht="15.75" customHeight="1">
      <c r="A256" s="632"/>
      <c r="B256" s="276"/>
      <c r="C256" s="633"/>
      <c r="D256" s="634"/>
      <c r="E256" s="635"/>
      <c r="F256" s="635"/>
      <c r="G256" s="635"/>
      <c r="H256" s="635"/>
      <c r="I256" s="635"/>
      <c r="J256" s="635"/>
      <c r="K256" s="635"/>
      <c r="L256" s="635"/>
      <c r="M256" s="635"/>
      <c r="N256" s="635"/>
      <c r="O256" s="635"/>
      <c r="P256" s="635"/>
      <c r="Q256" s="635"/>
      <c r="R256" s="635"/>
      <c r="S256" s="635"/>
      <c r="T256" s="635"/>
      <c r="U256" s="635"/>
      <c r="V256" s="635"/>
      <c r="W256" s="651"/>
      <c r="X256" s="651"/>
      <c r="Y256" s="651"/>
      <c r="Z256" s="651"/>
      <c r="AA256" s="633"/>
      <c r="AB256" s="1"/>
      <c r="AC256" s="1"/>
      <c r="AD256" s="1"/>
      <c r="AE256" s="1"/>
      <c r="AF256" s="1"/>
      <c r="AG256" s="1"/>
    </row>
    <row r="257" spans="1:33" ht="15.75" customHeight="1">
      <c r="A257" s="632"/>
      <c r="B257" s="276"/>
      <c r="C257" s="633"/>
      <c r="D257" s="634"/>
      <c r="E257" s="635"/>
      <c r="F257" s="635"/>
      <c r="G257" s="635"/>
      <c r="H257" s="635"/>
      <c r="I257" s="635"/>
      <c r="J257" s="635"/>
      <c r="K257" s="635"/>
      <c r="L257" s="635"/>
      <c r="M257" s="635"/>
      <c r="N257" s="635"/>
      <c r="O257" s="635"/>
      <c r="P257" s="635"/>
      <c r="Q257" s="635"/>
      <c r="R257" s="635"/>
      <c r="S257" s="635"/>
      <c r="T257" s="635"/>
      <c r="U257" s="635"/>
      <c r="V257" s="635"/>
      <c r="W257" s="651"/>
      <c r="X257" s="651"/>
      <c r="Y257" s="651"/>
      <c r="Z257" s="651"/>
      <c r="AA257" s="633"/>
      <c r="AB257" s="1"/>
      <c r="AC257" s="1"/>
      <c r="AD257" s="1"/>
      <c r="AE257" s="1"/>
      <c r="AF257" s="1"/>
      <c r="AG257" s="1"/>
    </row>
    <row r="258" spans="1:33" ht="15.75" customHeight="1">
      <c r="A258" s="632"/>
      <c r="B258" s="276"/>
      <c r="C258" s="633"/>
      <c r="D258" s="634"/>
      <c r="E258" s="635"/>
      <c r="F258" s="635"/>
      <c r="G258" s="635"/>
      <c r="H258" s="635"/>
      <c r="I258" s="635"/>
      <c r="J258" s="635"/>
      <c r="K258" s="635"/>
      <c r="L258" s="635"/>
      <c r="M258" s="635"/>
      <c r="N258" s="635"/>
      <c r="O258" s="635"/>
      <c r="P258" s="635"/>
      <c r="Q258" s="635"/>
      <c r="R258" s="635"/>
      <c r="S258" s="635"/>
      <c r="T258" s="635"/>
      <c r="U258" s="635"/>
      <c r="V258" s="635"/>
      <c r="W258" s="651"/>
      <c r="X258" s="651"/>
      <c r="Y258" s="651"/>
      <c r="Z258" s="651"/>
      <c r="AA258" s="633"/>
      <c r="AB258" s="1"/>
      <c r="AC258" s="1"/>
      <c r="AD258" s="1"/>
      <c r="AE258" s="1"/>
      <c r="AF258" s="1"/>
      <c r="AG258" s="1"/>
    </row>
    <row r="259" spans="1:33" ht="15.75" customHeight="1">
      <c r="A259" s="632"/>
      <c r="B259" s="276"/>
      <c r="C259" s="633"/>
      <c r="D259" s="634"/>
      <c r="E259" s="635"/>
      <c r="F259" s="635"/>
      <c r="G259" s="635"/>
      <c r="H259" s="635"/>
      <c r="I259" s="635"/>
      <c r="J259" s="635"/>
      <c r="K259" s="635"/>
      <c r="L259" s="635"/>
      <c r="M259" s="635"/>
      <c r="N259" s="635"/>
      <c r="O259" s="635"/>
      <c r="P259" s="635"/>
      <c r="Q259" s="635"/>
      <c r="R259" s="635"/>
      <c r="S259" s="635"/>
      <c r="T259" s="635"/>
      <c r="U259" s="635"/>
      <c r="V259" s="635"/>
      <c r="W259" s="651"/>
      <c r="X259" s="651"/>
      <c r="Y259" s="651"/>
      <c r="Z259" s="651"/>
      <c r="AA259" s="633"/>
      <c r="AB259" s="1"/>
      <c r="AC259" s="1"/>
      <c r="AD259" s="1"/>
      <c r="AE259" s="1"/>
      <c r="AF259" s="1"/>
      <c r="AG259" s="1"/>
    </row>
    <row r="260" spans="1:33" ht="15.75" customHeight="1">
      <c r="A260" s="632"/>
      <c r="B260" s="276"/>
      <c r="C260" s="633"/>
      <c r="D260" s="634"/>
      <c r="E260" s="635"/>
      <c r="F260" s="635"/>
      <c r="G260" s="635"/>
      <c r="H260" s="635"/>
      <c r="I260" s="635"/>
      <c r="J260" s="635"/>
      <c r="K260" s="635"/>
      <c r="L260" s="635"/>
      <c r="M260" s="635"/>
      <c r="N260" s="635"/>
      <c r="O260" s="635"/>
      <c r="P260" s="635"/>
      <c r="Q260" s="635"/>
      <c r="R260" s="635"/>
      <c r="S260" s="635"/>
      <c r="T260" s="635"/>
      <c r="U260" s="635"/>
      <c r="V260" s="635"/>
      <c r="W260" s="651"/>
      <c r="X260" s="651"/>
      <c r="Y260" s="651"/>
      <c r="Z260" s="651"/>
      <c r="AA260" s="633"/>
      <c r="AB260" s="1"/>
      <c r="AC260" s="1"/>
      <c r="AD260" s="1"/>
      <c r="AE260" s="1"/>
      <c r="AF260" s="1"/>
      <c r="AG260" s="1"/>
    </row>
    <row r="261" spans="1:33" ht="15.75" customHeight="1">
      <c r="A261" s="632"/>
      <c r="B261" s="276"/>
      <c r="C261" s="633"/>
      <c r="D261" s="634"/>
      <c r="E261" s="635"/>
      <c r="F261" s="635"/>
      <c r="G261" s="635"/>
      <c r="H261" s="635"/>
      <c r="I261" s="635"/>
      <c r="J261" s="635"/>
      <c r="K261" s="635"/>
      <c r="L261" s="635"/>
      <c r="M261" s="635"/>
      <c r="N261" s="635"/>
      <c r="O261" s="635"/>
      <c r="P261" s="635"/>
      <c r="Q261" s="635"/>
      <c r="R261" s="635"/>
      <c r="S261" s="635"/>
      <c r="T261" s="635"/>
      <c r="U261" s="635"/>
      <c r="V261" s="635"/>
      <c r="W261" s="651"/>
      <c r="X261" s="651"/>
      <c r="Y261" s="651"/>
      <c r="Z261" s="651"/>
      <c r="AA261" s="633"/>
      <c r="AB261" s="1"/>
      <c r="AC261" s="1"/>
      <c r="AD261" s="1"/>
      <c r="AE261" s="1"/>
      <c r="AF261" s="1"/>
      <c r="AG261" s="1"/>
    </row>
    <row r="262" spans="1:33" ht="15.75" customHeight="1">
      <c r="A262" s="632"/>
      <c r="B262" s="276"/>
      <c r="C262" s="633"/>
      <c r="D262" s="634"/>
      <c r="E262" s="635"/>
      <c r="F262" s="635"/>
      <c r="G262" s="635"/>
      <c r="H262" s="635"/>
      <c r="I262" s="635"/>
      <c r="J262" s="635"/>
      <c r="K262" s="635"/>
      <c r="L262" s="635"/>
      <c r="M262" s="635"/>
      <c r="N262" s="635"/>
      <c r="O262" s="635"/>
      <c r="P262" s="635"/>
      <c r="Q262" s="635"/>
      <c r="R262" s="635"/>
      <c r="S262" s="635"/>
      <c r="T262" s="635"/>
      <c r="U262" s="635"/>
      <c r="V262" s="635"/>
      <c r="W262" s="651"/>
      <c r="X262" s="651"/>
      <c r="Y262" s="651"/>
      <c r="Z262" s="651"/>
      <c r="AA262" s="633"/>
      <c r="AB262" s="1"/>
      <c r="AC262" s="1"/>
      <c r="AD262" s="1"/>
      <c r="AE262" s="1"/>
      <c r="AF262" s="1"/>
      <c r="AG262" s="1"/>
    </row>
    <row r="263" spans="1:33" ht="15.75" customHeight="1">
      <c r="A263" s="632"/>
      <c r="B263" s="276"/>
      <c r="C263" s="633"/>
      <c r="D263" s="634"/>
      <c r="E263" s="635"/>
      <c r="F263" s="635"/>
      <c r="G263" s="635"/>
      <c r="H263" s="635"/>
      <c r="I263" s="635"/>
      <c r="J263" s="635"/>
      <c r="K263" s="635"/>
      <c r="L263" s="635"/>
      <c r="M263" s="635"/>
      <c r="N263" s="635"/>
      <c r="O263" s="635"/>
      <c r="P263" s="635"/>
      <c r="Q263" s="635"/>
      <c r="R263" s="635"/>
      <c r="S263" s="635"/>
      <c r="T263" s="635"/>
      <c r="U263" s="635"/>
      <c r="V263" s="635"/>
      <c r="W263" s="651"/>
      <c r="X263" s="651"/>
      <c r="Y263" s="651"/>
      <c r="Z263" s="651"/>
      <c r="AA263" s="633"/>
      <c r="AB263" s="1"/>
      <c r="AC263" s="1"/>
      <c r="AD263" s="1"/>
      <c r="AE263" s="1"/>
      <c r="AF263" s="1"/>
      <c r="AG263" s="1"/>
    </row>
    <row r="264" spans="1:33" ht="15.75" customHeight="1">
      <c r="A264" s="632"/>
      <c r="B264" s="276"/>
      <c r="C264" s="633"/>
      <c r="D264" s="634"/>
      <c r="E264" s="635"/>
      <c r="F264" s="635"/>
      <c r="G264" s="635"/>
      <c r="H264" s="635"/>
      <c r="I264" s="635"/>
      <c r="J264" s="635"/>
      <c r="K264" s="635"/>
      <c r="L264" s="635"/>
      <c r="M264" s="635"/>
      <c r="N264" s="635"/>
      <c r="O264" s="635"/>
      <c r="P264" s="635"/>
      <c r="Q264" s="635"/>
      <c r="R264" s="635"/>
      <c r="S264" s="635"/>
      <c r="T264" s="635"/>
      <c r="U264" s="635"/>
      <c r="V264" s="635"/>
      <c r="W264" s="651"/>
      <c r="X264" s="651"/>
      <c r="Y264" s="651"/>
      <c r="Z264" s="651"/>
      <c r="AA264" s="633"/>
      <c r="AB264" s="1"/>
      <c r="AC264" s="1"/>
      <c r="AD264" s="1"/>
      <c r="AE264" s="1"/>
      <c r="AF264" s="1"/>
      <c r="AG264" s="1"/>
    </row>
    <row r="265" spans="1:33" ht="15.75" customHeight="1">
      <c r="A265" s="632"/>
      <c r="B265" s="276"/>
      <c r="C265" s="633"/>
      <c r="D265" s="634"/>
      <c r="E265" s="635"/>
      <c r="F265" s="635"/>
      <c r="G265" s="635"/>
      <c r="H265" s="635"/>
      <c r="I265" s="635"/>
      <c r="J265" s="635"/>
      <c r="K265" s="635"/>
      <c r="L265" s="635"/>
      <c r="M265" s="635"/>
      <c r="N265" s="635"/>
      <c r="O265" s="635"/>
      <c r="P265" s="635"/>
      <c r="Q265" s="635"/>
      <c r="R265" s="635"/>
      <c r="S265" s="635"/>
      <c r="T265" s="635"/>
      <c r="U265" s="635"/>
      <c r="V265" s="635"/>
      <c r="W265" s="651"/>
      <c r="X265" s="651"/>
      <c r="Y265" s="651"/>
      <c r="Z265" s="651"/>
      <c r="AA265" s="633"/>
      <c r="AB265" s="1"/>
      <c r="AC265" s="1"/>
      <c r="AD265" s="1"/>
      <c r="AE265" s="1"/>
      <c r="AF265" s="1"/>
      <c r="AG265" s="1"/>
    </row>
    <row r="266" spans="1:33" ht="15.75" customHeight="1">
      <c r="A266" s="632"/>
      <c r="B266" s="276"/>
      <c r="C266" s="633"/>
      <c r="D266" s="634"/>
      <c r="E266" s="635"/>
      <c r="F266" s="635"/>
      <c r="G266" s="635"/>
      <c r="H266" s="635"/>
      <c r="I266" s="635"/>
      <c r="J266" s="635"/>
      <c r="K266" s="635"/>
      <c r="L266" s="635"/>
      <c r="M266" s="635"/>
      <c r="N266" s="635"/>
      <c r="O266" s="635"/>
      <c r="P266" s="635"/>
      <c r="Q266" s="635"/>
      <c r="R266" s="635"/>
      <c r="S266" s="635"/>
      <c r="T266" s="635"/>
      <c r="U266" s="635"/>
      <c r="V266" s="635"/>
      <c r="W266" s="651"/>
      <c r="X266" s="651"/>
      <c r="Y266" s="651"/>
      <c r="Z266" s="651"/>
      <c r="AA266" s="633"/>
      <c r="AB266" s="1"/>
      <c r="AC266" s="1"/>
      <c r="AD266" s="1"/>
      <c r="AE266" s="1"/>
      <c r="AF266" s="1"/>
      <c r="AG266" s="1"/>
    </row>
    <row r="267" spans="1:33" ht="15.75" customHeight="1">
      <c r="A267" s="632"/>
      <c r="B267" s="276"/>
      <c r="C267" s="633"/>
      <c r="D267" s="634"/>
      <c r="E267" s="635"/>
      <c r="F267" s="635"/>
      <c r="G267" s="635"/>
      <c r="H267" s="635"/>
      <c r="I267" s="635"/>
      <c r="J267" s="635"/>
      <c r="K267" s="635"/>
      <c r="L267" s="635"/>
      <c r="M267" s="635"/>
      <c r="N267" s="635"/>
      <c r="O267" s="635"/>
      <c r="P267" s="635"/>
      <c r="Q267" s="635"/>
      <c r="R267" s="635"/>
      <c r="S267" s="635"/>
      <c r="T267" s="635"/>
      <c r="U267" s="635"/>
      <c r="V267" s="635"/>
      <c r="W267" s="651"/>
      <c r="X267" s="651"/>
      <c r="Y267" s="651"/>
      <c r="Z267" s="651"/>
      <c r="AA267" s="633"/>
      <c r="AB267" s="1"/>
      <c r="AC267" s="1"/>
      <c r="AD267" s="1"/>
      <c r="AE267" s="1"/>
      <c r="AF267" s="1"/>
      <c r="AG267" s="1"/>
    </row>
    <row r="268" spans="1:33" ht="15.75" customHeight="1">
      <c r="A268" s="632"/>
      <c r="B268" s="276"/>
      <c r="C268" s="633"/>
      <c r="D268" s="634"/>
      <c r="E268" s="635"/>
      <c r="F268" s="635"/>
      <c r="G268" s="635"/>
      <c r="H268" s="635"/>
      <c r="I268" s="635"/>
      <c r="J268" s="635"/>
      <c r="K268" s="635"/>
      <c r="L268" s="635"/>
      <c r="M268" s="635"/>
      <c r="N268" s="635"/>
      <c r="O268" s="635"/>
      <c r="P268" s="635"/>
      <c r="Q268" s="635"/>
      <c r="R268" s="635"/>
      <c r="S268" s="635"/>
      <c r="T268" s="635"/>
      <c r="U268" s="635"/>
      <c r="V268" s="635"/>
      <c r="W268" s="651"/>
      <c r="X268" s="651"/>
      <c r="Y268" s="651"/>
      <c r="Z268" s="651"/>
      <c r="AA268" s="633"/>
      <c r="AB268" s="1"/>
      <c r="AC268" s="1"/>
      <c r="AD268" s="1"/>
      <c r="AE268" s="1"/>
      <c r="AF268" s="1"/>
      <c r="AG268" s="1"/>
    </row>
    <row r="269" spans="1:33" ht="15.75" customHeight="1">
      <c r="A269" s="632"/>
      <c r="B269" s="276"/>
      <c r="C269" s="633"/>
      <c r="D269" s="634"/>
      <c r="E269" s="635"/>
      <c r="F269" s="635"/>
      <c r="G269" s="635"/>
      <c r="H269" s="635"/>
      <c r="I269" s="635"/>
      <c r="J269" s="635"/>
      <c r="K269" s="635"/>
      <c r="L269" s="635"/>
      <c r="M269" s="635"/>
      <c r="N269" s="635"/>
      <c r="O269" s="635"/>
      <c r="P269" s="635"/>
      <c r="Q269" s="635"/>
      <c r="R269" s="635"/>
      <c r="S269" s="635"/>
      <c r="T269" s="635"/>
      <c r="U269" s="635"/>
      <c r="V269" s="635"/>
      <c r="W269" s="651"/>
      <c r="X269" s="651"/>
      <c r="Y269" s="651"/>
      <c r="Z269" s="651"/>
      <c r="AA269" s="633"/>
      <c r="AB269" s="1"/>
      <c r="AC269" s="1"/>
      <c r="AD269" s="1"/>
      <c r="AE269" s="1"/>
      <c r="AF269" s="1"/>
      <c r="AG269" s="1"/>
    </row>
    <row r="270" spans="1:33" ht="15.75" customHeight="1">
      <c r="A270" s="632"/>
      <c r="B270" s="276"/>
      <c r="C270" s="633"/>
      <c r="D270" s="634"/>
      <c r="E270" s="635"/>
      <c r="F270" s="635"/>
      <c r="G270" s="635"/>
      <c r="H270" s="635"/>
      <c r="I270" s="635"/>
      <c r="J270" s="635"/>
      <c r="K270" s="635"/>
      <c r="L270" s="635"/>
      <c r="M270" s="635"/>
      <c r="N270" s="635"/>
      <c r="O270" s="635"/>
      <c r="P270" s="635"/>
      <c r="Q270" s="635"/>
      <c r="R270" s="635"/>
      <c r="S270" s="635"/>
      <c r="T270" s="635"/>
      <c r="U270" s="635"/>
      <c r="V270" s="635"/>
      <c r="W270" s="651"/>
      <c r="X270" s="651"/>
      <c r="Y270" s="651"/>
      <c r="Z270" s="651"/>
      <c r="AA270" s="633"/>
      <c r="AB270" s="1"/>
      <c r="AC270" s="1"/>
      <c r="AD270" s="1"/>
      <c r="AE270" s="1"/>
      <c r="AF270" s="1"/>
      <c r="AG270" s="1"/>
    </row>
    <row r="271" spans="1:33" ht="15.75" customHeight="1">
      <c r="A271" s="632"/>
      <c r="B271" s="276"/>
      <c r="C271" s="633"/>
      <c r="D271" s="634"/>
      <c r="E271" s="635"/>
      <c r="F271" s="635"/>
      <c r="G271" s="635"/>
      <c r="H271" s="635"/>
      <c r="I271" s="635"/>
      <c r="J271" s="635"/>
      <c r="K271" s="635"/>
      <c r="L271" s="635"/>
      <c r="M271" s="635"/>
      <c r="N271" s="635"/>
      <c r="O271" s="635"/>
      <c r="P271" s="635"/>
      <c r="Q271" s="635"/>
      <c r="R271" s="635"/>
      <c r="S271" s="635"/>
      <c r="T271" s="635"/>
      <c r="U271" s="635"/>
      <c r="V271" s="635"/>
      <c r="W271" s="651"/>
      <c r="X271" s="651"/>
      <c r="Y271" s="651"/>
      <c r="Z271" s="651"/>
      <c r="AA271" s="633"/>
      <c r="AB271" s="1"/>
      <c r="AC271" s="1"/>
      <c r="AD271" s="1"/>
      <c r="AE271" s="1"/>
      <c r="AF271" s="1"/>
      <c r="AG271" s="1"/>
    </row>
    <row r="272" spans="1:33" ht="15.75" customHeight="1">
      <c r="A272" s="632"/>
      <c r="B272" s="276"/>
      <c r="C272" s="633"/>
      <c r="D272" s="634"/>
      <c r="E272" s="635"/>
      <c r="F272" s="635"/>
      <c r="G272" s="635"/>
      <c r="H272" s="635"/>
      <c r="I272" s="635"/>
      <c r="J272" s="635"/>
      <c r="K272" s="635"/>
      <c r="L272" s="635"/>
      <c r="M272" s="635"/>
      <c r="N272" s="635"/>
      <c r="O272" s="635"/>
      <c r="P272" s="635"/>
      <c r="Q272" s="635"/>
      <c r="R272" s="635"/>
      <c r="S272" s="635"/>
      <c r="T272" s="635"/>
      <c r="U272" s="635"/>
      <c r="V272" s="635"/>
      <c r="W272" s="651"/>
      <c r="X272" s="651"/>
      <c r="Y272" s="651"/>
      <c r="Z272" s="651"/>
      <c r="AA272" s="633"/>
      <c r="AB272" s="1"/>
      <c r="AC272" s="1"/>
      <c r="AD272" s="1"/>
      <c r="AE272" s="1"/>
      <c r="AF272" s="1"/>
      <c r="AG272" s="1"/>
    </row>
    <row r="273" spans="1:33" ht="15.75" customHeight="1">
      <c r="A273" s="632"/>
      <c r="B273" s="276"/>
      <c r="C273" s="633"/>
      <c r="D273" s="634"/>
      <c r="E273" s="635"/>
      <c r="F273" s="635"/>
      <c r="G273" s="635"/>
      <c r="H273" s="635"/>
      <c r="I273" s="635"/>
      <c r="J273" s="635"/>
      <c r="K273" s="635"/>
      <c r="L273" s="635"/>
      <c r="M273" s="635"/>
      <c r="N273" s="635"/>
      <c r="O273" s="635"/>
      <c r="P273" s="635"/>
      <c r="Q273" s="635"/>
      <c r="R273" s="635"/>
      <c r="S273" s="635"/>
      <c r="T273" s="635"/>
      <c r="U273" s="635"/>
      <c r="V273" s="635"/>
      <c r="W273" s="651"/>
      <c r="X273" s="651"/>
      <c r="Y273" s="651"/>
      <c r="Z273" s="651"/>
      <c r="AA273" s="633"/>
      <c r="AB273" s="1"/>
      <c r="AC273" s="1"/>
      <c r="AD273" s="1"/>
      <c r="AE273" s="1"/>
      <c r="AF273" s="1"/>
      <c r="AG273" s="1"/>
    </row>
    <row r="274" spans="1:33" ht="15.75" customHeight="1">
      <c r="A274" s="632"/>
      <c r="B274" s="276"/>
      <c r="C274" s="633"/>
      <c r="D274" s="634"/>
      <c r="E274" s="635"/>
      <c r="F274" s="635"/>
      <c r="G274" s="635"/>
      <c r="H274" s="635"/>
      <c r="I274" s="635"/>
      <c r="J274" s="635"/>
      <c r="K274" s="635"/>
      <c r="L274" s="635"/>
      <c r="M274" s="635"/>
      <c r="N274" s="635"/>
      <c r="O274" s="635"/>
      <c r="P274" s="635"/>
      <c r="Q274" s="635"/>
      <c r="R274" s="635"/>
      <c r="S274" s="635"/>
      <c r="T274" s="635"/>
      <c r="U274" s="635"/>
      <c r="V274" s="635"/>
      <c r="W274" s="651"/>
      <c r="X274" s="651"/>
      <c r="Y274" s="651"/>
      <c r="Z274" s="651"/>
      <c r="AA274" s="633"/>
      <c r="AB274" s="1"/>
      <c r="AC274" s="1"/>
      <c r="AD274" s="1"/>
      <c r="AE274" s="1"/>
      <c r="AF274" s="1"/>
      <c r="AG274" s="1"/>
    </row>
    <row r="275" spans="1:33" ht="15.75" customHeight="1">
      <c r="A275" s="632"/>
      <c r="B275" s="276"/>
      <c r="C275" s="633"/>
      <c r="D275" s="634"/>
      <c r="E275" s="635"/>
      <c r="F275" s="635"/>
      <c r="G275" s="635"/>
      <c r="H275" s="635"/>
      <c r="I275" s="635"/>
      <c r="J275" s="635"/>
      <c r="K275" s="635"/>
      <c r="L275" s="635"/>
      <c r="M275" s="635"/>
      <c r="N275" s="635"/>
      <c r="O275" s="635"/>
      <c r="P275" s="635"/>
      <c r="Q275" s="635"/>
      <c r="R275" s="635"/>
      <c r="S275" s="635"/>
      <c r="T275" s="635"/>
      <c r="U275" s="635"/>
      <c r="V275" s="635"/>
      <c r="W275" s="651"/>
      <c r="X275" s="651"/>
      <c r="Y275" s="651"/>
      <c r="Z275" s="651"/>
      <c r="AA275" s="633"/>
      <c r="AB275" s="1"/>
      <c r="AC275" s="1"/>
      <c r="AD275" s="1"/>
      <c r="AE275" s="1"/>
      <c r="AF275" s="1"/>
      <c r="AG275" s="1"/>
    </row>
    <row r="276" spans="1:33" ht="15.75" customHeight="1">
      <c r="A276" s="632"/>
      <c r="B276" s="276"/>
      <c r="C276" s="633"/>
      <c r="D276" s="634"/>
      <c r="E276" s="635"/>
      <c r="F276" s="635"/>
      <c r="G276" s="635"/>
      <c r="H276" s="635"/>
      <c r="I276" s="635"/>
      <c r="J276" s="635"/>
      <c r="K276" s="635"/>
      <c r="L276" s="635"/>
      <c r="M276" s="635"/>
      <c r="N276" s="635"/>
      <c r="O276" s="635"/>
      <c r="P276" s="635"/>
      <c r="Q276" s="635"/>
      <c r="R276" s="635"/>
      <c r="S276" s="635"/>
      <c r="T276" s="635"/>
      <c r="U276" s="635"/>
      <c r="V276" s="635"/>
      <c r="W276" s="651"/>
      <c r="X276" s="651"/>
      <c r="Y276" s="651"/>
      <c r="Z276" s="651"/>
      <c r="AA276" s="633"/>
      <c r="AB276" s="1"/>
      <c r="AC276" s="1"/>
      <c r="AD276" s="1"/>
      <c r="AE276" s="1"/>
      <c r="AF276" s="1"/>
      <c r="AG276" s="1"/>
    </row>
    <row r="277" spans="1:33" ht="15.75" customHeight="1">
      <c r="A277" s="632"/>
      <c r="B277" s="276"/>
      <c r="C277" s="633"/>
      <c r="D277" s="634"/>
      <c r="E277" s="635"/>
      <c r="F277" s="635"/>
      <c r="G277" s="635"/>
      <c r="H277" s="635"/>
      <c r="I277" s="635"/>
      <c r="J277" s="635"/>
      <c r="K277" s="635"/>
      <c r="L277" s="635"/>
      <c r="M277" s="635"/>
      <c r="N277" s="635"/>
      <c r="O277" s="635"/>
      <c r="P277" s="635"/>
      <c r="Q277" s="635"/>
      <c r="R277" s="635"/>
      <c r="S277" s="635"/>
      <c r="T277" s="635"/>
      <c r="U277" s="635"/>
      <c r="V277" s="635"/>
      <c r="W277" s="651"/>
      <c r="X277" s="651"/>
      <c r="Y277" s="651"/>
      <c r="Z277" s="651"/>
      <c r="AA277" s="633"/>
      <c r="AB277" s="1"/>
      <c r="AC277" s="1"/>
      <c r="AD277" s="1"/>
      <c r="AE277" s="1"/>
      <c r="AF277" s="1"/>
      <c r="AG277" s="1"/>
    </row>
    <row r="278" spans="1:33" ht="15.75" customHeight="1">
      <c r="A278" s="632"/>
      <c r="B278" s="276"/>
      <c r="C278" s="633"/>
      <c r="D278" s="634"/>
      <c r="E278" s="635"/>
      <c r="F278" s="635"/>
      <c r="G278" s="635"/>
      <c r="H278" s="635"/>
      <c r="I278" s="635"/>
      <c r="J278" s="635"/>
      <c r="K278" s="635"/>
      <c r="L278" s="635"/>
      <c r="M278" s="635"/>
      <c r="N278" s="635"/>
      <c r="O278" s="635"/>
      <c r="P278" s="635"/>
      <c r="Q278" s="635"/>
      <c r="R278" s="635"/>
      <c r="S278" s="635"/>
      <c r="T278" s="635"/>
      <c r="U278" s="635"/>
      <c r="V278" s="635"/>
      <c r="W278" s="651"/>
      <c r="X278" s="651"/>
      <c r="Y278" s="651"/>
      <c r="Z278" s="651"/>
      <c r="AA278" s="633"/>
      <c r="AB278" s="1"/>
      <c r="AC278" s="1"/>
      <c r="AD278" s="1"/>
      <c r="AE278" s="1"/>
      <c r="AF278" s="1"/>
      <c r="AG278" s="1"/>
    </row>
    <row r="279" spans="1:33" ht="15.75" customHeight="1">
      <c r="A279" s="632"/>
      <c r="B279" s="276"/>
      <c r="C279" s="633"/>
      <c r="D279" s="634"/>
      <c r="E279" s="635"/>
      <c r="F279" s="635"/>
      <c r="G279" s="635"/>
      <c r="H279" s="635"/>
      <c r="I279" s="635"/>
      <c r="J279" s="635"/>
      <c r="K279" s="635"/>
      <c r="L279" s="635"/>
      <c r="M279" s="635"/>
      <c r="N279" s="635"/>
      <c r="O279" s="635"/>
      <c r="P279" s="635"/>
      <c r="Q279" s="635"/>
      <c r="R279" s="635"/>
      <c r="S279" s="635"/>
      <c r="T279" s="635"/>
      <c r="U279" s="635"/>
      <c r="V279" s="635"/>
      <c r="W279" s="651"/>
      <c r="X279" s="651"/>
      <c r="Y279" s="651"/>
      <c r="Z279" s="651"/>
      <c r="AA279" s="633"/>
      <c r="AB279" s="1"/>
      <c r="AC279" s="1"/>
      <c r="AD279" s="1"/>
      <c r="AE279" s="1"/>
      <c r="AF279" s="1"/>
      <c r="AG279" s="1"/>
    </row>
    <row r="280" spans="1:33" ht="15.75" customHeight="1">
      <c r="A280" s="632"/>
      <c r="B280" s="276"/>
      <c r="C280" s="633"/>
      <c r="D280" s="634"/>
      <c r="E280" s="635"/>
      <c r="F280" s="635"/>
      <c r="G280" s="635"/>
      <c r="H280" s="635"/>
      <c r="I280" s="635"/>
      <c r="J280" s="635"/>
      <c r="K280" s="635"/>
      <c r="L280" s="635"/>
      <c r="M280" s="635"/>
      <c r="N280" s="635"/>
      <c r="O280" s="635"/>
      <c r="P280" s="635"/>
      <c r="Q280" s="635"/>
      <c r="R280" s="635"/>
      <c r="S280" s="635"/>
      <c r="T280" s="635"/>
      <c r="U280" s="635"/>
      <c r="V280" s="635"/>
      <c r="W280" s="651"/>
      <c r="X280" s="651"/>
      <c r="Y280" s="651"/>
      <c r="Z280" s="651"/>
      <c r="AA280" s="633"/>
      <c r="AB280" s="1"/>
      <c r="AC280" s="1"/>
      <c r="AD280" s="1"/>
      <c r="AE280" s="1"/>
      <c r="AF280" s="1"/>
      <c r="AG280" s="1"/>
    </row>
    <row r="281" spans="1:33" ht="15.75" customHeight="1">
      <c r="A281" s="632"/>
      <c r="B281" s="276"/>
      <c r="C281" s="633"/>
      <c r="D281" s="634"/>
      <c r="E281" s="635"/>
      <c r="F281" s="635"/>
      <c r="G281" s="635"/>
      <c r="H281" s="635"/>
      <c r="I281" s="635"/>
      <c r="J281" s="635"/>
      <c r="K281" s="635"/>
      <c r="L281" s="635"/>
      <c r="M281" s="635"/>
      <c r="N281" s="635"/>
      <c r="O281" s="635"/>
      <c r="P281" s="635"/>
      <c r="Q281" s="635"/>
      <c r="R281" s="635"/>
      <c r="S281" s="635"/>
      <c r="T281" s="635"/>
      <c r="U281" s="635"/>
      <c r="V281" s="635"/>
      <c r="W281" s="651"/>
      <c r="X281" s="651"/>
      <c r="Y281" s="651"/>
      <c r="Z281" s="651"/>
      <c r="AA281" s="633"/>
      <c r="AB281" s="1"/>
      <c r="AC281" s="1"/>
      <c r="AD281" s="1"/>
      <c r="AE281" s="1"/>
      <c r="AF281" s="1"/>
      <c r="AG281" s="1"/>
    </row>
    <row r="282" spans="1:33" ht="15.75" customHeight="1">
      <c r="A282" s="632"/>
      <c r="B282" s="276"/>
      <c r="C282" s="633"/>
      <c r="D282" s="634"/>
      <c r="E282" s="635"/>
      <c r="F282" s="635"/>
      <c r="G282" s="635"/>
      <c r="H282" s="635"/>
      <c r="I282" s="635"/>
      <c r="J282" s="635"/>
      <c r="K282" s="635"/>
      <c r="L282" s="635"/>
      <c r="M282" s="635"/>
      <c r="N282" s="635"/>
      <c r="O282" s="635"/>
      <c r="P282" s="635"/>
      <c r="Q282" s="635"/>
      <c r="R282" s="635"/>
      <c r="S282" s="635"/>
      <c r="T282" s="635"/>
      <c r="U282" s="635"/>
      <c r="V282" s="635"/>
      <c r="W282" s="651"/>
      <c r="X282" s="651"/>
      <c r="Y282" s="651"/>
      <c r="Z282" s="651"/>
      <c r="AA282" s="633"/>
      <c r="AB282" s="1"/>
      <c r="AC282" s="1"/>
      <c r="AD282" s="1"/>
      <c r="AE282" s="1"/>
      <c r="AF282" s="1"/>
      <c r="AG282" s="1"/>
    </row>
    <row r="283" spans="1:33" ht="15.75" customHeight="1">
      <c r="A283" s="632"/>
      <c r="B283" s="276"/>
      <c r="C283" s="633"/>
      <c r="D283" s="634"/>
      <c r="E283" s="635"/>
      <c r="F283" s="635"/>
      <c r="G283" s="635"/>
      <c r="H283" s="635"/>
      <c r="I283" s="635"/>
      <c r="J283" s="635"/>
      <c r="K283" s="635"/>
      <c r="L283" s="635"/>
      <c r="M283" s="635"/>
      <c r="N283" s="635"/>
      <c r="O283" s="635"/>
      <c r="P283" s="635"/>
      <c r="Q283" s="635"/>
      <c r="R283" s="635"/>
      <c r="S283" s="635"/>
      <c r="T283" s="635"/>
      <c r="U283" s="635"/>
      <c r="V283" s="635"/>
      <c r="W283" s="651"/>
      <c r="X283" s="651"/>
      <c r="Y283" s="651"/>
      <c r="Z283" s="651"/>
      <c r="AA283" s="633"/>
      <c r="AB283" s="1"/>
      <c r="AC283" s="1"/>
      <c r="AD283" s="1"/>
      <c r="AE283" s="1"/>
      <c r="AF283" s="1"/>
      <c r="AG283" s="1"/>
    </row>
    <row r="284" spans="1:33" ht="15.75" customHeight="1">
      <c r="A284" s="632"/>
      <c r="B284" s="276"/>
      <c r="C284" s="633"/>
      <c r="D284" s="634"/>
      <c r="E284" s="635"/>
      <c r="F284" s="635"/>
      <c r="G284" s="635"/>
      <c r="H284" s="635"/>
      <c r="I284" s="635"/>
      <c r="J284" s="635"/>
      <c r="K284" s="635"/>
      <c r="L284" s="635"/>
      <c r="M284" s="635"/>
      <c r="N284" s="635"/>
      <c r="O284" s="635"/>
      <c r="P284" s="635"/>
      <c r="Q284" s="635"/>
      <c r="R284" s="635"/>
      <c r="S284" s="635"/>
      <c r="T284" s="635"/>
      <c r="U284" s="635"/>
      <c r="V284" s="635"/>
      <c r="W284" s="651"/>
      <c r="X284" s="651"/>
      <c r="Y284" s="651"/>
      <c r="Z284" s="651"/>
      <c r="AA284" s="633"/>
      <c r="AB284" s="1"/>
      <c r="AC284" s="1"/>
      <c r="AD284" s="1"/>
      <c r="AE284" s="1"/>
      <c r="AF284" s="1"/>
      <c r="AG284" s="1"/>
    </row>
    <row r="285" spans="1:33" ht="15.75" customHeight="1">
      <c r="A285" s="632"/>
      <c r="B285" s="276"/>
      <c r="C285" s="633"/>
      <c r="D285" s="634"/>
      <c r="E285" s="635"/>
      <c r="F285" s="635"/>
      <c r="G285" s="635"/>
      <c r="H285" s="635"/>
      <c r="I285" s="635"/>
      <c r="J285" s="635"/>
      <c r="K285" s="635"/>
      <c r="L285" s="635"/>
      <c r="M285" s="635"/>
      <c r="N285" s="635"/>
      <c r="O285" s="635"/>
      <c r="P285" s="635"/>
      <c r="Q285" s="635"/>
      <c r="R285" s="635"/>
      <c r="S285" s="635"/>
      <c r="T285" s="635"/>
      <c r="U285" s="635"/>
      <c r="V285" s="635"/>
      <c r="W285" s="651"/>
      <c r="X285" s="651"/>
      <c r="Y285" s="651"/>
      <c r="Z285" s="651"/>
      <c r="AA285" s="633"/>
      <c r="AB285" s="1"/>
      <c r="AC285" s="1"/>
      <c r="AD285" s="1"/>
      <c r="AE285" s="1"/>
      <c r="AF285" s="1"/>
      <c r="AG285" s="1"/>
    </row>
    <row r="286" spans="1:33" ht="15.75" customHeight="1">
      <c r="A286" s="632"/>
      <c r="B286" s="276"/>
      <c r="C286" s="633"/>
      <c r="D286" s="634"/>
      <c r="E286" s="635"/>
      <c r="F286" s="635"/>
      <c r="G286" s="635"/>
      <c r="H286" s="635"/>
      <c r="I286" s="635"/>
      <c r="J286" s="635"/>
      <c r="K286" s="635"/>
      <c r="L286" s="635"/>
      <c r="M286" s="635"/>
      <c r="N286" s="635"/>
      <c r="O286" s="635"/>
      <c r="P286" s="635"/>
      <c r="Q286" s="635"/>
      <c r="R286" s="635"/>
      <c r="S286" s="635"/>
      <c r="T286" s="635"/>
      <c r="U286" s="635"/>
      <c r="V286" s="635"/>
      <c r="W286" s="651"/>
      <c r="X286" s="651"/>
      <c r="Y286" s="651"/>
      <c r="Z286" s="651"/>
      <c r="AA286" s="633"/>
      <c r="AB286" s="1"/>
      <c r="AC286" s="1"/>
      <c r="AD286" s="1"/>
      <c r="AE286" s="1"/>
      <c r="AF286" s="1"/>
      <c r="AG286" s="1"/>
    </row>
    <row r="287" spans="1:33" ht="15.75" customHeight="1">
      <c r="A287" s="632"/>
      <c r="B287" s="276"/>
      <c r="C287" s="633"/>
      <c r="D287" s="634"/>
      <c r="E287" s="635"/>
      <c r="F287" s="635"/>
      <c r="G287" s="635"/>
      <c r="H287" s="635"/>
      <c r="I287" s="635"/>
      <c r="J287" s="635"/>
      <c r="K287" s="635"/>
      <c r="L287" s="635"/>
      <c r="M287" s="635"/>
      <c r="N287" s="635"/>
      <c r="O287" s="635"/>
      <c r="P287" s="635"/>
      <c r="Q287" s="635"/>
      <c r="R287" s="635"/>
      <c r="S287" s="635"/>
      <c r="T287" s="635"/>
      <c r="U287" s="635"/>
      <c r="V287" s="635"/>
      <c r="W287" s="651"/>
      <c r="X287" s="651"/>
      <c r="Y287" s="651"/>
      <c r="Z287" s="651"/>
      <c r="AA287" s="633"/>
      <c r="AB287" s="1"/>
      <c r="AC287" s="1"/>
      <c r="AD287" s="1"/>
      <c r="AE287" s="1"/>
      <c r="AF287" s="1"/>
      <c r="AG287" s="1"/>
    </row>
    <row r="288" spans="1:33" ht="15.75" customHeight="1">
      <c r="A288" s="632"/>
      <c r="B288" s="276"/>
      <c r="C288" s="633"/>
      <c r="D288" s="634"/>
      <c r="E288" s="635"/>
      <c r="F288" s="635"/>
      <c r="G288" s="635"/>
      <c r="H288" s="635"/>
      <c r="I288" s="635"/>
      <c r="J288" s="635"/>
      <c r="K288" s="635"/>
      <c r="L288" s="635"/>
      <c r="M288" s="635"/>
      <c r="N288" s="635"/>
      <c r="O288" s="635"/>
      <c r="P288" s="635"/>
      <c r="Q288" s="635"/>
      <c r="R288" s="635"/>
      <c r="S288" s="635"/>
      <c r="T288" s="635"/>
      <c r="U288" s="635"/>
      <c r="V288" s="635"/>
      <c r="W288" s="651"/>
      <c r="X288" s="651"/>
      <c r="Y288" s="651"/>
      <c r="Z288" s="651"/>
      <c r="AA288" s="633"/>
      <c r="AB288" s="1"/>
      <c r="AC288" s="1"/>
      <c r="AD288" s="1"/>
      <c r="AE288" s="1"/>
      <c r="AF288" s="1"/>
      <c r="AG288" s="1"/>
    </row>
    <row r="289" spans="1:33" ht="15.75" customHeight="1">
      <c r="A289" s="632"/>
      <c r="B289" s="276"/>
      <c r="C289" s="633"/>
      <c r="D289" s="634"/>
      <c r="E289" s="635"/>
      <c r="F289" s="635"/>
      <c r="G289" s="635"/>
      <c r="H289" s="635"/>
      <c r="I289" s="635"/>
      <c r="J289" s="635"/>
      <c r="K289" s="635"/>
      <c r="L289" s="635"/>
      <c r="M289" s="635"/>
      <c r="N289" s="635"/>
      <c r="O289" s="635"/>
      <c r="P289" s="635"/>
      <c r="Q289" s="635"/>
      <c r="R289" s="635"/>
      <c r="S289" s="635"/>
      <c r="T289" s="635"/>
      <c r="U289" s="635"/>
      <c r="V289" s="635"/>
      <c r="W289" s="651"/>
      <c r="X289" s="651"/>
      <c r="Y289" s="651"/>
      <c r="Z289" s="651"/>
      <c r="AA289" s="633"/>
      <c r="AB289" s="1"/>
      <c r="AC289" s="1"/>
      <c r="AD289" s="1"/>
      <c r="AE289" s="1"/>
      <c r="AF289" s="1"/>
      <c r="AG289" s="1"/>
    </row>
    <row r="290" spans="1:33" ht="15.75" customHeight="1">
      <c r="A290" s="632"/>
      <c r="B290" s="276"/>
      <c r="C290" s="633"/>
      <c r="D290" s="634"/>
      <c r="E290" s="635"/>
      <c r="F290" s="635"/>
      <c r="G290" s="635"/>
      <c r="H290" s="635"/>
      <c r="I290" s="635"/>
      <c r="J290" s="635"/>
      <c r="K290" s="635"/>
      <c r="L290" s="635"/>
      <c r="M290" s="635"/>
      <c r="N290" s="635"/>
      <c r="O290" s="635"/>
      <c r="P290" s="635"/>
      <c r="Q290" s="635"/>
      <c r="R290" s="635"/>
      <c r="S290" s="635"/>
      <c r="T290" s="635"/>
      <c r="U290" s="635"/>
      <c r="V290" s="635"/>
      <c r="W290" s="651"/>
      <c r="X290" s="651"/>
      <c r="Y290" s="651"/>
      <c r="Z290" s="651"/>
      <c r="AA290" s="633"/>
      <c r="AB290" s="1"/>
      <c r="AC290" s="1"/>
      <c r="AD290" s="1"/>
      <c r="AE290" s="1"/>
      <c r="AF290" s="1"/>
      <c r="AG290" s="1"/>
    </row>
    <row r="291" spans="1:33" ht="15.75" customHeight="1">
      <c r="A291" s="632"/>
      <c r="B291" s="276"/>
      <c r="C291" s="633"/>
      <c r="D291" s="634"/>
      <c r="E291" s="635"/>
      <c r="F291" s="635"/>
      <c r="G291" s="635"/>
      <c r="H291" s="635"/>
      <c r="I291" s="635"/>
      <c r="J291" s="635"/>
      <c r="K291" s="635"/>
      <c r="L291" s="635"/>
      <c r="M291" s="635"/>
      <c r="N291" s="635"/>
      <c r="O291" s="635"/>
      <c r="P291" s="635"/>
      <c r="Q291" s="635"/>
      <c r="R291" s="635"/>
      <c r="S291" s="635"/>
      <c r="T291" s="635"/>
      <c r="U291" s="635"/>
      <c r="V291" s="635"/>
      <c r="W291" s="651"/>
      <c r="X291" s="651"/>
      <c r="Y291" s="651"/>
      <c r="Z291" s="651"/>
      <c r="AA291" s="633"/>
      <c r="AB291" s="1"/>
      <c r="AC291" s="1"/>
      <c r="AD291" s="1"/>
      <c r="AE291" s="1"/>
      <c r="AF291" s="1"/>
      <c r="AG291" s="1"/>
    </row>
    <row r="292" spans="1:33" ht="15.75" customHeight="1">
      <c r="A292" s="632"/>
      <c r="B292" s="276"/>
      <c r="C292" s="633"/>
      <c r="D292" s="634"/>
      <c r="E292" s="635"/>
      <c r="F292" s="635"/>
      <c r="G292" s="635"/>
      <c r="H292" s="635"/>
      <c r="I292" s="635"/>
      <c r="J292" s="635"/>
      <c r="K292" s="635"/>
      <c r="L292" s="635"/>
      <c r="M292" s="635"/>
      <c r="N292" s="635"/>
      <c r="O292" s="635"/>
      <c r="P292" s="635"/>
      <c r="Q292" s="635"/>
      <c r="R292" s="635"/>
      <c r="S292" s="635"/>
      <c r="T292" s="635"/>
      <c r="U292" s="635"/>
      <c r="V292" s="635"/>
      <c r="W292" s="651"/>
      <c r="X292" s="651"/>
      <c r="Y292" s="651"/>
      <c r="Z292" s="651"/>
      <c r="AA292" s="633"/>
      <c r="AB292" s="1"/>
      <c r="AC292" s="1"/>
      <c r="AD292" s="1"/>
      <c r="AE292" s="1"/>
      <c r="AF292" s="1"/>
      <c r="AG292" s="1"/>
    </row>
    <row r="293" spans="1:33" ht="15.75" customHeight="1">
      <c r="A293" s="632"/>
      <c r="B293" s="276"/>
      <c r="C293" s="633"/>
      <c r="D293" s="634"/>
      <c r="E293" s="635"/>
      <c r="F293" s="635"/>
      <c r="G293" s="635"/>
      <c r="H293" s="635"/>
      <c r="I293" s="635"/>
      <c r="J293" s="635"/>
      <c r="K293" s="635"/>
      <c r="L293" s="635"/>
      <c r="M293" s="635"/>
      <c r="N293" s="635"/>
      <c r="O293" s="635"/>
      <c r="P293" s="635"/>
      <c r="Q293" s="635"/>
      <c r="R293" s="635"/>
      <c r="S293" s="635"/>
      <c r="T293" s="635"/>
      <c r="U293" s="635"/>
      <c r="V293" s="635"/>
      <c r="W293" s="651"/>
      <c r="X293" s="651"/>
      <c r="Y293" s="651"/>
      <c r="Z293" s="651"/>
      <c r="AA293" s="633"/>
      <c r="AB293" s="1"/>
      <c r="AC293" s="1"/>
      <c r="AD293" s="1"/>
      <c r="AE293" s="1"/>
      <c r="AF293" s="1"/>
      <c r="AG293" s="1"/>
    </row>
    <row r="294" spans="1:33" ht="15.75" customHeight="1">
      <c r="A294" s="632"/>
      <c r="B294" s="276"/>
      <c r="C294" s="633"/>
      <c r="D294" s="634"/>
      <c r="E294" s="635"/>
      <c r="F294" s="635"/>
      <c r="G294" s="635"/>
      <c r="H294" s="635"/>
      <c r="I294" s="635"/>
      <c r="J294" s="635"/>
      <c r="K294" s="635"/>
      <c r="L294" s="635"/>
      <c r="M294" s="635"/>
      <c r="N294" s="635"/>
      <c r="O294" s="635"/>
      <c r="P294" s="635"/>
      <c r="Q294" s="635"/>
      <c r="R294" s="635"/>
      <c r="S294" s="635"/>
      <c r="T294" s="635"/>
      <c r="U294" s="635"/>
      <c r="V294" s="635"/>
      <c r="W294" s="651"/>
      <c r="X294" s="651"/>
      <c r="Y294" s="651"/>
      <c r="Z294" s="651"/>
      <c r="AA294" s="633"/>
      <c r="AB294" s="1"/>
      <c r="AC294" s="1"/>
      <c r="AD294" s="1"/>
      <c r="AE294" s="1"/>
      <c r="AF294" s="1"/>
      <c r="AG294" s="1"/>
    </row>
    <row r="295" spans="1:33" ht="15.75" customHeight="1">
      <c r="A295" s="632"/>
      <c r="B295" s="276"/>
      <c r="C295" s="633"/>
      <c r="D295" s="634"/>
      <c r="E295" s="635"/>
      <c r="F295" s="635"/>
      <c r="G295" s="635"/>
      <c r="H295" s="635"/>
      <c r="I295" s="635"/>
      <c r="J295" s="635"/>
      <c r="K295" s="635"/>
      <c r="L295" s="635"/>
      <c r="M295" s="635"/>
      <c r="N295" s="635"/>
      <c r="O295" s="635"/>
      <c r="P295" s="635"/>
      <c r="Q295" s="635"/>
      <c r="R295" s="635"/>
      <c r="S295" s="635"/>
      <c r="T295" s="635"/>
      <c r="U295" s="635"/>
      <c r="V295" s="635"/>
      <c r="W295" s="651"/>
      <c r="X295" s="651"/>
      <c r="Y295" s="651"/>
      <c r="Z295" s="651"/>
      <c r="AA295" s="633"/>
      <c r="AB295" s="1"/>
      <c r="AC295" s="1"/>
      <c r="AD295" s="1"/>
      <c r="AE295" s="1"/>
      <c r="AF295" s="1"/>
      <c r="AG295" s="1"/>
    </row>
    <row r="296" spans="1:33" ht="15.75" customHeight="1">
      <c r="A296" s="632"/>
      <c r="B296" s="276"/>
      <c r="C296" s="633"/>
      <c r="D296" s="634"/>
      <c r="E296" s="635"/>
      <c r="F296" s="635"/>
      <c r="G296" s="635"/>
      <c r="H296" s="635"/>
      <c r="I296" s="635"/>
      <c r="J296" s="635"/>
      <c r="K296" s="635"/>
      <c r="L296" s="635"/>
      <c r="M296" s="635"/>
      <c r="N296" s="635"/>
      <c r="O296" s="635"/>
      <c r="P296" s="635"/>
      <c r="Q296" s="635"/>
      <c r="R296" s="635"/>
      <c r="S296" s="635"/>
      <c r="T296" s="635"/>
      <c r="U296" s="635"/>
      <c r="V296" s="635"/>
      <c r="W296" s="651"/>
      <c r="X296" s="651"/>
      <c r="Y296" s="651"/>
      <c r="Z296" s="651"/>
      <c r="AA296" s="633"/>
      <c r="AB296" s="1"/>
      <c r="AC296" s="1"/>
      <c r="AD296" s="1"/>
      <c r="AE296" s="1"/>
      <c r="AF296" s="1"/>
      <c r="AG296" s="1"/>
    </row>
    <row r="297" spans="1:33" ht="15.75" customHeight="1">
      <c r="A297" s="632"/>
      <c r="B297" s="276"/>
      <c r="C297" s="633"/>
      <c r="D297" s="634"/>
      <c r="E297" s="635"/>
      <c r="F297" s="635"/>
      <c r="G297" s="635"/>
      <c r="H297" s="635"/>
      <c r="I297" s="635"/>
      <c r="J297" s="635"/>
      <c r="K297" s="635"/>
      <c r="L297" s="635"/>
      <c r="M297" s="635"/>
      <c r="N297" s="635"/>
      <c r="O297" s="635"/>
      <c r="P297" s="635"/>
      <c r="Q297" s="635"/>
      <c r="R297" s="635"/>
      <c r="S297" s="635"/>
      <c r="T297" s="635"/>
      <c r="U297" s="635"/>
      <c r="V297" s="635"/>
      <c r="W297" s="651"/>
      <c r="X297" s="651"/>
      <c r="Y297" s="651"/>
      <c r="Z297" s="651"/>
      <c r="AA297" s="633"/>
      <c r="AB297" s="1"/>
      <c r="AC297" s="1"/>
      <c r="AD297" s="1"/>
      <c r="AE297" s="1"/>
      <c r="AF297" s="1"/>
      <c r="AG297" s="1"/>
    </row>
    <row r="298" spans="1:33" ht="15.75" customHeight="1">
      <c r="A298" s="632"/>
      <c r="B298" s="276"/>
      <c r="C298" s="633"/>
      <c r="D298" s="634"/>
      <c r="E298" s="635"/>
      <c r="F298" s="635"/>
      <c r="G298" s="635"/>
      <c r="H298" s="635"/>
      <c r="I298" s="635"/>
      <c r="J298" s="635"/>
      <c r="K298" s="635"/>
      <c r="L298" s="635"/>
      <c r="M298" s="635"/>
      <c r="N298" s="635"/>
      <c r="O298" s="635"/>
      <c r="P298" s="635"/>
      <c r="Q298" s="635"/>
      <c r="R298" s="635"/>
      <c r="S298" s="635"/>
      <c r="T298" s="635"/>
      <c r="U298" s="635"/>
      <c r="V298" s="635"/>
      <c r="W298" s="651"/>
      <c r="X298" s="651"/>
      <c r="Y298" s="651"/>
      <c r="Z298" s="651"/>
      <c r="AA298" s="633"/>
      <c r="AB298" s="1"/>
      <c r="AC298" s="1"/>
      <c r="AD298" s="1"/>
      <c r="AE298" s="1"/>
      <c r="AF298" s="1"/>
      <c r="AG298" s="1"/>
    </row>
    <row r="299" spans="1:33" ht="15.75" customHeight="1">
      <c r="A299" s="632"/>
      <c r="B299" s="276"/>
      <c r="C299" s="633"/>
      <c r="D299" s="634"/>
      <c r="E299" s="635"/>
      <c r="F299" s="635"/>
      <c r="G299" s="635"/>
      <c r="H299" s="635"/>
      <c r="I299" s="635"/>
      <c r="J299" s="635"/>
      <c r="K299" s="635"/>
      <c r="L299" s="635"/>
      <c r="M299" s="635"/>
      <c r="N299" s="635"/>
      <c r="O299" s="635"/>
      <c r="P299" s="635"/>
      <c r="Q299" s="635"/>
      <c r="R299" s="635"/>
      <c r="S299" s="635"/>
      <c r="T299" s="635"/>
      <c r="U299" s="635"/>
      <c r="V299" s="635"/>
      <c r="W299" s="651"/>
      <c r="X299" s="651"/>
      <c r="Y299" s="651"/>
      <c r="Z299" s="651"/>
      <c r="AA299" s="633"/>
      <c r="AB299" s="1"/>
      <c r="AC299" s="1"/>
      <c r="AD299" s="1"/>
      <c r="AE299" s="1"/>
      <c r="AF299" s="1"/>
      <c r="AG299" s="1"/>
    </row>
    <row r="300" spans="1:33" ht="15.75" customHeight="1">
      <c r="A300" s="632"/>
      <c r="B300" s="276"/>
      <c r="C300" s="633"/>
      <c r="D300" s="634"/>
      <c r="E300" s="635"/>
      <c r="F300" s="635"/>
      <c r="G300" s="635"/>
      <c r="H300" s="635"/>
      <c r="I300" s="635"/>
      <c r="J300" s="635"/>
      <c r="K300" s="635"/>
      <c r="L300" s="635"/>
      <c r="M300" s="635"/>
      <c r="N300" s="635"/>
      <c r="O300" s="635"/>
      <c r="P300" s="635"/>
      <c r="Q300" s="635"/>
      <c r="R300" s="635"/>
      <c r="S300" s="635"/>
      <c r="T300" s="635"/>
      <c r="U300" s="635"/>
      <c r="V300" s="635"/>
      <c r="W300" s="651"/>
      <c r="X300" s="651"/>
      <c r="Y300" s="651"/>
      <c r="Z300" s="651"/>
      <c r="AA300" s="633"/>
      <c r="AB300" s="1"/>
      <c r="AC300" s="1"/>
      <c r="AD300" s="1"/>
      <c r="AE300" s="1"/>
      <c r="AF300" s="1"/>
      <c r="AG300" s="1"/>
    </row>
    <row r="301" spans="1:33" ht="15.75" customHeight="1">
      <c r="A301" s="632"/>
      <c r="B301" s="276"/>
      <c r="C301" s="633"/>
      <c r="D301" s="634"/>
      <c r="E301" s="635"/>
      <c r="F301" s="635"/>
      <c r="G301" s="635"/>
      <c r="H301" s="635"/>
      <c r="I301" s="635"/>
      <c r="J301" s="635"/>
      <c r="K301" s="635"/>
      <c r="L301" s="635"/>
      <c r="M301" s="635"/>
      <c r="N301" s="635"/>
      <c r="O301" s="635"/>
      <c r="P301" s="635"/>
      <c r="Q301" s="635"/>
      <c r="R301" s="635"/>
      <c r="S301" s="635"/>
      <c r="T301" s="635"/>
      <c r="U301" s="635"/>
      <c r="V301" s="635"/>
      <c r="W301" s="651"/>
      <c r="X301" s="651"/>
      <c r="Y301" s="651"/>
      <c r="Z301" s="651"/>
      <c r="AA301" s="633"/>
      <c r="AB301" s="1"/>
      <c r="AC301" s="1"/>
      <c r="AD301" s="1"/>
      <c r="AE301" s="1"/>
      <c r="AF301" s="1"/>
      <c r="AG301" s="1"/>
    </row>
    <row r="302" spans="1:33" ht="15.75" customHeight="1">
      <c r="A302" s="632"/>
      <c r="B302" s="276"/>
      <c r="C302" s="633"/>
      <c r="D302" s="634"/>
      <c r="E302" s="635"/>
      <c r="F302" s="635"/>
      <c r="G302" s="635"/>
      <c r="H302" s="635"/>
      <c r="I302" s="635"/>
      <c r="J302" s="635"/>
      <c r="K302" s="635"/>
      <c r="L302" s="635"/>
      <c r="M302" s="635"/>
      <c r="N302" s="635"/>
      <c r="O302" s="635"/>
      <c r="P302" s="635"/>
      <c r="Q302" s="635"/>
      <c r="R302" s="635"/>
      <c r="S302" s="635"/>
      <c r="T302" s="635"/>
      <c r="U302" s="635"/>
      <c r="V302" s="635"/>
      <c r="W302" s="651"/>
      <c r="X302" s="651"/>
      <c r="Y302" s="651"/>
      <c r="Z302" s="651"/>
      <c r="AA302" s="633"/>
      <c r="AB302" s="1"/>
      <c r="AC302" s="1"/>
      <c r="AD302" s="1"/>
      <c r="AE302" s="1"/>
      <c r="AF302" s="1"/>
      <c r="AG302" s="1"/>
    </row>
    <row r="303" spans="1:33" ht="15.75" customHeight="1">
      <c r="A303" s="632"/>
      <c r="B303" s="276"/>
      <c r="C303" s="633"/>
      <c r="D303" s="634"/>
      <c r="E303" s="635"/>
      <c r="F303" s="635"/>
      <c r="G303" s="635"/>
      <c r="H303" s="635"/>
      <c r="I303" s="635"/>
      <c r="J303" s="635"/>
      <c r="K303" s="635"/>
      <c r="L303" s="635"/>
      <c r="M303" s="635"/>
      <c r="N303" s="635"/>
      <c r="O303" s="635"/>
      <c r="P303" s="635"/>
      <c r="Q303" s="635"/>
      <c r="R303" s="635"/>
      <c r="S303" s="635"/>
      <c r="T303" s="635"/>
      <c r="U303" s="635"/>
      <c r="V303" s="635"/>
      <c r="W303" s="651"/>
      <c r="X303" s="651"/>
      <c r="Y303" s="651"/>
      <c r="Z303" s="651"/>
      <c r="AA303" s="633"/>
      <c r="AB303" s="1"/>
      <c r="AC303" s="1"/>
      <c r="AD303" s="1"/>
      <c r="AE303" s="1"/>
      <c r="AF303" s="1"/>
      <c r="AG303" s="1"/>
    </row>
    <row r="304" spans="1:33" ht="15.75" customHeight="1">
      <c r="A304" s="632"/>
      <c r="B304" s="276"/>
      <c r="C304" s="633"/>
      <c r="D304" s="634"/>
      <c r="E304" s="635"/>
      <c r="F304" s="635"/>
      <c r="G304" s="635"/>
      <c r="H304" s="635"/>
      <c r="I304" s="635"/>
      <c r="J304" s="635"/>
      <c r="K304" s="635"/>
      <c r="L304" s="635"/>
      <c r="M304" s="635"/>
      <c r="N304" s="635"/>
      <c r="O304" s="635"/>
      <c r="P304" s="635"/>
      <c r="Q304" s="635"/>
      <c r="R304" s="635"/>
      <c r="S304" s="635"/>
      <c r="T304" s="635"/>
      <c r="U304" s="635"/>
      <c r="V304" s="635"/>
      <c r="W304" s="651"/>
      <c r="X304" s="651"/>
      <c r="Y304" s="651"/>
      <c r="Z304" s="651"/>
      <c r="AA304" s="633"/>
      <c r="AB304" s="1"/>
      <c r="AC304" s="1"/>
      <c r="AD304" s="1"/>
      <c r="AE304" s="1"/>
      <c r="AF304" s="1"/>
      <c r="AG304" s="1"/>
    </row>
    <row r="305" spans="1:33" ht="15.75" customHeight="1">
      <c r="A305" s="632"/>
      <c r="B305" s="276"/>
      <c r="C305" s="633"/>
      <c r="D305" s="634"/>
      <c r="E305" s="635"/>
      <c r="F305" s="635"/>
      <c r="G305" s="635"/>
      <c r="H305" s="635"/>
      <c r="I305" s="635"/>
      <c r="J305" s="635"/>
      <c r="K305" s="635"/>
      <c r="L305" s="635"/>
      <c r="M305" s="635"/>
      <c r="N305" s="635"/>
      <c r="O305" s="635"/>
      <c r="P305" s="635"/>
      <c r="Q305" s="635"/>
      <c r="R305" s="635"/>
      <c r="S305" s="635"/>
      <c r="T305" s="635"/>
      <c r="U305" s="635"/>
      <c r="V305" s="635"/>
      <c r="W305" s="651"/>
      <c r="X305" s="651"/>
      <c r="Y305" s="651"/>
      <c r="Z305" s="651"/>
      <c r="AA305" s="633"/>
      <c r="AB305" s="1"/>
      <c r="AC305" s="1"/>
      <c r="AD305" s="1"/>
      <c r="AE305" s="1"/>
      <c r="AF305" s="1"/>
      <c r="AG305" s="1"/>
    </row>
    <row r="306" spans="1:33" ht="15.75" customHeight="1">
      <c r="A306" s="632"/>
      <c r="B306" s="276"/>
      <c r="C306" s="633"/>
      <c r="D306" s="634"/>
      <c r="E306" s="635"/>
      <c r="F306" s="635"/>
      <c r="G306" s="635"/>
      <c r="H306" s="635"/>
      <c r="I306" s="635"/>
      <c r="J306" s="635"/>
      <c r="K306" s="635"/>
      <c r="L306" s="635"/>
      <c r="M306" s="635"/>
      <c r="N306" s="635"/>
      <c r="O306" s="635"/>
      <c r="P306" s="635"/>
      <c r="Q306" s="635"/>
      <c r="R306" s="635"/>
      <c r="S306" s="635"/>
      <c r="T306" s="635"/>
      <c r="U306" s="635"/>
      <c r="V306" s="635"/>
      <c r="W306" s="651"/>
      <c r="X306" s="651"/>
      <c r="Y306" s="651"/>
      <c r="Z306" s="651"/>
      <c r="AA306" s="633"/>
      <c r="AB306" s="1"/>
      <c r="AC306" s="1"/>
      <c r="AD306" s="1"/>
      <c r="AE306" s="1"/>
      <c r="AF306" s="1"/>
      <c r="AG306" s="1"/>
    </row>
    <row r="307" spans="1:33" ht="15.75" customHeight="1">
      <c r="A307" s="632"/>
      <c r="B307" s="276"/>
      <c r="C307" s="633"/>
      <c r="D307" s="634"/>
      <c r="E307" s="635"/>
      <c r="F307" s="635"/>
      <c r="G307" s="635"/>
      <c r="H307" s="635"/>
      <c r="I307" s="635"/>
      <c r="J307" s="635"/>
      <c r="K307" s="635"/>
      <c r="L307" s="635"/>
      <c r="M307" s="635"/>
      <c r="N307" s="635"/>
      <c r="O307" s="635"/>
      <c r="P307" s="635"/>
      <c r="Q307" s="635"/>
      <c r="R307" s="635"/>
      <c r="S307" s="635"/>
      <c r="T307" s="635"/>
      <c r="U307" s="635"/>
      <c r="V307" s="635"/>
      <c r="W307" s="651"/>
      <c r="X307" s="651"/>
      <c r="Y307" s="651"/>
      <c r="Z307" s="651"/>
      <c r="AA307" s="633"/>
      <c r="AB307" s="1"/>
      <c r="AC307" s="1"/>
      <c r="AD307" s="1"/>
      <c r="AE307" s="1"/>
      <c r="AF307" s="1"/>
      <c r="AG307" s="1"/>
    </row>
    <row r="308" spans="1:33" ht="15.75" customHeight="1">
      <c r="A308" s="632"/>
      <c r="B308" s="276"/>
      <c r="C308" s="633"/>
      <c r="D308" s="634"/>
      <c r="E308" s="635"/>
      <c r="F308" s="635"/>
      <c r="G308" s="635"/>
      <c r="H308" s="635"/>
      <c r="I308" s="635"/>
      <c r="J308" s="635"/>
      <c r="K308" s="635"/>
      <c r="L308" s="635"/>
      <c r="M308" s="635"/>
      <c r="N308" s="635"/>
      <c r="O308" s="635"/>
      <c r="P308" s="635"/>
      <c r="Q308" s="635"/>
      <c r="R308" s="635"/>
      <c r="S308" s="635"/>
      <c r="T308" s="635"/>
      <c r="U308" s="635"/>
      <c r="V308" s="635"/>
      <c r="W308" s="651"/>
      <c r="X308" s="651"/>
      <c r="Y308" s="651"/>
      <c r="Z308" s="651"/>
      <c r="AA308" s="633"/>
      <c r="AB308" s="1"/>
      <c r="AC308" s="1"/>
      <c r="AD308" s="1"/>
      <c r="AE308" s="1"/>
      <c r="AF308" s="1"/>
      <c r="AG308" s="1"/>
    </row>
    <row r="309" spans="1:33" ht="15.75" customHeight="1">
      <c r="A309" s="632"/>
      <c r="B309" s="276"/>
      <c r="C309" s="633"/>
      <c r="D309" s="634"/>
      <c r="E309" s="635"/>
      <c r="F309" s="635"/>
      <c r="G309" s="635"/>
      <c r="H309" s="635"/>
      <c r="I309" s="635"/>
      <c r="J309" s="635"/>
      <c r="K309" s="635"/>
      <c r="L309" s="635"/>
      <c r="M309" s="635"/>
      <c r="N309" s="635"/>
      <c r="O309" s="635"/>
      <c r="P309" s="635"/>
      <c r="Q309" s="635"/>
      <c r="R309" s="635"/>
      <c r="S309" s="635"/>
      <c r="T309" s="635"/>
      <c r="U309" s="635"/>
      <c r="V309" s="635"/>
      <c r="W309" s="651"/>
      <c r="X309" s="651"/>
      <c r="Y309" s="651"/>
      <c r="Z309" s="651"/>
      <c r="AA309" s="633"/>
      <c r="AB309" s="1"/>
      <c r="AC309" s="1"/>
      <c r="AD309" s="1"/>
      <c r="AE309" s="1"/>
      <c r="AF309" s="1"/>
      <c r="AG309" s="1"/>
    </row>
    <row r="310" spans="1:33" ht="15.75" customHeight="1">
      <c r="A310" s="632"/>
      <c r="B310" s="276"/>
      <c r="C310" s="633"/>
      <c r="D310" s="634"/>
      <c r="E310" s="635"/>
      <c r="F310" s="635"/>
      <c r="G310" s="635"/>
      <c r="H310" s="635"/>
      <c r="I310" s="635"/>
      <c r="J310" s="635"/>
      <c r="K310" s="635"/>
      <c r="L310" s="635"/>
      <c r="M310" s="635"/>
      <c r="N310" s="635"/>
      <c r="O310" s="635"/>
      <c r="P310" s="635"/>
      <c r="Q310" s="635"/>
      <c r="R310" s="635"/>
      <c r="S310" s="635"/>
      <c r="T310" s="635"/>
      <c r="U310" s="635"/>
      <c r="V310" s="635"/>
      <c r="W310" s="651"/>
      <c r="X310" s="651"/>
      <c r="Y310" s="651"/>
      <c r="Z310" s="651"/>
      <c r="AA310" s="633"/>
      <c r="AB310" s="1"/>
      <c r="AC310" s="1"/>
      <c r="AD310" s="1"/>
      <c r="AE310" s="1"/>
      <c r="AF310" s="1"/>
      <c r="AG310" s="1"/>
    </row>
    <row r="311" spans="1:33" ht="15.75" customHeight="1">
      <c r="A311" s="632"/>
      <c r="B311" s="276"/>
      <c r="C311" s="633"/>
      <c r="D311" s="634"/>
      <c r="E311" s="635"/>
      <c r="F311" s="635"/>
      <c r="G311" s="635"/>
      <c r="H311" s="635"/>
      <c r="I311" s="635"/>
      <c r="J311" s="635"/>
      <c r="K311" s="635"/>
      <c r="L311" s="635"/>
      <c r="M311" s="635"/>
      <c r="N311" s="635"/>
      <c r="O311" s="635"/>
      <c r="P311" s="635"/>
      <c r="Q311" s="635"/>
      <c r="R311" s="635"/>
      <c r="S311" s="635"/>
      <c r="T311" s="635"/>
      <c r="U311" s="635"/>
      <c r="V311" s="635"/>
      <c r="W311" s="651"/>
      <c r="X311" s="651"/>
      <c r="Y311" s="651"/>
      <c r="Z311" s="651"/>
      <c r="AA311" s="633"/>
      <c r="AB311" s="1"/>
      <c r="AC311" s="1"/>
      <c r="AD311" s="1"/>
      <c r="AE311" s="1"/>
      <c r="AF311" s="1"/>
      <c r="AG311" s="1"/>
    </row>
    <row r="312" spans="1:33" ht="15.75" customHeight="1">
      <c r="A312" s="632"/>
      <c r="B312" s="276"/>
      <c r="C312" s="633"/>
      <c r="D312" s="634"/>
      <c r="E312" s="635"/>
      <c r="F312" s="635"/>
      <c r="G312" s="635"/>
      <c r="H312" s="635"/>
      <c r="I312" s="635"/>
      <c r="J312" s="635"/>
      <c r="K312" s="635"/>
      <c r="L312" s="635"/>
      <c r="M312" s="635"/>
      <c r="N312" s="635"/>
      <c r="O312" s="635"/>
      <c r="P312" s="635"/>
      <c r="Q312" s="635"/>
      <c r="R312" s="635"/>
      <c r="S312" s="635"/>
      <c r="T312" s="635"/>
      <c r="U312" s="635"/>
      <c r="V312" s="635"/>
      <c r="W312" s="651"/>
      <c r="X312" s="651"/>
      <c r="Y312" s="651"/>
      <c r="Z312" s="651"/>
      <c r="AA312" s="633"/>
      <c r="AB312" s="1"/>
      <c r="AC312" s="1"/>
      <c r="AD312" s="1"/>
      <c r="AE312" s="1"/>
      <c r="AF312" s="1"/>
      <c r="AG312" s="1"/>
    </row>
    <row r="313" spans="1:33" ht="15.75" customHeight="1">
      <c r="A313" s="632"/>
      <c r="B313" s="276"/>
      <c r="C313" s="633"/>
      <c r="D313" s="634"/>
      <c r="E313" s="635"/>
      <c r="F313" s="635"/>
      <c r="G313" s="635"/>
      <c r="H313" s="635"/>
      <c r="I313" s="635"/>
      <c r="J313" s="635"/>
      <c r="K313" s="635"/>
      <c r="L313" s="635"/>
      <c r="M313" s="635"/>
      <c r="N313" s="635"/>
      <c r="O313" s="635"/>
      <c r="P313" s="635"/>
      <c r="Q313" s="635"/>
      <c r="R313" s="635"/>
      <c r="S313" s="635"/>
      <c r="T313" s="635"/>
      <c r="U313" s="635"/>
      <c r="V313" s="635"/>
      <c r="W313" s="651"/>
      <c r="X313" s="651"/>
      <c r="Y313" s="651"/>
      <c r="Z313" s="651"/>
      <c r="AA313" s="633"/>
      <c r="AB313" s="1"/>
      <c r="AC313" s="1"/>
      <c r="AD313" s="1"/>
      <c r="AE313" s="1"/>
      <c r="AF313" s="1"/>
      <c r="AG313" s="1"/>
    </row>
    <row r="314" spans="1:33" ht="15.75" customHeight="1">
      <c r="A314" s="632"/>
      <c r="B314" s="276"/>
      <c r="C314" s="633"/>
      <c r="D314" s="634"/>
      <c r="E314" s="635"/>
      <c r="F314" s="635"/>
      <c r="G314" s="635"/>
      <c r="H314" s="635"/>
      <c r="I314" s="635"/>
      <c r="J314" s="635"/>
      <c r="K314" s="635"/>
      <c r="L314" s="635"/>
      <c r="M314" s="635"/>
      <c r="N314" s="635"/>
      <c r="O314" s="635"/>
      <c r="P314" s="635"/>
      <c r="Q314" s="635"/>
      <c r="R314" s="635"/>
      <c r="S314" s="635"/>
      <c r="T314" s="635"/>
      <c r="U314" s="635"/>
      <c r="V314" s="635"/>
      <c r="W314" s="651"/>
      <c r="X314" s="651"/>
      <c r="Y314" s="651"/>
      <c r="Z314" s="651"/>
      <c r="AA314" s="633"/>
      <c r="AB314" s="1"/>
      <c r="AC314" s="1"/>
      <c r="AD314" s="1"/>
      <c r="AE314" s="1"/>
      <c r="AF314" s="1"/>
      <c r="AG314" s="1"/>
    </row>
    <row r="315" spans="1:33" ht="15.75" customHeight="1">
      <c r="A315" s="632"/>
      <c r="B315" s="276"/>
      <c r="C315" s="633"/>
      <c r="D315" s="634"/>
      <c r="E315" s="635"/>
      <c r="F315" s="635"/>
      <c r="G315" s="635"/>
      <c r="H315" s="635"/>
      <c r="I315" s="635"/>
      <c r="J315" s="635"/>
      <c r="K315" s="635"/>
      <c r="L315" s="635"/>
      <c r="M315" s="635"/>
      <c r="N315" s="635"/>
      <c r="O315" s="635"/>
      <c r="P315" s="635"/>
      <c r="Q315" s="635"/>
      <c r="R315" s="635"/>
      <c r="S315" s="635"/>
      <c r="T315" s="635"/>
      <c r="U315" s="635"/>
      <c r="V315" s="635"/>
      <c r="W315" s="651"/>
      <c r="X315" s="651"/>
      <c r="Y315" s="651"/>
      <c r="Z315" s="651"/>
      <c r="AA315" s="633"/>
      <c r="AB315" s="1"/>
      <c r="AC315" s="1"/>
      <c r="AD315" s="1"/>
      <c r="AE315" s="1"/>
      <c r="AF315" s="1"/>
      <c r="AG315" s="1"/>
    </row>
    <row r="316" spans="1:33" ht="15.75" customHeight="1">
      <c r="A316" s="632"/>
      <c r="B316" s="276"/>
      <c r="C316" s="633"/>
      <c r="D316" s="634"/>
      <c r="E316" s="635"/>
      <c r="F316" s="635"/>
      <c r="G316" s="635"/>
      <c r="H316" s="635"/>
      <c r="I316" s="635"/>
      <c r="J316" s="635"/>
      <c r="K316" s="635"/>
      <c r="L316" s="635"/>
      <c r="M316" s="635"/>
      <c r="N316" s="635"/>
      <c r="O316" s="635"/>
      <c r="P316" s="635"/>
      <c r="Q316" s="635"/>
      <c r="R316" s="635"/>
      <c r="S316" s="635"/>
      <c r="T316" s="635"/>
      <c r="U316" s="635"/>
      <c r="V316" s="635"/>
      <c r="W316" s="651"/>
      <c r="X316" s="651"/>
      <c r="Y316" s="651"/>
      <c r="Z316" s="651"/>
      <c r="AA316" s="633"/>
      <c r="AB316" s="1"/>
      <c r="AC316" s="1"/>
      <c r="AD316" s="1"/>
      <c r="AE316" s="1"/>
      <c r="AF316" s="1"/>
      <c r="AG316" s="1"/>
    </row>
    <row r="317" spans="1:33" ht="15.75" customHeight="1">
      <c r="A317" s="632"/>
      <c r="B317" s="276"/>
      <c r="C317" s="633"/>
      <c r="D317" s="634"/>
      <c r="E317" s="635"/>
      <c r="F317" s="635"/>
      <c r="G317" s="635"/>
      <c r="H317" s="635"/>
      <c r="I317" s="635"/>
      <c r="J317" s="635"/>
      <c r="K317" s="635"/>
      <c r="L317" s="635"/>
      <c r="M317" s="635"/>
      <c r="N317" s="635"/>
      <c r="O317" s="635"/>
      <c r="P317" s="635"/>
      <c r="Q317" s="635"/>
      <c r="R317" s="635"/>
      <c r="S317" s="635"/>
      <c r="T317" s="635"/>
      <c r="U317" s="635"/>
      <c r="V317" s="635"/>
      <c r="W317" s="651"/>
      <c r="X317" s="651"/>
      <c r="Y317" s="651"/>
      <c r="Z317" s="651"/>
      <c r="AA317" s="633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93"/>
      <c r="C318" s="2"/>
      <c r="D318" s="9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97"/>
      <c r="X318" s="97"/>
      <c r="Y318" s="97"/>
      <c r="Z318" s="97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93"/>
      <c r="C319" s="2"/>
      <c r="D319" s="9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97"/>
      <c r="X319" s="97"/>
      <c r="Y319" s="97"/>
      <c r="Z319" s="97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93"/>
      <c r="C320" s="2"/>
      <c r="D320" s="9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97"/>
      <c r="X320" s="97"/>
      <c r="Y320" s="97"/>
      <c r="Z320" s="97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93"/>
      <c r="C321" s="2"/>
      <c r="D321" s="9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97"/>
      <c r="X321" s="97"/>
      <c r="Y321" s="97"/>
      <c r="Z321" s="97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93"/>
      <c r="C322" s="2"/>
      <c r="D322" s="9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97"/>
      <c r="X322" s="97"/>
      <c r="Y322" s="97"/>
      <c r="Z322" s="97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93"/>
      <c r="C323" s="2"/>
      <c r="D323" s="9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97"/>
      <c r="X323" s="97"/>
      <c r="Y323" s="97"/>
      <c r="Z323" s="97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93"/>
      <c r="C324" s="2"/>
      <c r="D324" s="9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97"/>
      <c r="X324" s="97"/>
      <c r="Y324" s="97"/>
      <c r="Z324" s="97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93"/>
      <c r="C325" s="2"/>
      <c r="D325" s="9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97"/>
      <c r="X325" s="97"/>
      <c r="Y325" s="97"/>
      <c r="Z325" s="97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93"/>
      <c r="C326" s="2"/>
      <c r="D326" s="9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97"/>
      <c r="X326" s="97"/>
      <c r="Y326" s="97"/>
      <c r="Z326" s="97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93"/>
      <c r="C327" s="2"/>
      <c r="D327" s="9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97"/>
      <c r="X327" s="97"/>
      <c r="Y327" s="97"/>
      <c r="Z327" s="97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93"/>
      <c r="C328" s="2"/>
      <c r="D328" s="9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97"/>
      <c r="X328" s="97"/>
      <c r="Y328" s="97"/>
      <c r="Z328" s="97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93"/>
      <c r="C329" s="2"/>
      <c r="D329" s="9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97"/>
      <c r="X329" s="97"/>
      <c r="Y329" s="97"/>
      <c r="Z329" s="97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93"/>
      <c r="C330" s="2"/>
      <c r="D330" s="9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97"/>
      <c r="X330" s="97"/>
      <c r="Y330" s="97"/>
      <c r="Z330" s="97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93"/>
      <c r="C331" s="2"/>
      <c r="D331" s="9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97"/>
      <c r="X331" s="97"/>
      <c r="Y331" s="97"/>
      <c r="Z331" s="97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93"/>
      <c r="C332" s="2"/>
      <c r="D332" s="9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97"/>
      <c r="X332" s="97"/>
      <c r="Y332" s="97"/>
      <c r="Z332" s="97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93"/>
      <c r="C333" s="2"/>
      <c r="D333" s="9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97"/>
      <c r="X333" s="97"/>
      <c r="Y333" s="97"/>
      <c r="Z333" s="97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93"/>
      <c r="C334" s="2"/>
      <c r="D334" s="9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97"/>
      <c r="X334" s="97"/>
      <c r="Y334" s="97"/>
      <c r="Z334" s="97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93"/>
      <c r="C335" s="2"/>
      <c r="D335" s="9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97"/>
      <c r="X335" s="97"/>
      <c r="Y335" s="97"/>
      <c r="Z335" s="97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93"/>
      <c r="C336" s="2"/>
      <c r="D336" s="9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97"/>
      <c r="X336" s="97"/>
      <c r="Y336" s="97"/>
      <c r="Z336" s="97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93"/>
      <c r="C337" s="2"/>
      <c r="D337" s="9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97"/>
      <c r="X337" s="97"/>
      <c r="Y337" s="97"/>
      <c r="Z337" s="97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93"/>
      <c r="C338" s="2"/>
      <c r="D338" s="9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97"/>
      <c r="X338" s="97"/>
      <c r="Y338" s="97"/>
      <c r="Z338" s="97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93"/>
      <c r="C339" s="2"/>
      <c r="D339" s="9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97"/>
      <c r="X339" s="97"/>
      <c r="Y339" s="97"/>
      <c r="Z339" s="97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93"/>
      <c r="C340" s="2"/>
      <c r="D340" s="9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97"/>
      <c r="X340" s="97"/>
      <c r="Y340" s="97"/>
      <c r="Z340" s="97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93"/>
      <c r="C341" s="2"/>
      <c r="D341" s="9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97"/>
      <c r="X341" s="97"/>
      <c r="Y341" s="97"/>
      <c r="Z341" s="97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93"/>
      <c r="C342" s="2"/>
      <c r="D342" s="9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97"/>
      <c r="X342" s="97"/>
      <c r="Y342" s="97"/>
      <c r="Z342" s="97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93"/>
      <c r="C343" s="2"/>
      <c r="D343" s="9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97"/>
      <c r="X343" s="97"/>
      <c r="Y343" s="97"/>
      <c r="Z343" s="97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93"/>
      <c r="C344" s="2"/>
      <c r="D344" s="9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97"/>
      <c r="X344" s="97"/>
      <c r="Y344" s="97"/>
      <c r="Z344" s="97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93"/>
      <c r="C345" s="2"/>
      <c r="D345" s="9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97"/>
      <c r="X345" s="97"/>
      <c r="Y345" s="97"/>
      <c r="Z345" s="97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93"/>
      <c r="C346" s="2"/>
      <c r="D346" s="9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97"/>
      <c r="X346" s="97"/>
      <c r="Y346" s="97"/>
      <c r="Z346" s="97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93"/>
      <c r="C347" s="2"/>
      <c r="D347" s="9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97"/>
      <c r="X347" s="97"/>
      <c r="Y347" s="97"/>
      <c r="Z347" s="97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93"/>
      <c r="C348" s="2"/>
      <c r="D348" s="9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97"/>
      <c r="X348" s="97"/>
      <c r="Y348" s="97"/>
      <c r="Z348" s="97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93"/>
      <c r="C349" s="2"/>
      <c r="D349" s="9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97"/>
      <c r="X349" s="97"/>
      <c r="Y349" s="97"/>
      <c r="Z349" s="97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93"/>
      <c r="C350" s="2"/>
      <c r="D350" s="9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97"/>
      <c r="X350" s="97"/>
      <c r="Y350" s="97"/>
      <c r="Z350" s="97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93"/>
      <c r="C351" s="2"/>
      <c r="D351" s="9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97"/>
      <c r="X351" s="97"/>
      <c r="Y351" s="97"/>
      <c r="Z351" s="97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93"/>
      <c r="C352" s="2"/>
      <c r="D352" s="9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97"/>
      <c r="X352" s="97"/>
      <c r="Y352" s="97"/>
      <c r="Z352" s="97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93"/>
      <c r="C353" s="2"/>
      <c r="D353" s="9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97"/>
      <c r="X353" s="97"/>
      <c r="Y353" s="97"/>
      <c r="Z353" s="97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93"/>
      <c r="C354" s="2"/>
      <c r="D354" s="9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97"/>
      <c r="X354" s="97"/>
      <c r="Y354" s="97"/>
      <c r="Z354" s="97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93"/>
      <c r="C355" s="2"/>
      <c r="D355" s="9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97"/>
      <c r="X355" s="97"/>
      <c r="Y355" s="97"/>
      <c r="Z355" s="97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93"/>
      <c r="C356" s="2"/>
      <c r="D356" s="9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97"/>
      <c r="X356" s="97"/>
      <c r="Y356" s="97"/>
      <c r="Z356" s="97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93"/>
      <c r="C357" s="2"/>
      <c r="D357" s="9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97"/>
      <c r="X357" s="97"/>
      <c r="Y357" s="97"/>
      <c r="Z357" s="97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93"/>
      <c r="C358" s="2"/>
      <c r="D358" s="9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97"/>
      <c r="X358" s="97"/>
      <c r="Y358" s="97"/>
      <c r="Z358" s="97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93"/>
      <c r="C359" s="2"/>
      <c r="D359" s="9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97"/>
      <c r="X359" s="97"/>
      <c r="Y359" s="97"/>
      <c r="Z359" s="97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93"/>
      <c r="C360" s="2"/>
      <c r="D360" s="9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97"/>
      <c r="X360" s="97"/>
      <c r="Y360" s="97"/>
      <c r="Z360" s="97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93"/>
      <c r="C361" s="2"/>
      <c r="D361" s="9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97"/>
      <c r="X361" s="97"/>
      <c r="Y361" s="97"/>
      <c r="Z361" s="97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93"/>
      <c r="C362" s="2"/>
      <c r="D362" s="9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97"/>
      <c r="X362" s="97"/>
      <c r="Y362" s="97"/>
      <c r="Z362" s="97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93"/>
      <c r="C363" s="2"/>
      <c r="D363" s="9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97"/>
      <c r="X363" s="97"/>
      <c r="Y363" s="97"/>
      <c r="Z363" s="97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93"/>
      <c r="C364" s="2"/>
      <c r="D364" s="9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97"/>
      <c r="X364" s="97"/>
      <c r="Y364" s="97"/>
      <c r="Z364" s="97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93"/>
      <c r="C365" s="2"/>
      <c r="D365" s="9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97"/>
      <c r="X365" s="97"/>
      <c r="Y365" s="97"/>
      <c r="Z365" s="97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93"/>
      <c r="C366" s="2"/>
      <c r="D366" s="9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97"/>
      <c r="X366" s="97"/>
      <c r="Y366" s="97"/>
      <c r="Z366" s="97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93"/>
      <c r="C367" s="2"/>
      <c r="D367" s="9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97"/>
      <c r="X367" s="97"/>
      <c r="Y367" s="97"/>
      <c r="Z367" s="97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93"/>
      <c r="C368" s="2"/>
      <c r="D368" s="9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97"/>
      <c r="X368" s="97"/>
      <c r="Y368" s="97"/>
      <c r="Z368" s="97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93"/>
      <c r="C369" s="2"/>
      <c r="D369" s="9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97"/>
      <c r="X369" s="97"/>
      <c r="Y369" s="97"/>
      <c r="Z369" s="97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93"/>
      <c r="C370" s="2"/>
      <c r="D370" s="9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97"/>
      <c r="X370" s="97"/>
      <c r="Y370" s="97"/>
      <c r="Z370" s="97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93"/>
      <c r="C371" s="2"/>
      <c r="D371" s="9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97"/>
      <c r="X371" s="97"/>
      <c r="Y371" s="97"/>
      <c r="Z371" s="97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93"/>
      <c r="C372" s="2"/>
      <c r="D372" s="9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97"/>
      <c r="X372" s="97"/>
      <c r="Y372" s="97"/>
      <c r="Z372" s="97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93"/>
      <c r="C373" s="2"/>
      <c r="D373" s="9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97"/>
      <c r="X373" s="97"/>
      <c r="Y373" s="97"/>
      <c r="Z373" s="97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93"/>
      <c r="C374" s="2"/>
      <c r="D374" s="9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97"/>
      <c r="X374" s="97"/>
      <c r="Y374" s="97"/>
      <c r="Z374" s="97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93"/>
      <c r="C375" s="2"/>
      <c r="D375" s="9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97"/>
      <c r="X375" s="97"/>
      <c r="Y375" s="97"/>
      <c r="Z375" s="97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93"/>
      <c r="C376" s="2"/>
      <c r="D376" s="9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97"/>
      <c r="X376" s="97"/>
      <c r="Y376" s="97"/>
      <c r="Z376" s="97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93"/>
      <c r="C377" s="2"/>
      <c r="D377" s="9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97"/>
      <c r="X377" s="97"/>
      <c r="Y377" s="97"/>
      <c r="Z377" s="97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93"/>
      <c r="C378" s="2"/>
      <c r="D378" s="9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97"/>
      <c r="X378" s="97"/>
      <c r="Y378" s="97"/>
      <c r="Z378" s="97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93"/>
      <c r="C379" s="2"/>
      <c r="D379" s="9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97"/>
      <c r="X379" s="97"/>
      <c r="Y379" s="97"/>
      <c r="Z379" s="97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93"/>
      <c r="C380" s="2"/>
      <c r="D380" s="9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97"/>
      <c r="X380" s="97"/>
      <c r="Y380" s="97"/>
      <c r="Z380" s="97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93"/>
      <c r="C381" s="2"/>
      <c r="D381" s="9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97"/>
      <c r="X381" s="97"/>
      <c r="Y381" s="97"/>
      <c r="Z381" s="97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93"/>
      <c r="C382" s="2"/>
      <c r="D382" s="9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97"/>
      <c r="X382" s="97"/>
      <c r="Y382" s="97"/>
      <c r="Z382" s="97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93"/>
      <c r="C383" s="2"/>
      <c r="D383" s="9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97"/>
      <c r="X383" s="97"/>
      <c r="Y383" s="97"/>
      <c r="Z383" s="97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93"/>
      <c r="C384" s="2"/>
      <c r="D384" s="9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97"/>
      <c r="X384" s="97"/>
      <c r="Y384" s="97"/>
      <c r="Z384" s="97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93"/>
      <c r="C385" s="2"/>
      <c r="D385" s="9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97"/>
      <c r="X385" s="97"/>
      <c r="Y385" s="97"/>
      <c r="Z385" s="97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93"/>
      <c r="C386" s="2"/>
      <c r="D386" s="9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97"/>
      <c r="X386" s="97"/>
      <c r="Y386" s="97"/>
      <c r="Z386" s="97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93"/>
      <c r="C387" s="2"/>
      <c r="D387" s="9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97"/>
      <c r="X387" s="97"/>
      <c r="Y387" s="97"/>
      <c r="Z387" s="97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93"/>
      <c r="C388" s="2"/>
      <c r="D388" s="9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97"/>
      <c r="X388" s="97"/>
      <c r="Y388" s="97"/>
      <c r="Z388" s="97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93"/>
      <c r="C389" s="2"/>
      <c r="D389" s="94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97"/>
      <c r="X389" s="97"/>
      <c r="Y389" s="97"/>
      <c r="Z389" s="97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93"/>
      <c r="C390" s="2"/>
      <c r="D390" s="94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97"/>
      <c r="X390" s="97"/>
      <c r="Y390" s="97"/>
      <c r="Z390" s="97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93"/>
      <c r="C391" s="2"/>
      <c r="D391" s="94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97"/>
      <c r="X391" s="97"/>
      <c r="Y391" s="97"/>
      <c r="Z391" s="97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93"/>
      <c r="C392" s="2"/>
      <c r="D392" s="94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97"/>
      <c r="X392" s="97"/>
      <c r="Y392" s="97"/>
      <c r="Z392" s="97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93"/>
      <c r="C393" s="2"/>
      <c r="D393" s="94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97"/>
      <c r="X393" s="97"/>
      <c r="Y393" s="97"/>
      <c r="Z393" s="97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93"/>
      <c r="C394" s="2"/>
      <c r="D394" s="94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97"/>
      <c r="X394" s="97"/>
      <c r="Y394" s="97"/>
      <c r="Z394" s="97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93"/>
      <c r="C395" s="2"/>
      <c r="D395" s="94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97"/>
      <c r="X395" s="97"/>
      <c r="Y395" s="97"/>
      <c r="Z395" s="97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93"/>
      <c r="C396" s="2"/>
      <c r="D396" s="94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97"/>
      <c r="X396" s="97"/>
      <c r="Y396" s="97"/>
      <c r="Z396" s="97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93"/>
      <c r="C397" s="2"/>
      <c r="D397" s="94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97"/>
      <c r="X397" s="97"/>
      <c r="Y397" s="97"/>
      <c r="Z397" s="97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93"/>
      <c r="C398" s="2"/>
      <c r="D398" s="94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97"/>
      <c r="X398" s="97"/>
      <c r="Y398" s="97"/>
      <c r="Z398" s="97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93"/>
      <c r="C399" s="2"/>
      <c r="D399" s="94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97"/>
      <c r="X399" s="97"/>
      <c r="Y399" s="97"/>
      <c r="Z399" s="97"/>
      <c r="AA399" s="2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93"/>
      <c r="C400" s="2"/>
      <c r="D400" s="94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97"/>
      <c r="X400" s="97"/>
      <c r="Y400" s="97"/>
      <c r="Z400" s="97"/>
      <c r="AA400" s="2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93"/>
      <c r="C401" s="2"/>
      <c r="D401" s="94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97"/>
      <c r="X401" s="97"/>
      <c r="Y401" s="97"/>
      <c r="Z401" s="97"/>
      <c r="AA401" s="2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93"/>
      <c r="C402" s="2"/>
      <c r="D402" s="94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97"/>
      <c r="X402" s="97"/>
      <c r="Y402" s="97"/>
      <c r="Z402" s="97"/>
      <c r="AA402" s="2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93"/>
      <c r="C403" s="2"/>
      <c r="D403" s="94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97"/>
      <c r="X403" s="97"/>
      <c r="Y403" s="97"/>
      <c r="Z403" s="97"/>
      <c r="AA403" s="2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93"/>
      <c r="C404" s="2"/>
      <c r="D404" s="94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97"/>
      <c r="X404" s="97"/>
      <c r="Y404" s="97"/>
      <c r="Z404" s="97"/>
      <c r="AA404" s="2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93"/>
      <c r="C405" s="2"/>
      <c r="D405" s="94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97"/>
      <c r="X405" s="97"/>
      <c r="Y405" s="97"/>
      <c r="Z405" s="97"/>
      <c r="AA405" s="2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93"/>
      <c r="C406" s="2"/>
      <c r="D406" s="94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97"/>
      <c r="X406" s="97"/>
      <c r="Y406" s="97"/>
      <c r="Z406" s="97"/>
      <c r="AA406" s="2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93"/>
      <c r="C407" s="2"/>
      <c r="D407" s="94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97"/>
      <c r="X407" s="97"/>
      <c r="Y407" s="97"/>
      <c r="Z407" s="97"/>
      <c r="AA407" s="2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93"/>
      <c r="C408" s="2"/>
      <c r="D408" s="94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97"/>
      <c r="X408" s="97"/>
      <c r="Y408" s="97"/>
      <c r="Z408" s="97"/>
      <c r="AA408" s="2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"/>
      <c r="C409" s="2"/>
      <c r="D409" s="94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97"/>
      <c r="X409" s="97"/>
      <c r="Y409" s="97"/>
      <c r="Z409" s="97"/>
      <c r="AA409" s="2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"/>
      <c r="C410" s="2"/>
      <c r="D410" s="94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97"/>
      <c r="X410" s="97"/>
      <c r="Y410" s="97"/>
      <c r="Z410" s="97"/>
      <c r="AA410" s="2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"/>
      <c r="C411" s="2"/>
      <c r="D411" s="94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97"/>
      <c r="X411" s="97"/>
      <c r="Y411" s="97"/>
      <c r="Z411" s="97"/>
      <c r="AA411" s="2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"/>
      <c r="C412" s="2"/>
      <c r="D412" s="94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97"/>
      <c r="X412" s="97"/>
      <c r="Y412" s="97"/>
      <c r="Z412" s="97"/>
      <c r="AA412" s="2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2"/>
      <c r="D413" s="94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97"/>
      <c r="X413" s="97"/>
      <c r="Y413" s="97"/>
      <c r="Z413" s="97"/>
      <c r="AA413" s="2"/>
      <c r="AB413" s="5"/>
    </row>
    <row r="414" spans="1:33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" customHeight="1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</row>
  </sheetData>
  <mergeCells count="25">
    <mergeCell ref="A2:B2"/>
    <mergeCell ref="A170:D170"/>
    <mergeCell ref="A207:C207"/>
    <mergeCell ref="A208:C208"/>
    <mergeCell ref="K8:M8"/>
    <mergeCell ref="E8:G8"/>
    <mergeCell ref="H8:J8"/>
    <mergeCell ref="E74:G75"/>
    <mergeCell ref="H74:J75"/>
    <mergeCell ref="A116:D116"/>
    <mergeCell ref="K7:P7"/>
    <mergeCell ref="A7:A9"/>
    <mergeCell ref="B7:B9"/>
    <mergeCell ref="C7:C9"/>
    <mergeCell ref="D7:D9"/>
    <mergeCell ref="E7:J7"/>
    <mergeCell ref="N8:P8"/>
    <mergeCell ref="Q7:V7"/>
    <mergeCell ref="W7:Z7"/>
    <mergeCell ref="AA7:AA9"/>
    <mergeCell ref="Q8:S8"/>
    <mergeCell ref="T8:V8"/>
    <mergeCell ref="W8:W9"/>
    <mergeCell ref="X8:X9"/>
    <mergeCell ref="Y8:Z8"/>
  </mergeCells>
  <pageMargins left="0.39" right="0.23622047244094491" top="0.59055118110236227" bottom="0.74803149606299213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079"/>
  <sheetViews>
    <sheetView topLeftCell="B91" zoomScale="86" zoomScaleNormal="86" workbookViewId="0">
      <selection activeCell="S99" sqref="S99"/>
    </sheetView>
  </sheetViews>
  <sheetFormatPr defaultColWidth="14.42578125" defaultRowHeight="15" customHeight="1"/>
  <cols>
    <col min="1" max="1" width="16.85546875" hidden="1" customWidth="1"/>
    <col min="2" max="2" width="7.85546875" customWidth="1"/>
    <col min="3" max="3" width="34.5703125" customWidth="1"/>
    <col min="4" max="4" width="12.5703125" customWidth="1"/>
    <col min="5" max="5" width="17" customWidth="1"/>
    <col min="6" max="6" width="13.28515625" customWidth="1"/>
    <col min="7" max="7" width="18.85546875" customWidth="1"/>
    <col min="8" max="8" width="13.140625" customWidth="1"/>
    <col min="9" max="9" width="16.85546875" customWidth="1"/>
    <col min="10" max="10" width="19.7109375" customWidth="1"/>
    <col min="11" max="26" width="8.7109375" customWidth="1"/>
  </cols>
  <sheetData>
    <row r="1" spans="1:26" ht="14.25" customHeight="1">
      <c r="A1" s="98"/>
      <c r="B1" s="98"/>
      <c r="C1" s="98"/>
      <c r="D1" s="99"/>
      <c r="E1" s="98"/>
      <c r="F1" s="99"/>
      <c r="G1" s="98"/>
      <c r="H1" s="98"/>
      <c r="I1" s="5"/>
      <c r="J1" s="100" t="s">
        <v>310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98"/>
      <c r="B2" s="98"/>
      <c r="C2" s="98"/>
      <c r="D2" s="99"/>
      <c r="E2" s="98"/>
      <c r="F2" s="99"/>
      <c r="G2" s="98"/>
      <c r="H2" s="712" t="s">
        <v>311</v>
      </c>
      <c r="I2" s="664"/>
      <c r="J2" s="66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98"/>
      <c r="B3" s="98"/>
      <c r="C3" s="98"/>
      <c r="D3" s="99"/>
      <c r="E3" s="98"/>
      <c r="F3" s="99"/>
      <c r="G3" s="98"/>
      <c r="H3" s="9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>
      <c r="A4" s="98"/>
      <c r="B4" s="713" t="s">
        <v>312</v>
      </c>
      <c r="C4" s="664"/>
      <c r="D4" s="664"/>
      <c r="E4" s="664"/>
      <c r="F4" s="664"/>
      <c r="G4" s="664"/>
      <c r="H4" s="664"/>
      <c r="I4" s="664"/>
      <c r="J4" s="66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98"/>
      <c r="B5" s="713" t="s">
        <v>352</v>
      </c>
      <c r="C5" s="664"/>
      <c r="D5" s="664"/>
      <c r="E5" s="664"/>
      <c r="F5" s="664"/>
      <c r="G5" s="664"/>
      <c r="H5" s="664"/>
      <c r="I5" s="664"/>
      <c r="J5" s="66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9.899999999999999" customHeight="1">
      <c r="A6" s="98"/>
      <c r="B6" s="714" t="s">
        <v>313</v>
      </c>
      <c r="C6" s="664"/>
      <c r="D6" s="664"/>
      <c r="E6" s="664"/>
      <c r="F6" s="664"/>
      <c r="G6" s="664"/>
      <c r="H6" s="664"/>
      <c r="I6" s="664"/>
      <c r="J6" s="66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98"/>
      <c r="B7" s="713" t="s">
        <v>599</v>
      </c>
      <c r="C7" s="664"/>
      <c r="D7" s="664"/>
      <c r="E7" s="664"/>
      <c r="F7" s="664"/>
      <c r="G7" s="664"/>
      <c r="H7" s="664"/>
      <c r="I7" s="664"/>
      <c r="J7" s="66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98"/>
      <c r="B8" s="98"/>
      <c r="C8" s="98"/>
      <c r="D8" s="99"/>
      <c r="E8" s="98"/>
      <c r="F8" s="99"/>
      <c r="G8" s="98"/>
      <c r="H8" s="9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715" t="s">
        <v>314</v>
      </c>
      <c r="C9" s="711"/>
      <c r="D9" s="716"/>
      <c r="E9" s="717" t="s">
        <v>315</v>
      </c>
      <c r="F9" s="711"/>
      <c r="G9" s="711"/>
      <c r="H9" s="711"/>
      <c r="I9" s="711"/>
      <c r="J9" s="71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151" customFormat="1" ht="14.25" customHeight="1">
      <c r="A10" s="15"/>
      <c r="B10" s="153"/>
      <c r="C10" s="152"/>
      <c r="D10" s="154"/>
      <c r="E10" s="155"/>
      <c r="F10" s="152"/>
      <c r="G10" s="152"/>
      <c r="H10" s="152"/>
      <c r="I10" s="152"/>
      <c r="J10" s="15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72.599999999999994" customHeight="1" thickBot="1">
      <c r="A11" s="101" t="s">
        <v>316</v>
      </c>
      <c r="B11" s="101" t="s">
        <v>317</v>
      </c>
      <c r="C11" s="101" t="s">
        <v>50</v>
      </c>
      <c r="D11" s="102" t="s">
        <v>318</v>
      </c>
      <c r="E11" s="101" t="s">
        <v>319</v>
      </c>
      <c r="F11" s="102" t="s">
        <v>318</v>
      </c>
      <c r="G11" s="101" t="s">
        <v>320</v>
      </c>
      <c r="H11" s="101" t="s">
        <v>321</v>
      </c>
      <c r="I11" s="101" t="s">
        <v>322</v>
      </c>
      <c r="J11" s="101" t="s">
        <v>323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113" customFormat="1" ht="29.45" customHeight="1" thickBot="1">
      <c r="A12" s="101"/>
      <c r="B12" s="176" t="s">
        <v>77</v>
      </c>
      <c r="C12" s="178" t="s">
        <v>78</v>
      </c>
      <c r="D12" s="137">
        <f>SUM(D13:D26)</f>
        <v>328000</v>
      </c>
      <c r="E12" s="138"/>
      <c r="F12" s="137">
        <f>SUM(F13:F26)</f>
        <v>328000</v>
      </c>
      <c r="G12" s="138"/>
      <c r="H12" s="138"/>
      <c r="I12" s="139">
        <f>SUM( I13:I26)</f>
        <v>328000</v>
      </c>
      <c r="J12" s="13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151" customFormat="1" ht="191.25" customHeight="1" thickBot="1">
      <c r="A13" s="159"/>
      <c r="B13" s="160" t="s">
        <v>80</v>
      </c>
      <c r="C13" s="156" t="s">
        <v>464</v>
      </c>
      <c r="D13" s="137">
        <v>35000</v>
      </c>
      <c r="E13" s="161">
        <v>2381815866</v>
      </c>
      <c r="F13" s="137">
        <v>35000</v>
      </c>
      <c r="G13" s="138" t="s">
        <v>583</v>
      </c>
      <c r="H13" s="138"/>
      <c r="I13" s="139">
        <v>35000</v>
      </c>
      <c r="J13" s="138" t="s">
        <v>538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151" customFormat="1" ht="160.5" customHeight="1" thickBot="1">
      <c r="A14" s="159"/>
      <c r="B14" s="160" t="s">
        <v>83</v>
      </c>
      <c r="C14" s="156" t="s">
        <v>358</v>
      </c>
      <c r="D14" s="137">
        <v>27000</v>
      </c>
      <c r="E14" s="161"/>
      <c r="F14" s="137">
        <v>27000</v>
      </c>
      <c r="G14" s="138" t="s">
        <v>584</v>
      </c>
      <c r="H14" s="138"/>
      <c r="I14" s="139">
        <v>27000</v>
      </c>
      <c r="J14" s="138" t="s">
        <v>540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151" customFormat="1" ht="184.5" customHeight="1" thickBot="1">
      <c r="A15" s="159"/>
      <c r="B15" s="160" t="s">
        <v>84</v>
      </c>
      <c r="C15" s="156" t="s">
        <v>359</v>
      </c>
      <c r="D15" s="137">
        <v>31500</v>
      </c>
      <c r="E15" s="138">
        <v>2401315486</v>
      </c>
      <c r="F15" s="137">
        <v>31500</v>
      </c>
      <c r="G15" s="138" t="s">
        <v>475</v>
      </c>
      <c r="H15" s="138"/>
      <c r="I15" s="139">
        <v>31500</v>
      </c>
      <c r="J15" s="138" t="s">
        <v>539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151" customFormat="1" ht="148.5" customHeight="1" thickBot="1">
      <c r="A16" s="159"/>
      <c r="B16" s="160" t="s">
        <v>327</v>
      </c>
      <c r="C16" s="156" t="s">
        <v>360</v>
      </c>
      <c r="D16" s="137">
        <v>24000</v>
      </c>
      <c r="E16" s="138"/>
      <c r="F16" s="137">
        <v>24000</v>
      </c>
      <c r="G16" s="138" t="s">
        <v>490</v>
      </c>
      <c r="H16" s="138"/>
      <c r="I16" s="139">
        <v>24000</v>
      </c>
      <c r="J16" s="138" t="s">
        <v>541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51" customFormat="1" ht="162.75" customHeight="1" thickBot="1">
      <c r="A17" s="159"/>
      <c r="B17" s="160" t="s">
        <v>328</v>
      </c>
      <c r="C17" s="156" t="s">
        <v>361</v>
      </c>
      <c r="D17" s="137">
        <v>24000</v>
      </c>
      <c r="E17" s="138">
        <v>3137621865</v>
      </c>
      <c r="F17" s="137">
        <v>24000</v>
      </c>
      <c r="G17" s="138" t="s">
        <v>488</v>
      </c>
      <c r="H17" s="138"/>
      <c r="I17" s="139">
        <v>24000</v>
      </c>
      <c r="J17" s="138" t="s">
        <v>546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151" customFormat="1" ht="205.5" customHeight="1" thickBot="1">
      <c r="A18" s="159"/>
      <c r="B18" s="160" t="s">
        <v>329</v>
      </c>
      <c r="C18" s="156" t="s">
        <v>467</v>
      </c>
      <c r="D18" s="137">
        <v>28000</v>
      </c>
      <c r="E18" s="138">
        <v>2005121482</v>
      </c>
      <c r="F18" s="137">
        <v>28000</v>
      </c>
      <c r="G18" s="138" t="s">
        <v>465</v>
      </c>
      <c r="H18" s="138"/>
      <c r="I18" s="139">
        <v>28000</v>
      </c>
      <c r="J18" s="138" t="s">
        <v>545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51" customFormat="1" ht="180" customHeight="1" thickBot="1">
      <c r="A19" s="101"/>
      <c r="B19" s="160" t="s">
        <v>330</v>
      </c>
      <c r="C19" s="156" t="s">
        <v>362</v>
      </c>
      <c r="D19" s="137">
        <v>28000</v>
      </c>
      <c r="E19" s="138"/>
      <c r="F19" s="137">
        <v>28000</v>
      </c>
      <c r="G19" s="138" t="s">
        <v>489</v>
      </c>
      <c r="H19" s="138"/>
      <c r="I19" s="139">
        <v>28000</v>
      </c>
      <c r="J19" s="138" t="s">
        <v>542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151" customFormat="1" ht="150" customHeight="1" thickBot="1">
      <c r="A20" s="101"/>
      <c r="B20" s="160" t="s">
        <v>331</v>
      </c>
      <c r="C20" s="156" t="s">
        <v>468</v>
      </c>
      <c r="D20" s="137">
        <v>19500</v>
      </c>
      <c r="E20" s="138">
        <v>2718809927</v>
      </c>
      <c r="F20" s="137">
        <v>19500</v>
      </c>
      <c r="G20" s="138" t="s">
        <v>585</v>
      </c>
      <c r="H20" s="138"/>
      <c r="I20" s="139">
        <v>19500</v>
      </c>
      <c r="J20" s="138" t="s">
        <v>543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151" customFormat="1" ht="140.25" customHeight="1" thickBot="1">
      <c r="A21" s="101"/>
      <c r="B21" s="160" t="s">
        <v>332</v>
      </c>
      <c r="C21" s="156" t="s">
        <v>469</v>
      </c>
      <c r="D21" s="137">
        <v>19500</v>
      </c>
      <c r="E21" s="138">
        <v>2257507420</v>
      </c>
      <c r="F21" s="137">
        <v>19500</v>
      </c>
      <c r="G21" s="138" t="s">
        <v>586</v>
      </c>
      <c r="H21" s="138"/>
      <c r="I21" s="139">
        <v>19500</v>
      </c>
      <c r="J21" s="15" t="s">
        <v>544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151" customFormat="1" ht="137.25" customHeight="1" thickBot="1">
      <c r="A22" s="101"/>
      <c r="B22" s="160" t="s">
        <v>353</v>
      </c>
      <c r="C22" s="156" t="s">
        <v>470</v>
      </c>
      <c r="D22" s="137">
        <v>15000</v>
      </c>
      <c r="E22" s="138">
        <v>3221320548</v>
      </c>
      <c r="F22" s="137">
        <v>15000</v>
      </c>
      <c r="G22" s="138" t="s">
        <v>587</v>
      </c>
      <c r="H22" s="138"/>
      <c r="I22" s="139">
        <v>15000</v>
      </c>
      <c r="J22" s="138" t="s">
        <v>544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50" customFormat="1" ht="150" customHeight="1" thickBot="1">
      <c r="A23" s="101"/>
      <c r="B23" s="160" t="s">
        <v>354</v>
      </c>
      <c r="C23" s="156" t="s">
        <v>471</v>
      </c>
      <c r="D23" s="137">
        <v>19500</v>
      </c>
      <c r="E23" s="138"/>
      <c r="F23" s="137">
        <v>19500</v>
      </c>
      <c r="G23" s="138" t="s">
        <v>589</v>
      </c>
      <c r="H23" s="138"/>
      <c r="I23" s="139">
        <v>19500</v>
      </c>
      <c r="J23" s="138" t="s">
        <v>544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51" customFormat="1" ht="140.25" customHeight="1" thickBot="1">
      <c r="A24" s="101"/>
      <c r="B24" s="160" t="s">
        <v>355</v>
      </c>
      <c r="C24" s="156" t="s">
        <v>472</v>
      </c>
      <c r="D24" s="137">
        <v>15000</v>
      </c>
      <c r="E24" s="138">
        <v>3228520138</v>
      </c>
      <c r="F24" s="137">
        <v>15000</v>
      </c>
      <c r="G24" s="138" t="s">
        <v>588</v>
      </c>
      <c r="H24" s="138"/>
      <c r="I24" s="139">
        <v>15000</v>
      </c>
      <c r="J24" s="138" t="s">
        <v>544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50" customFormat="1" ht="142.5" customHeight="1" thickBot="1">
      <c r="A25" s="101"/>
      <c r="B25" s="160" t="s">
        <v>356</v>
      </c>
      <c r="C25" s="156" t="s">
        <v>473</v>
      </c>
      <c r="D25" s="137">
        <v>27000</v>
      </c>
      <c r="E25" s="138">
        <v>2526712276</v>
      </c>
      <c r="F25" s="137">
        <v>27000</v>
      </c>
      <c r="G25" s="138" t="s">
        <v>587</v>
      </c>
      <c r="H25" s="138"/>
      <c r="I25" s="139">
        <v>27000</v>
      </c>
      <c r="J25" s="138" t="s">
        <v>544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8.75" customHeight="1" thickBot="1">
      <c r="A26" s="103"/>
      <c r="B26" s="157" t="s">
        <v>357</v>
      </c>
      <c r="C26" s="158" t="s">
        <v>474</v>
      </c>
      <c r="D26" s="258">
        <v>15000</v>
      </c>
      <c r="E26" s="259">
        <v>3155417974</v>
      </c>
      <c r="F26" s="258">
        <v>15000</v>
      </c>
      <c r="G26" s="138" t="s">
        <v>466</v>
      </c>
      <c r="H26" s="123"/>
      <c r="I26" s="141">
        <v>15000</v>
      </c>
      <c r="J26" s="138" t="s">
        <v>544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162" customFormat="1" ht="35.25" customHeight="1">
      <c r="A27" s="171" t="s">
        <v>76</v>
      </c>
      <c r="B27" s="172" t="s">
        <v>85</v>
      </c>
      <c r="C27" s="270" t="s">
        <v>492</v>
      </c>
      <c r="D27" s="135"/>
      <c r="E27" s="128"/>
      <c r="F27" s="135"/>
      <c r="G27" s="140"/>
      <c r="H27" s="123"/>
      <c r="I27" s="141"/>
      <c r="J27" s="142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162" customFormat="1" ht="34.5" customHeight="1" thickBot="1">
      <c r="A28" s="173" t="s">
        <v>79</v>
      </c>
      <c r="B28" s="174" t="s">
        <v>87</v>
      </c>
      <c r="C28" s="175" t="s">
        <v>426</v>
      </c>
      <c r="D28" s="135"/>
      <c r="E28" s="128"/>
      <c r="F28" s="135"/>
      <c r="G28" s="140"/>
      <c r="H28" s="123"/>
      <c r="I28" s="141"/>
      <c r="J28" s="14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113" customFormat="1" ht="32.25" customHeight="1">
      <c r="A29" s="103"/>
      <c r="B29" s="176" t="s">
        <v>90</v>
      </c>
      <c r="C29" s="177" t="s">
        <v>91</v>
      </c>
      <c r="D29" s="136">
        <v>24000</v>
      </c>
      <c r="E29" s="127"/>
      <c r="F29" s="136">
        <v>24000</v>
      </c>
      <c r="G29" s="127"/>
      <c r="H29" s="127"/>
      <c r="I29" s="136">
        <v>24000</v>
      </c>
      <c r="J29" s="12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113" customFormat="1" ht="145.5" customHeight="1">
      <c r="A30" s="103"/>
      <c r="B30" s="126" t="s">
        <v>92</v>
      </c>
      <c r="C30" s="86" t="s">
        <v>363</v>
      </c>
      <c r="D30" s="258">
        <v>24000</v>
      </c>
      <c r="E30" s="129"/>
      <c r="F30" s="258">
        <v>24000</v>
      </c>
      <c r="G30" s="260" t="s">
        <v>547</v>
      </c>
      <c r="H30" s="262" t="s">
        <v>548</v>
      </c>
      <c r="I30" s="261">
        <v>24000</v>
      </c>
      <c r="J30" s="138" t="s">
        <v>590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162" customFormat="1" ht="102" customHeight="1" thickBot="1">
      <c r="A31" s="103"/>
      <c r="B31" s="188" t="s">
        <v>96</v>
      </c>
      <c r="C31" s="187" t="s">
        <v>351</v>
      </c>
      <c r="D31" s="191">
        <f>(D12+D29)*22%</f>
        <v>77440</v>
      </c>
      <c r="E31" s="192"/>
      <c r="F31" s="122">
        <f>(F12+F29)*22%</f>
        <v>77440</v>
      </c>
      <c r="G31" s="104"/>
      <c r="H31" s="104"/>
      <c r="I31" s="268">
        <v>77440</v>
      </c>
      <c r="J31" s="14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113" customFormat="1" ht="54" customHeight="1" thickBot="1">
      <c r="A32" s="103"/>
      <c r="B32" s="180">
        <v>2</v>
      </c>
      <c r="C32" s="181" t="s">
        <v>109</v>
      </c>
      <c r="D32" s="165"/>
      <c r="E32" s="195"/>
      <c r="F32" s="190"/>
      <c r="G32" s="185"/>
      <c r="H32" s="140"/>
      <c r="I32" s="143"/>
      <c r="J32" s="26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113" customFormat="1" ht="33.75" customHeight="1">
      <c r="A33" s="103"/>
      <c r="B33" s="184" t="s">
        <v>110</v>
      </c>
      <c r="C33" s="189" t="s">
        <v>111</v>
      </c>
      <c r="D33" s="196" t="s">
        <v>428</v>
      </c>
      <c r="E33" s="165"/>
      <c r="F33" s="244">
        <f>SUM(F34:F39)</f>
        <v>8309.49</v>
      </c>
      <c r="G33" s="131"/>
      <c r="H33" s="142"/>
      <c r="I33" s="143">
        <f>SUM(I34:I39)</f>
        <v>8309.49</v>
      </c>
      <c r="J33" s="14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113" customFormat="1" ht="116.25" customHeight="1">
      <c r="A34" s="103"/>
      <c r="B34" s="170" t="s">
        <v>112</v>
      </c>
      <c r="C34" s="163" t="s">
        <v>379</v>
      </c>
      <c r="D34" s="193" t="s">
        <v>427</v>
      </c>
      <c r="E34" s="194"/>
      <c r="F34" s="186">
        <v>1960.47</v>
      </c>
      <c r="G34" s="131" t="s">
        <v>516</v>
      </c>
      <c r="H34" s="131" t="s">
        <v>483</v>
      </c>
      <c r="I34" s="143">
        <v>1960.47</v>
      </c>
      <c r="J34" s="269" t="s">
        <v>493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113" customFormat="1" ht="105.75" customHeight="1">
      <c r="A35" s="103"/>
      <c r="B35" s="170" t="s">
        <v>114</v>
      </c>
      <c r="C35" s="163" t="s">
        <v>380</v>
      </c>
      <c r="D35" s="183" t="s">
        <v>427</v>
      </c>
      <c r="E35" s="129"/>
      <c r="F35" s="130">
        <v>1960.47</v>
      </c>
      <c r="G35" s="131" t="s">
        <v>518</v>
      </c>
      <c r="H35" s="131" t="s">
        <v>484</v>
      </c>
      <c r="I35" s="143">
        <v>1960.47</v>
      </c>
      <c r="J35" s="269" t="s">
        <v>494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113" customFormat="1" ht="124.5" customHeight="1">
      <c r="A36" s="103"/>
      <c r="B36" s="170" t="s">
        <v>115</v>
      </c>
      <c r="C36" s="163" t="s">
        <v>381</v>
      </c>
      <c r="D36" s="183" t="s">
        <v>427</v>
      </c>
      <c r="E36" s="129"/>
      <c r="F36" s="130">
        <v>1319.06</v>
      </c>
      <c r="G36" s="131" t="s">
        <v>517</v>
      </c>
      <c r="H36" s="131" t="s">
        <v>499</v>
      </c>
      <c r="I36" s="143">
        <v>1319.06</v>
      </c>
      <c r="J36" s="269" t="s">
        <v>495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57" customFormat="1" ht="91.5" customHeight="1">
      <c r="A37" s="103"/>
      <c r="B37" s="263" t="s">
        <v>383</v>
      </c>
      <c r="C37" s="164" t="s">
        <v>476</v>
      </c>
      <c r="D37" s="206"/>
      <c r="E37" s="129"/>
      <c r="F37" s="130">
        <v>1119.02</v>
      </c>
      <c r="G37" s="131" t="s">
        <v>519</v>
      </c>
      <c r="H37" s="131" t="s">
        <v>498</v>
      </c>
      <c r="I37" s="143">
        <v>1119.02</v>
      </c>
      <c r="J37" s="269" t="s">
        <v>497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57" customFormat="1" ht="96.75" customHeight="1">
      <c r="A38" s="103"/>
      <c r="B38" s="263" t="s">
        <v>439</v>
      </c>
      <c r="C38" s="164" t="s">
        <v>477</v>
      </c>
      <c r="D38" s="206"/>
      <c r="E38" s="129"/>
      <c r="F38" s="130">
        <v>631.41</v>
      </c>
      <c r="G38" s="131" t="s">
        <v>520</v>
      </c>
      <c r="H38" s="131" t="s">
        <v>485</v>
      </c>
      <c r="I38" s="143">
        <v>631.41</v>
      </c>
      <c r="J38" s="269" t="s">
        <v>496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113" customFormat="1" ht="109.5" customHeight="1" thickBot="1">
      <c r="A39" s="103"/>
      <c r="B39" s="179" t="s">
        <v>440</v>
      </c>
      <c r="C39" s="166" t="s">
        <v>382</v>
      </c>
      <c r="D39" s="206" t="s">
        <v>427</v>
      </c>
      <c r="E39" s="129"/>
      <c r="F39" s="130">
        <v>1319.06</v>
      </c>
      <c r="G39" s="131" t="s">
        <v>521</v>
      </c>
      <c r="H39" s="131" t="s">
        <v>487</v>
      </c>
      <c r="I39" s="143">
        <v>1319.06</v>
      </c>
      <c r="J39" s="269" t="s">
        <v>495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162" customFormat="1" ht="38.450000000000003" customHeight="1">
      <c r="A40" s="103"/>
      <c r="B40" s="200" t="s">
        <v>116</v>
      </c>
      <c r="C40" s="201" t="s">
        <v>117</v>
      </c>
      <c r="D40" s="241" t="s">
        <v>432</v>
      </c>
      <c r="E40" s="205"/>
      <c r="F40" s="243">
        <f>SUM(F41:F46)</f>
        <v>14400</v>
      </c>
      <c r="G40" s="131"/>
      <c r="H40" s="131"/>
      <c r="I40" s="143">
        <f>SUM(I41:I46)</f>
        <v>14400</v>
      </c>
      <c r="J40" s="14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162" customFormat="1" ht="113.25" customHeight="1">
      <c r="A41" s="103"/>
      <c r="B41" s="197" t="s">
        <v>118</v>
      </c>
      <c r="C41" s="202" t="s">
        <v>386</v>
      </c>
      <c r="D41" s="207" t="s">
        <v>429</v>
      </c>
      <c r="E41" s="205"/>
      <c r="F41" s="130">
        <v>3600</v>
      </c>
      <c r="G41" s="131" t="s">
        <v>522</v>
      </c>
      <c r="H41" s="131" t="s">
        <v>483</v>
      </c>
      <c r="I41" s="143">
        <v>3600</v>
      </c>
      <c r="J41" s="269" t="s">
        <v>505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162" customFormat="1" ht="117.75" customHeight="1">
      <c r="A42" s="103"/>
      <c r="B42" s="197" t="s">
        <v>121</v>
      </c>
      <c r="C42" s="202" t="s">
        <v>387</v>
      </c>
      <c r="D42" s="207" t="s">
        <v>429</v>
      </c>
      <c r="E42" s="205"/>
      <c r="F42" s="130">
        <v>3600</v>
      </c>
      <c r="G42" s="131" t="s">
        <v>511</v>
      </c>
      <c r="H42" s="131" t="s">
        <v>484</v>
      </c>
      <c r="I42" s="143">
        <v>3600</v>
      </c>
      <c r="J42" s="269" t="s">
        <v>506</v>
      </c>
      <c r="K42" s="5"/>
      <c r="L42" s="269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162" customFormat="1" ht="113.25" customHeight="1">
      <c r="A43" s="103"/>
      <c r="B43" s="197" t="s">
        <v>122</v>
      </c>
      <c r="C43" s="202" t="s">
        <v>388</v>
      </c>
      <c r="D43" s="207" t="s">
        <v>429</v>
      </c>
      <c r="E43" s="205"/>
      <c r="F43" s="130">
        <v>2700</v>
      </c>
      <c r="G43" s="131" t="s">
        <v>510</v>
      </c>
      <c r="H43" s="131" t="s">
        <v>486</v>
      </c>
      <c r="I43" s="143">
        <v>2700</v>
      </c>
      <c r="J43" s="269" t="s">
        <v>501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162" customFormat="1" ht="103.5" customHeight="1" thickBot="1">
      <c r="A44" s="103"/>
      <c r="B44" s="198" t="s">
        <v>384</v>
      </c>
      <c r="C44" s="203" t="s">
        <v>389</v>
      </c>
      <c r="D44" s="207" t="s">
        <v>429</v>
      </c>
      <c r="E44" s="205"/>
      <c r="F44" s="130">
        <v>2700</v>
      </c>
      <c r="G44" s="131" t="s">
        <v>510</v>
      </c>
      <c r="H44" s="131" t="s">
        <v>487</v>
      </c>
      <c r="I44" s="143">
        <v>2700</v>
      </c>
      <c r="J44" s="269" t="s">
        <v>502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257" customFormat="1" ht="93" customHeight="1">
      <c r="A45" s="103"/>
      <c r="B45" s="264" t="s">
        <v>442</v>
      </c>
      <c r="C45" s="265" t="s">
        <v>478</v>
      </c>
      <c r="D45" s="207"/>
      <c r="E45" s="205"/>
      <c r="F45" s="130">
        <v>900</v>
      </c>
      <c r="G45" s="131" t="s">
        <v>507</v>
      </c>
      <c r="H45" s="131" t="s">
        <v>485</v>
      </c>
      <c r="I45" s="143">
        <v>900</v>
      </c>
      <c r="J45" s="269" t="s">
        <v>503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257" customFormat="1" ht="90.75" customHeight="1" thickBot="1">
      <c r="A46" s="103"/>
      <c r="B46" s="264" t="s">
        <v>441</v>
      </c>
      <c r="C46" s="265" t="s">
        <v>479</v>
      </c>
      <c r="D46" s="207"/>
      <c r="E46" s="205"/>
      <c r="F46" s="130">
        <v>900</v>
      </c>
      <c r="G46" s="131" t="s">
        <v>508</v>
      </c>
      <c r="H46" s="131" t="s">
        <v>500</v>
      </c>
      <c r="I46" s="143">
        <v>900</v>
      </c>
      <c r="J46" s="269" t="s">
        <v>504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162" customFormat="1" ht="108" customHeight="1">
      <c r="A47" s="103"/>
      <c r="B47" s="200" t="s">
        <v>123</v>
      </c>
      <c r="C47" s="201" t="s">
        <v>124</v>
      </c>
      <c r="D47" s="241" t="s">
        <v>431</v>
      </c>
      <c r="E47" s="205"/>
      <c r="F47" s="243">
        <f>SUM(F48:F53)</f>
        <v>11100</v>
      </c>
      <c r="G47" s="131"/>
      <c r="H47" s="131"/>
      <c r="I47" s="143">
        <f>SUM(I48:I53)</f>
        <v>11100</v>
      </c>
      <c r="J47" s="14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162" customFormat="1" ht="111" customHeight="1">
      <c r="A48" s="103"/>
      <c r="B48" s="197" t="s">
        <v>125</v>
      </c>
      <c r="C48" s="202" t="s">
        <v>390</v>
      </c>
      <c r="D48" s="207" t="s">
        <v>430</v>
      </c>
      <c r="E48" s="205"/>
      <c r="F48" s="130">
        <v>2700</v>
      </c>
      <c r="G48" s="131" t="s">
        <v>523</v>
      </c>
      <c r="H48" s="131" t="s">
        <v>483</v>
      </c>
      <c r="I48" s="143">
        <v>2700</v>
      </c>
      <c r="J48" s="269" t="s">
        <v>505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162" customFormat="1" ht="108" customHeight="1">
      <c r="A49" s="103"/>
      <c r="B49" s="197" t="s">
        <v>126</v>
      </c>
      <c r="C49" s="202" t="s">
        <v>391</v>
      </c>
      <c r="D49" s="207" t="s">
        <v>430</v>
      </c>
      <c r="E49" s="205"/>
      <c r="F49" s="130">
        <v>2700</v>
      </c>
      <c r="G49" s="131" t="s">
        <v>524</v>
      </c>
      <c r="H49" s="131" t="s">
        <v>484</v>
      </c>
      <c r="I49" s="143">
        <v>2700</v>
      </c>
      <c r="J49" s="269" t="s">
        <v>505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162" customFormat="1" ht="93" customHeight="1">
      <c r="A50" s="103"/>
      <c r="B50" s="199" t="s">
        <v>127</v>
      </c>
      <c r="C50" s="204" t="s">
        <v>392</v>
      </c>
      <c r="D50" s="207" t="s">
        <v>430</v>
      </c>
      <c r="E50" s="205"/>
      <c r="F50" s="130">
        <v>1800</v>
      </c>
      <c r="G50" s="131" t="s">
        <v>525</v>
      </c>
      <c r="H50" s="131" t="s">
        <v>486</v>
      </c>
      <c r="I50" s="143">
        <v>1800</v>
      </c>
      <c r="J50" s="269" t="s">
        <v>505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62" customFormat="1" ht="93" customHeight="1" thickBot="1">
      <c r="A51" s="103"/>
      <c r="B51" s="198" t="s">
        <v>385</v>
      </c>
      <c r="C51" s="203" t="s">
        <v>393</v>
      </c>
      <c r="D51" s="207" t="s">
        <v>430</v>
      </c>
      <c r="E51" s="205"/>
      <c r="F51" s="130">
        <v>1800</v>
      </c>
      <c r="G51" s="131" t="s">
        <v>525</v>
      </c>
      <c r="H51" s="131" t="s">
        <v>487</v>
      </c>
      <c r="I51" s="143">
        <v>1800</v>
      </c>
      <c r="J51" s="269" t="s">
        <v>505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257" customFormat="1" ht="104.25" customHeight="1" thickBot="1">
      <c r="A52" s="103"/>
      <c r="B52" s="266" t="s">
        <v>480</v>
      </c>
      <c r="C52" s="267" t="s">
        <v>481</v>
      </c>
      <c r="D52" s="207"/>
      <c r="E52" s="205"/>
      <c r="F52" s="130">
        <v>1200</v>
      </c>
      <c r="G52" s="131" t="s">
        <v>509</v>
      </c>
      <c r="H52" s="131" t="s">
        <v>485</v>
      </c>
      <c r="I52" s="143">
        <v>1200</v>
      </c>
      <c r="J52" s="269" t="s">
        <v>505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57" customFormat="1" ht="106.5" customHeight="1" thickBot="1">
      <c r="A53" s="103"/>
      <c r="B53" s="266" t="s">
        <v>449</v>
      </c>
      <c r="C53" s="267" t="s">
        <v>482</v>
      </c>
      <c r="D53" s="207"/>
      <c r="E53" s="205"/>
      <c r="F53" s="130">
        <v>900</v>
      </c>
      <c r="G53" s="131" t="s">
        <v>519</v>
      </c>
      <c r="H53" s="131" t="s">
        <v>486</v>
      </c>
      <c r="I53" s="143">
        <v>900</v>
      </c>
      <c r="J53" s="269" t="s">
        <v>505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162" customFormat="1" ht="38.450000000000003" customHeight="1" thickBot="1">
      <c r="A54" s="103"/>
      <c r="B54" s="208">
        <v>3</v>
      </c>
      <c r="C54" s="209" t="s">
        <v>128</v>
      </c>
      <c r="D54" s="207" t="s">
        <v>436</v>
      </c>
      <c r="E54" s="205"/>
      <c r="F54" s="130"/>
      <c r="G54" s="131"/>
      <c r="H54" s="142"/>
      <c r="I54" s="143"/>
      <c r="J54" s="140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162" customFormat="1" ht="38.450000000000003" customHeight="1" thickBot="1">
      <c r="A55" s="103"/>
      <c r="B55" s="200" t="s">
        <v>129</v>
      </c>
      <c r="C55" s="201" t="s">
        <v>433</v>
      </c>
      <c r="D55" s="207"/>
      <c r="E55" s="205"/>
      <c r="F55" s="130"/>
      <c r="G55" s="131"/>
      <c r="H55" s="142"/>
      <c r="I55" s="271"/>
      <c r="J55" s="140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162" customFormat="1" ht="38.450000000000003" customHeight="1" thickBot="1">
      <c r="A56" s="103"/>
      <c r="B56" s="200" t="s">
        <v>137</v>
      </c>
      <c r="C56" s="201" t="s">
        <v>434</v>
      </c>
      <c r="D56" s="207"/>
      <c r="E56" s="205"/>
      <c r="F56" s="130"/>
      <c r="G56" s="131"/>
      <c r="H56" s="142"/>
      <c r="I56" s="143"/>
      <c r="J56" s="140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162" customFormat="1" ht="38.450000000000003" customHeight="1" thickBot="1">
      <c r="A57" s="103"/>
      <c r="B57" s="208">
        <v>4</v>
      </c>
      <c r="C57" s="209" t="s">
        <v>146</v>
      </c>
      <c r="D57" s="207"/>
      <c r="E57" s="205"/>
      <c r="F57" s="130"/>
      <c r="G57" s="131"/>
      <c r="H57" s="142"/>
      <c r="I57" s="143"/>
      <c r="J57" s="140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162" customFormat="1" ht="38.450000000000003" customHeight="1">
      <c r="A58" s="103"/>
      <c r="B58" s="200" t="s">
        <v>147</v>
      </c>
      <c r="C58" s="201" t="s">
        <v>148</v>
      </c>
      <c r="D58" s="242" t="s">
        <v>435</v>
      </c>
      <c r="E58" s="92"/>
      <c r="F58" s="247">
        <v>7500</v>
      </c>
      <c r="G58" s="131"/>
      <c r="H58" s="142"/>
      <c r="I58" s="143">
        <v>7500</v>
      </c>
      <c r="J58" s="140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84" customHeight="1" thickBot="1">
      <c r="A59" s="103"/>
      <c r="B59" s="197" t="s">
        <v>149</v>
      </c>
      <c r="C59" s="210" t="s">
        <v>394</v>
      </c>
      <c r="D59" s="212">
        <v>7500</v>
      </c>
      <c r="E59" s="92" t="s">
        <v>457</v>
      </c>
      <c r="F59" s="132">
        <v>7500</v>
      </c>
      <c r="G59" s="252" t="s">
        <v>458</v>
      </c>
      <c r="H59" s="144" t="s">
        <v>459</v>
      </c>
      <c r="I59" s="105">
        <v>7500</v>
      </c>
      <c r="J59" s="144" t="s">
        <v>512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113" customFormat="1" ht="28.5" customHeight="1">
      <c r="A60" s="103"/>
      <c r="B60" s="200" t="s">
        <v>154</v>
      </c>
      <c r="C60" s="182" t="s">
        <v>155</v>
      </c>
      <c r="D60" s="250">
        <f>SUM(D61:D67)</f>
        <v>13620</v>
      </c>
      <c r="E60" s="252"/>
      <c r="F60" s="136">
        <v>13620</v>
      </c>
      <c r="G60" s="133"/>
      <c r="H60" s="133"/>
      <c r="I60" s="122">
        <f>SUM(I61:I67)</f>
        <v>13620</v>
      </c>
      <c r="J60" s="10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162" customFormat="1" ht="72.75" customHeight="1">
      <c r="A61" s="103"/>
      <c r="B61" s="197" t="s">
        <v>156</v>
      </c>
      <c r="C61" s="213" t="s">
        <v>399</v>
      </c>
      <c r="D61" s="248">
        <v>5880</v>
      </c>
      <c r="E61" s="252" t="s">
        <v>452</v>
      </c>
      <c r="F61" s="239">
        <v>5880</v>
      </c>
      <c r="G61" s="252" t="s">
        <v>453</v>
      </c>
      <c r="H61" s="252" t="s">
        <v>454</v>
      </c>
      <c r="I61" s="122">
        <v>5880</v>
      </c>
      <c r="J61" s="104" t="s">
        <v>455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162" customFormat="1" ht="60" customHeight="1">
      <c r="A62" s="103"/>
      <c r="B62" s="197" t="s">
        <v>157</v>
      </c>
      <c r="C62" s="213" t="s">
        <v>401</v>
      </c>
      <c r="D62" s="248">
        <v>2310</v>
      </c>
      <c r="E62" s="252" t="s">
        <v>452</v>
      </c>
      <c r="F62" s="239">
        <v>2310</v>
      </c>
      <c r="G62" s="252" t="s">
        <v>453</v>
      </c>
      <c r="H62" s="252" t="s">
        <v>454</v>
      </c>
      <c r="I62" s="122">
        <v>2310</v>
      </c>
      <c r="J62" s="104" t="s">
        <v>455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162" customFormat="1" ht="63" customHeight="1">
      <c r="A63" s="103"/>
      <c r="B63" s="197" t="s">
        <v>158</v>
      </c>
      <c r="C63" s="214"/>
      <c r="D63" s="248">
        <v>2310</v>
      </c>
      <c r="E63" s="252" t="s">
        <v>452</v>
      </c>
      <c r="F63" s="239">
        <v>2310</v>
      </c>
      <c r="G63" s="252" t="s">
        <v>453</v>
      </c>
      <c r="H63" s="252" t="s">
        <v>454</v>
      </c>
      <c r="I63" s="122">
        <v>2310</v>
      </c>
      <c r="J63" s="104" t="s">
        <v>455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162" customFormat="1" ht="61.5" customHeight="1">
      <c r="A64" s="103"/>
      <c r="B64" s="197" t="s">
        <v>395</v>
      </c>
      <c r="C64" s="214" t="s">
        <v>403</v>
      </c>
      <c r="D64" s="248">
        <v>270</v>
      </c>
      <c r="E64" s="252" t="s">
        <v>452</v>
      </c>
      <c r="F64" s="239">
        <v>270</v>
      </c>
      <c r="G64" s="252" t="s">
        <v>453</v>
      </c>
      <c r="H64" s="252" t="s">
        <v>454</v>
      </c>
      <c r="I64" s="122">
        <v>270</v>
      </c>
      <c r="J64" s="104" t="s">
        <v>455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35" s="162" customFormat="1" ht="62.25" customHeight="1">
      <c r="A65" s="103"/>
      <c r="B65" s="197" t="s">
        <v>396</v>
      </c>
      <c r="C65" s="214" t="s">
        <v>404</v>
      </c>
      <c r="D65" s="248">
        <v>480</v>
      </c>
      <c r="E65" s="252" t="s">
        <v>452</v>
      </c>
      <c r="F65" s="239">
        <v>480</v>
      </c>
      <c r="G65" s="252" t="s">
        <v>453</v>
      </c>
      <c r="H65" s="252" t="s">
        <v>454</v>
      </c>
      <c r="I65" s="122">
        <v>480</v>
      </c>
      <c r="J65" s="104" t="s">
        <v>455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35" s="162" customFormat="1" ht="66.75" customHeight="1">
      <c r="A66" s="103"/>
      <c r="B66" s="197" t="s">
        <v>397</v>
      </c>
      <c r="C66" s="214" t="s">
        <v>405</v>
      </c>
      <c r="D66" s="248">
        <v>1440</v>
      </c>
      <c r="E66" s="252" t="s">
        <v>452</v>
      </c>
      <c r="F66" s="239">
        <v>1440</v>
      </c>
      <c r="G66" s="252" t="s">
        <v>453</v>
      </c>
      <c r="H66" s="252" t="s">
        <v>454</v>
      </c>
      <c r="I66" s="122">
        <v>1440</v>
      </c>
      <c r="J66" s="104" t="s">
        <v>455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35" s="162" customFormat="1" ht="63" customHeight="1" thickBot="1">
      <c r="A67" s="103"/>
      <c r="B67" s="198" t="s">
        <v>398</v>
      </c>
      <c r="C67" s="215" t="s">
        <v>406</v>
      </c>
      <c r="D67" s="249">
        <v>930</v>
      </c>
      <c r="E67" s="252" t="s">
        <v>452</v>
      </c>
      <c r="F67" s="239">
        <v>930</v>
      </c>
      <c r="G67" s="252" t="s">
        <v>453</v>
      </c>
      <c r="H67" s="252" t="s">
        <v>454</v>
      </c>
      <c r="I67" s="122">
        <v>930</v>
      </c>
      <c r="J67" s="104" t="s">
        <v>455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35" s="162" customFormat="1" ht="28.5" customHeight="1" thickBot="1">
      <c r="A68" s="103"/>
      <c r="B68" s="200" t="s">
        <v>159</v>
      </c>
      <c r="C68" s="182" t="s">
        <v>160</v>
      </c>
      <c r="D68" s="211"/>
      <c r="E68" s="133"/>
      <c r="F68" s="134"/>
      <c r="G68" s="133"/>
      <c r="H68" s="133"/>
      <c r="I68" s="122"/>
      <c r="J68" s="10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35" s="162" customFormat="1" ht="28.5" customHeight="1" thickBot="1">
      <c r="A69" s="103"/>
      <c r="B69" s="200" t="s">
        <v>167</v>
      </c>
      <c r="C69" s="182" t="s">
        <v>168</v>
      </c>
      <c r="D69" s="211"/>
      <c r="E69" s="133"/>
      <c r="F69" s="134"/>
      <c r="G69" s="133"/>
      <c r="H69" s="133"/>
      <c r="I69" s="122"/>
      <c r="J69" s="10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35" s="162" customFormat="1" ht="28.5" customHeight="1">
      <c r="A70" s="103"/>
      <c r="B70" s="200" t="s">
        <v>173</v>
      </c>
      <c r="C70" s="182" t="s">
        <v>174</v>
      </c>
      <c r="D70" s="211"/>
      <c r="E70" s="133"/>
      <c r="F70" s="134"/>
      <c r="G70" s="133"/>
      <c r="H70" s="133"/>
      <c r="I70" s="122"/>
      <c r="J70" s="10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35" s="113" customFormat="1" ht="53.25" customHeight="1" thickBot="1">
      <c r="A71" s="103"/>
      <c r="B71" s="125" t="s">
        <v>30</v>
      </c>
      <c r="C71" s="216" t="s">
        <v>350</v>
      </c>
      <c r="D71" s="147"/>
      <c r="E71" s="145"/>
      <c r="F71" s="147"/>
      <c r="G71" s="148"/>
      <c r="H71" s="148"/>
      <c r="I71" s="147"/>
      <c r="J71" s="14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35" s="113" customFormat="1" ht="27" customHeight="1" thickBot="1">
      <c r="A72" s="103"/>
      <c r="B72" s="219" t="s">
        <v>180</v>
      </c>
      <c r="C72" s="220" t="s">
        <v>181</v>
      </c>
      <c r="D72" s="105"/>
      <c r="E72" s="104"/>
      <c r="F72" s="105"/>
      <c r="G72" s="133"/>
      <c r="H72" s="133"/>
      <c r="I72" s="105"/>
      <c r="J72" s="12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35" s="162" customFormat="1" ht="27" customHeight="1" thickBot="1">
      <c r="A73" s="217"/>
      <c r="B73" s="200" t="s">
        <v>187</v>
      </c>
      <c r="C73" s="182" t="s">
        <v>188</v>
      </c>
      <c r="D73" s="218"/>
      <c r="E73" s="104"/>
      <c r="F73" s="105"/>
      <c r="G73" s="133"/>
      <c r="H73" s="133"/>
      <c r="I73" s="105"/>
      <c r="J73" s="12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35" s="162" customFormat="1" ht="27" customHeight="1" thickBot="1">
      <c r="A74" s="217"/>
      <c r="B74" s="200" t="s">
        <v>193</v>
      </c>
      <c r="C74" s="182" t="s">
        <v>194</v>
      </c>
      <c r="D74" s="218"/>
      <c r="E74" s="104"/>
      <c r="F74" s="105"/>
      <c r="G74" s="133"/>
      <c r="H74" s="133"/>
      <c r="I74" s="105"/>
      <c r="J74" s="12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35" s="162" customFormat="1" ht="27" customHeight="1" thickBot="1">
      <c r="A75" s="217"/>
      <c r="B75" s="208">
        <v>6</v>
      </c>
      <c r="C75" s="209" t="s">
        <v>199</v>
      </c>
      <c r="D75" s="218"/>
      <c r="E75" s="104"/>
      <c r="F75" s="105"/>
      <c r="G75" s="133"/>
      <c r="H75" s="133"/>
      <c r="I75" s="105"/>
      <c r="J75" s="12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35" s="168" customFormat="1" ht="27" customHeight="1">
      <c r="A76" s="222"/>
      <c r="B76" s="219" t="s">
        <v>200</v>
      </c>
      <c r="C76" s="223" t="s">
        <v>201</v>
      </c>
      <c r="D76" s="224"/>
      <c r="E76" s="192"/>
      <c r="F76" s="225"/>
      <c r="G76" s="226"/>
      <c r="H76" s="226"/>
      <c r="I76" s="225"/>
      <c r="J76" s="227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</row>
    <row r="77" spans="1:35" s="168" customFormat="1" ht="27" customHeight="1">
      <c r="A77" s="655"/>
      <c r="B77" s="656" t="s">
        <v>206</v>
      </c>
      <c r="C77" s="657" t="s">
        <v>207</v>
      </c>
      <c r="D77" s="245">
        <v>23000</v>
      </c>
      <c r="E77" s="246"/>
      <c r="F77" s="245">
        <v>19782</v>
      </c>
      <c r="G77" s="235"/>
      <c r="H77" s="235"/>
      <c r="I77" s="234">
        <v>19782</v>
      </c>
      <c r="J77" s="236"/>
      <c r="K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</row>
    <row r="78" spans="1:35" s="168" customFormat="1" ht="80.25" customHeight="1" thickBot="1">
      <c r="A78" s="229"/>
      <c r="B78" s="653" t="s">
        <v>208</v>
      </c>
      <c r="C78" s="654" t="s">
        <v>407</v>
      </c>
      <c r="D78" s="230">
        <v>23000</v>
      </c>
      <c r="E78" s="231" t="s">
        <v>461</v>
      </c>
      <c r="F78" s="232">
        <v>19782</v>
      </c>
      <c r="G78" s="256" t="s">
        <v>463</v>
      </c>
      <c r="H78" s="256" t="s">
        <v>462</v>
      </c>
      <c r="I78" s="232">
        <v>19782</v>
      </c>
      <c r="J78" s="233" t="s">
        <v>460</v>
      </c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</row>
    <row r="79" spans="1:35" s="113" customFormat="1" ht="28.9" customHeight="1" thickBot="1">
      <c r="A79" s="103"/>
      <c r="B79" s="237">
        <v>7</v>
      </c>
      <c r="C79" s="238" t="s">
        <v>217</v>
      </c>
      <c r="D79" s="124"/>
      <c r="E79" s="149"/>
      <c r="F79" s="105"/>
      <c r="G79" s="133"/>
      <c r="H79" s="133"/>
      <c r="I79" s="105"/>
      <c r="J79" s="12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35" s="113" customFormat="1" ht="30" customHeight="1" thickBot="1">
      <c r="A80" s="103"/>
      <c r="B80" s="237">
        <v>8</v>
      </c>
      <c r="C80" s="238" t="s">
        <v>236</v>
      </c>
      <c r="D80" s="105"/>
      <c r="E80" s="133"/>
      <c r="F80" s="105"/>
      <c r="G80" s="133"/>
      <c r="H80" s="133"/>
      <c r="I80" s="105"/>
      <c r="J80" s="14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113" customFormat="1" ht="30.6" customHeight="1" thickBot="1">
      <c r="A81" s="103"/>
      <c r="B81" s="208">
        <v>9</v>
      </c>
      <c r="C81" s="209" t="s">
        <v>252</v>
      </c>
      <c r="D81" s="105"/>
      <c r="E81" s="133"/>
      <c r="F81" s="105"/>
      <c r="G81" s="133"/>
      <c r="H81" s="144"/>
      <c r="I81" s="105"/>
      <c r="J81" s="14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113" customFormat="1" ht="31.15" customHeight="1" thickBot="1">
      <c r="A82" s="103"/>
      <c r="B82" s="237">
        <v>10</v>
      </c>
      <c r="C82" s="209" t="s">
        <v>437</v>
      </c>
      <c r="D82" s="105"/>
      <c r="E82" s="133"/>
      <c r="F82" s="105"/>
      <c r="G82" s="133"/>
      <c r="H82" s="144"/>
      <c r="I82" s="105"/>
      <c r="J82" s="14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113" customFormat="1" ht="27" customHeight="1" thickBot="1">
      <c r="A83" s="103"/>
      <c r="B83" s="237">
        <v>11</v>
      </c>
      <c r="C83" s="209" t="s">
        <v>263</v>
      </c>
      <c r="D83" s="105"/>
      <c r="E83" s="133"/>
      <c r="F83" s="105"/>
      <c r="G83" s="133"/>
      <c r="H83" s="144"/>
      <c r="I83" s="105"/>
      <c r="J83" s="14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113" customFormat="1" ht="29.45" customHeight="1" thickBot="1">
      <c r="A84" s="103"/>
      <c r="B84" s="208">
        <v>13</v>
      </c>
      <c r="C84" s="209" t="s">
        <v>271</v>
      </c>
      <c r="D84" s="105"/>
      <c r="E84" s="133"/>
      <c r="F84" s="105"/>
      <c r="G84" s="133"/>
      <c r="H84" s="144"/>
      <c r="I84" s="105"/>
      <c r="J84" s="14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113" customFormat="1" ht="14.25" customHeight="1" thickBot="1">
      <c r="A85" s="103"/>
      <c r="B85" s="200" t="s">
        <v>272</v>
      </c>
      <c r="C85" s="221" t="s">
        <v>273</v>
      </c>
      <c r="D85" s="136">
        <f>SUM(D79:D84)</f>
        <v>0</v>
      </c>
      <c r="E85" s="145"/>
      <c r="F85" s="136">
        <v>0</v>
      </c>
      <c r="G85" s="148"/>
      <c r="H85" s="148"/>
      <c r="I85" s="136">
        <v>0</v>
      </c>
      <c r="J85" s="14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113" customFormat="1" ht="42.6" customHeight="1" thickBot="1">
      <c r="A86" s="103"/>
      <c r="B86" s="200" t="s">
        <v>282</v>
      </c>
      <c r="C86" s="221" t="s">
        <v>283</v>
      </c>
      <c r="D86" s="120"/>
      <c r="E86" s="133"/>
      <c r="F86" s="105"/>
      <c r="G86" s="133"/>
      <c r="H86" s="133"/>
      <c r="I86" s="124"/>
      <c r="J86" s="14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113" customFormat="1" ht="30" customHeight="1" thickBot="1">
      <c r="A87" s="103"/>
      <c r="B87" s="200" t="s">
        <v>288</v>
      </c>
      <c r="C87" s="221" t="s">
        <v>289</v>
      </c>
      <c r="D87" s="121"/>
      <c r="E87" s="133"/>
      <c r="F87" s="124"/>
      <c r="G87" s="133"/>
      <c r="H87" s="133"/>
      <c r="I87" s="105"/>
      <c r="J87" s="14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113" customFormat="1" ht="48.75" customHeight="1">
      <c r="A88" s="103"/>
      <c r="B88" s="200" t="s">
        <v>294</v>
      </c>
      <c r="C88" s="221" t="s">
        <v>271</v>
      </c>
      <c r="D88" s="240">
        <f>SUM( D89:D94)</f>
        <v>384356</v>
      </c>
      <c r="E88" s="133"/>
      <c r="F88" s="136">
        <f>+SUM(F89:F94)</f>
        <v>384356</v>
      </c>
      <c r="G88" s="252"/>
      <c r="H88" s="144"/>
      <c r="I88" s="659">
        <f>SUM(I89:I94)</f>
        <v>209509.31</v>
      </c>
      <c r="J88" s="14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113" customFormat="1" ht="65.25" customHeight="1">
      <c r="A89" s="103"/>
      <c r="B89" s="197" t="s">
        <v>295</v>
      </c>
      <c r="C89" s="183" t="s">
        <v>409</v>
      </c>
      <c r="D89" s="118">
        <v>23400</v>
      </c>
      <c r="E89" s="133"/>
      <c r="F89" s="239">
        <v>23400</v>
      </c>
      <c r="G89" s="252" t="s">
        <v>576</v>
      </c>
      <c r="H89" s="142" t="s">
        <v>572</v>
      </c>
      <c r="I89" s="124"/>
      <c r="J89" s="144"/>
      <c r="K89" s="5"/>
      <c r="L89" s="142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113" customFormat="1" ht="43.15" customHeight="1">
      <c r="A90" s="103"/>
      <c r="B90" s="197" t="s">
        <v>296</v>
      </c>
      <c r="C90" s="183" t="s">
        <v>410</v>
      </c>
      <c r="D90" s="119">
        <v>4756</v>
      </c>
      <c r="E90" s="133"/>
      <c r="F90" s="239">
        <v>4756</v>
      </c>
      <c r="G90" s="252" t="s">
        <v>591</v>
      </c>
      <c r="H90" s="142" t="s">
        <v>594</v>
      </c>
      <c r="I90" s="124"/>
      <c r="J90" s="14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113" customFormat="1" ht="40.5" customHeight="1">
      <c r="A91" s="103"/>
      <c r="B91" s="197" t="s">
        <v>297</v>
      </c>
      <c r="C91" s="183" t="s">
        <v>411</v>
      </c>
      <c r="D91" s="239">
        <v>18000</v>
      </c>
      <c r="E91" s="145"/>
      <c r="F91" s="239">
        <v>18000</v>
      </c>
      <c r="G91" s="252" t="s">
        <v>576</v>
      </c>
      <c r="H91" s="142" t="s">
        <v>596</v>
      </c>
      <c r="I91" s="658"/>
      <c r="J91" s="14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113" customFormat="1" ht="47.25" customHeight="1">
      <c r="A92" s="103"/>
      <c r="B92" s="197" t="s">
        <v>298</v>
      </c>
      <c r="C92" s="183" t="s">
        <v>412</v>
      </c>
      <c r="D92" s="239">
        <v>27000</v>
      </c>
      <c r="E92" s="133"/>
      <c r="F92" s="239">
        <v>27000</v>
      </c>
      <c r="G92" s="252" t="s">
        <v>576</v>
      </c>
      <c r="H92" s="142" t="s">
        <v>595</v>
      </c>
      <c r="I92" s="105"/>
      <c r="J92" s="14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113" customFormat="1" ht="59.25" customHeight="1">
      <c r="A93" s="103"/>
      <c r="B93" s="197" t="s">
        <v>299</v>
      </c>
      <c r="C93" s="183" t="s">
        <v>414</v>
      </c>
      <c r="D93" s="239">
        <v>136000</v>
      </c>
      <c r="E93" s="133"/>
      <c r="F93" s="239">
        <v>136000</v>
      </c>
      <c r="G93" s="252" t="s">
        <v>576</v>
      </c>
      <c r="H93" s="142" t="s">
        <v>572</v>
      </c>
      <c r="I93" s="105">
        <v>34309.31</v>
      </c>
      <c r="J93" s="144" t="s">
        <v>592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113" customFormat="1" ht="64.5" customHeight="1">
      <c r="A94" s="103"/>
      <c r="B94" s="197" t="s">
        <v>347</v>
      </c>
      <c r="C94" s="183" t="s">
        <v>438</v>
      </c>
      <c r="D94" s="239">
        <v>175200</v>
      </c>
      <c r="E94" s="145"/>
      <c r="F94" s="239">
        <v>175200</v>
      </c>
      <c r="G94" s="252" t="s">
        <v>577</v>
      </c>
      <c r="H94" s="144" t="s">
        <v>549</v>
      </c>
      <c r="I94" s="136">
        <v>175200</v>
      </c>
      <c r="J94" s="144" t="s">
        <v>593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7" customHeight="1">
      <c r="A95" s="106"/>
      <c r="B95" s="710" t="s">
        <v>324</v>
      </c>
      <c r="C95" s="711"/>
      <c r="D95" s="107">
        <f>D88+D77+D60+D58+D47+D40+D33+D31+D29+D12</f>
        <v>892076</v>
      </c>
      <c r="E95" s="107"/>
      <c r="F95" s="107">
        <f>F88+F77+F60+F58+F47+F40+F33+F31+F29+F12</f>
        <v>888507.49</v>
      </c>
      <c r="G95" s="107"/>
      <c r="H95" s="107"/>
      <c r="I95" s="107">
        <f t="shared" ref="I95" si="0">I88+I77+I60+I58+I47+I40+I33+I31+I29+I12</f>
        <v>713660.8</v>
      </c>
      <c r="J95" s="107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</row>
    <row r="96" spans="1:26" s="272" customFormat="1" ht="51.75" customHeight="1">
      <c r="A96" s="106"/>
      <c r="B96" s="273"/>
      <c r="C96" s="274"/>
      <c r="D96" s="275"/>
      <c r="E96" s="275"/>
      <c r="F96" s="275"/>
      <c r="G96" s="275"/>
      <c r="H96" s="275"/>
      <c r="I96" s="275"/>
      <c r="J96" s="275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</row>
    <row r="97" spans="1:26" s="272" customFormat="1" ht="14.25" customHeight="1">
      <c r="A97" s="106"/>
      <c r="B97" s="715" t="s">
        <v>526</v>
      </c>
      <c r="C97" s="711"/>
      <c r="D97" s="716"/>
      <c r="E97" s="717" t="s">
        <v>315</v>
      </c>
      <c r="F97" s="711"/>
      <c r="G97" s="711"/>
      <c r="H97" s="711"/>
      <c r="I97" s="711"/>
      <c r="J97" s="716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</row>
    <row r="98" spans="1:26" s="272" customFormat="1" ht="90.75" customHeight="1">
      <c r="A98" s="106"/>
      <c r="B98" s="101" t="s">
        <v>317</v>
      </c>
      <c r="C98" s="101" t="s">
        <v>50</v>
      </c>
      <c r="D98" s="102" t="s">
        <v>318</v>
      </c>
      <c r="E98" s="101" t="s">
        <v>319</v>
      </c>
      <c r="F98" s="102" t="s">
        <v>318</v>
      </c>
      <c r="G98" s="101" t="s">
        <v>320</v>
      </c>
      <c r="H98" s="101" t="s">
        <v>321</v>
      </c>
      <c r="I98" s="101" t="s">
        <v>322</v>
      </c>
      <c r="J98" s="101" t="s">
        <v>323</v>
      </c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</row>
    <row r="99" spans="1:26" s="272" customFormat="1" ht="71.25" customHeight="1">
      <c r="A99" s="106"/>
      <c r="B99" s="103" t="s">
        <v>137</v>
      </c>
      <c r="C99" s="104"/>
      <c r="D99" s="105"/>
      <c r="E99" s="104"/>
      <c r="F99" s="105"/>
      <c r="G99" s="104"/>
      <c r="H99" s="104"/>
      <c r="I99" s="105"/>
      <c r="J99" s="104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</row>
    <row r="100" spans="1:26" s="272" customFormat="1" ht="33" customHeight="1">
      <c r="A100" s="106"/>
      <c r="B100" s="103" t="s">
        <v>139</v>
      </c>
      <c r="C100" s="104"/>
      <c r="D100" s="105"/>
      <c r="E100" s="104"/>
      <c r="F100" s="105"/>
      <c r="G100" s="104"/>
      <c r="H100" s="104"/>
      <c r="I100" s="105"/>
      <c r="J100" s="104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</row>
    <row r="101" spans="1:26" s="272" customFormat="1" ht="14.25" customHeight="1">
      <c r="A101" s="106"/>
      <c r="B101" s="103"/>
      <c r="C101" s="104"/>
      <c r="D101" s="105"/>
      <c r="E101" s="104"/>
      <c r="F101" s="105"/>
      <c r="G101" s="104"/>
      <c r="H101" s="104"/>
      <c r="I101" s="105"/>
      <c r="J101" s="104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</row>
    <row r="102" spans="1:26" s="272" customFormat="1" ht="14.25" customHeight="1">
      <c r="A102" s="106"/>
      <c r="B102" s="103"/>
      <c r="C102" s="104"/>
      <c r="D102" s="105"/>
      <c r="E102" s="104"/>
      <c r="F102" s="105"/>
      <c r="G102" s="104"/>
      <c r="H102" s="104"/>
      <c r="I102" s="105"/>
      <c r="J102" s="104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</row>
    <row r="103" spans="1:26" s="272" customFormat="1" ht="14.25" customHeight="1">
      <c r="A103" s="106"/>
      <c r="B103" s="103"/>
      <c r="C103" s="104"/>
      <c r="D103" s="105"/>
      <c r="E103" s="104"/>
      <c r="F103" s="105"/>
      <c r="G103" s="104"/>
      <c r="H103" s="104"/>
      <c r="I103" s="105"/>
      <c r="J103" s="104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</row>
    <row r="104" spans="1:26" s="272" customFormat="1" ht="14.25" customHeight="1">
      <c r="A104" s="106"/>
      <c r="B104" s="103"/>
      <c r="C104" s="104"/>
      <c r="D104" s="105"/>
      <c r="E104" s="104"/>
      <c r="F104" s="105"/>
      <c r="G104" s="104"/>
      <c r="H104" s="104"/>
      <c r="I104" s="105"/>
      <c r="J104" s="104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</row>
    <row r="105" spans="1:26" s="272" customFormat="1" ht="14.25" customHeight="1">
      <c r="A105" s="106"/>
      <c r="B105" s="710" t="s">
        <v>324</v>
      </c>
      <c r="C105" s="711"/>
      <c r="D105" s="107">
        <f>SUM(D99:D104)</f>
        <v>0</v>
      </c>
      <c r="E105" s="108"/>
      <c r="F105" s="107">
        <f>SUM(F99:F104)</f>
        <v>0</v>
      </c>
      <c r="G105" s="108"/>
      <c r="H105" s="108"/>
      <c r="I105" s="107">
        <f>SUM(I99:I104)</f>
        <v>0</v>
      </c>
      <c r="J105" s="108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</row>
    <row r="106" spans="1:26" s="272" customFormat="1" ht="14.25" customHeight="1">
      <c r="A106" s="106"/>
      <c r="B106" s="273"/>
      <c r="C106" s="274"/>
      <c r="D106" s="275"/>
      <c r="E106" s="275"/>
      <c r="F106" s="275"/>
      <c r="G106" s="275"/>
      <c r="H106" s="275"/>
      <c r="I106" s="275"/>
      <c r="J106" s="275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</row>
    <row r="107" spans="1:26" ht="52.5" customHeight="1">
      <c r="A107" s="98"/>
      <c r="B107" s="98"/>
      <c r="C107" s="98"/>
      <c r="D107" s="99"/>
      <c r="E107" s="98"/>
      <c r="F107" s="99"/>
      <c r="G107" s="98"/>
      <c r="H107" s="9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30.75" customHeight="1">
      <c r="A108" s="15"/>
      <c r="B108" s="715" t="s">
        <v>325</v>
      </c>
      <c r="C108" s="711"/>
      <c r="D108" s="716"/>
      <c r="E108" s="717" t="s">
        <v>315</v>
      </c>
      <c r="F108" s="711"/>
      <c r="G108" s="711"/>
      <c r="H108" s="711"/>
      <c r="I108" s="711"/>
      <c r="J108" s="716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77.25" customHeight="1">
      <c r="A109" s="101" t="s">
        <v>316</v>
      </c>
      <c r="B109" s="101" t="s">
        <v>317</v>
      </c>
      <c r="C109" s="101" t="s">
        <v>50</v>
      </c>
      <c r="D109" s="102" t="s">
        <v>318</v>
      </c>
      <c r="E109" s="101" t="s">
        <v>319</v>
      </c>
      <c r="F109" s="102" t="s">
        <v>318</v>
      </c>
      <c r="G109" s="101" t="s">
        <v>320</v>
      </c>
      <c r="H109" s="101" t="s">
        <v>321</v>
      </c>
      <c r="I109" s="101" t="s">
        <v>322</v>
      </c>
      <c r="J109" s="101" t="s">
        <v>323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.25" customHeight="1">
      <c r="A110" s="103"/>
      <c r="B110" s="103" t="s">
        <v>77</v>
      </c>
      <c r="C110" s="104"/>
      <c r="D110" s="105"/>
      <c r="E110" s="104"/>
      <c r="F110" s="105"/>
      <c r="G110" s="104"/>
      <c r="H110" s="104"/>
      <c r="I110" s="105"/>
      <c r="J110" s="10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103"/>
      <c r="B111" s="103" t="s">
        <v>110</v>
      </c>
      <c r="C111" s="104"/>
      <c r="D111" s="105"/>
      <c r="E111" s="104"/>
      <c r="F111" s="105"/>
      <c r="G111" s="104"/>
      <c r="H111" s="104"/>
      <c r="I111" s="105"/>
      <c r="J111" s="10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103"/>
      <c r="B112" s="103" t="s">
        <v>116</v>
      </c>
      <c r="C112" s="104"/>
      <c r="D112" s="105"/>
      <c r="E112" s="104"/>
      <c r="F112" s="105"/>
      <c r="G112" s="104"/>
      <c r="H112" s="104"/>
      <c r="I112" s="105"/>
      <c r="J112" s="10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103"/>
      <c r="B113" s="103" t="s">
        <v>129</v>
      </c>
      <c r="C113" s="104"/>
      <c r="D113" s="105"/>
      <c r="E113" s="104"/>
      <c r="F113" s="105"/>
      <c r="G113" s="104"/>
      <c r="H113" s="104"/>
      <c r="I113" s="105"/>
      <c r="J113" s="10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103"/>
      <c r="B114" s="103" t="s">
        <v>147</v>
      </c>
      <c r="C114" s="104"/>
      <c r="D114" s="105"/>
      <c r="E114" s="104"/>
      <c r="F114" s="105"/>
      <c r="G114" s="104"/>
      <c r="H114" s="104"/>
      <c r="I114" s="105"/>
      <c r="J114" s="10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103"/>
      <c r="B115" s="103"/>
      <c r="C115" s="104"/>
      <c r="D115" s="105"/>
      <c r="E115" s="104"/>
      <c r="F115" s="105"/>
      <c r="G115" s="104"/>
      <c r="H115" s="104"/>
      <c r="I115" s="105"/>
      <c r="J115" s="10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106"/>
      <c r="B116" s="710" t="s">
        <v>324</v>
      </c>
      <c r="C116" s="711"/>
      <c r="D116" s="107">
        <f>SUM(D110:D115)</f>
        <v>0</v>
      </c>
      <c r="E116" s="108"/>
      <c r="F116" s="107">
        <f>SUM(F110:F115)</f>
        <v>0</v>
      </c>
      <c r="G116" s="108"/>
      <c r="H116" s="108"/>
      <c r="I116" s="107">
        <f>SUM(I110:I115)</f>
        <v>0</v>
      </c>
      <c r="J116" s="108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</row>
    <row r="117" spans="1:26" ht="14.25" customHeight="1">
      <c r="A117" s="98"/>
      <c r="B117" s="98"/>
      <c r="C117" s="98"/>
      <c r="D117" s="99"/>
      <c r="E117" s="98"/>
      <c r="F117" s="99"/>
      <c r="G117" s="98"/>
      <c r="H117" s="9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110"/>
      <c r="B118" s="110" t="s">
        <v>326</v>
      </c>
      <c r="C118" s="110"/>
      <c r="D118" s="111"/>
      <c r="E118" s="110"/>
      <c r="F118" s="111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4.25" customHeight="1">
      <c r="A119" s="98"/>
      <c r="B119" s="98"/>
      <c r="C119" s="98"/>
      <c r="D119" s="99"/>
      <c r="E119" s="98"/>
      <c r="F119" s="99"/>
      <c r="G119" s="98"/>
      <c r="H119" s="9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98"/>
      <c r="B120" s="98"/>
      <c r="C120" s="98"/>
      <c r="D120" s="99"/>
      <c r="E120" s="98"/>
      <c r="F120" s="99"/>
      <c r="G120" s="98"/>
      <c r="H120" s="9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98"/>
      <c r="B121" s="98"/>
      <c r="C121" s="98"/>
      <c r="D121" s="99"/>
      <c r="E121" s="98"/>
      <c r="F121" s="99"/>
      <c r="G121" s="98"/>
      <c r="H121" s="9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98"/>
      <c r="B122" s="98"/>
      <c r="C122" s="98"/>
      <c r="D122" s="99"/>
      <c r="E122" s="98"/>
      <c r="F122" s="99"/>
      <c r="G122" s="98"/>
      <c r="H122" s="9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98"/>
      <c r="B123" s="98"/>
      <c r="C123" s="98"/>
      <c r="D123" s="99"/>
      <c r="E123" s="98"/>
      <c r="F123" s="99"/>
      <c r="G123" s="98"/>
      <c r="H123" s="9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98"/>
      <c r="B124" s="98"/>
      <c r="C124" s="98"/>
      <c r="D124" s="99"/>
      <c r="E124" s="98"/>
      <c r="F124" s="99"/>
      <c r="G124" s="98"/>
      <c r="H124" s="9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98"/>
      <c r="B125" s="98"/>
      <c r="C125" s="98"/>
      <c r="D125" s="99"/>
      <c r="E125" s="98"/>
      <c r="F125" s="99"/>
      <c r="G125" s="98"/>
      <c r="H125" s="9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98"/>
      <c r="B126" s="98"/>
      <c r="C126" s="98"/>
      <c r="D126" s="99"/>
      <c r="E126" s="98"/>
      <c r="F126" s="99"/>
      <c r="G126" s="98"/>
      <c r="H126" s="9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98"/>
      <c r="B127" s="98"/>
      <c r="C127" s="98"/>
      <c r="D127" s="99"/>
      <c r="E127" s="98"/>
      <c r="F127" s="99"/>
      <c r="G127" s="98"/>
      <c r="H127" s="9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98"/>
      <c r="B128" s="98"/>
      <c r="C128" s="98"/>
      <c r="D128" s="99"/>
      <c r="E128" s="98"/>
      <c r="F128" s="99"/>
      <c r="G128" s="98"/>
      <c r="H128" s="9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98"/>
      <c r="B129" s="98"/>
      <c r="C129" s="98"/>
      <c r="D129" s="99"/>
      <c r="E129" s="98"/>
      <c r="F129" s="99"/>
      <c r="G129" s="98"/>
      <c r="H129" s="9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98"/>
      <c r="B130" s="98"/>
      <c r="C130" s="98"/>
      <c r="D130" s="99"/>
      <c r="E130" s="98"/>
      <c r="F130" s="99"/>
      <c r="G130" s="98"/>
      <c r="H130" s="9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98"/>
      <c r="B131" s="98"/>
      <c r="C131" s="98"/>
      <c r="D131" s="99"/>
      <c r="E131" s="98"/>
      <c r="F131" s="99"/>
      <c r="G131" s="98"/>
      <c r="H131" s="9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98"/>
      <c r="B132" s="98"/>
      <c r="C132" s="98"/>
      <c r="D132" s="99"/>
      <c r="E132" s="98"/>
      <c r="F132" s="99"/>
      <c r="G132" s="98"/>
      <c r="H132" s="9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98"/>
      <c r="B133" s="98"/>
      <c r="C133" s="98"/>
      <c r="D133" s="99"/>
      <c r="E133" s="98"/>
      <c r="F133" s="99"/>
      <c r="G133" s="98"/>
      <c r="H133" s="9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98"/>
      <c r="B134" s="98"/>
      <c r="C134" s="98"/>
      <c r="D134" s="99"/>
      <c r="E134" s="98"/>
      <c r="F134" s="99"/>
      <c r="G134" s="98"/>
      <c r="H134" s="9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98"/>
      <c r="B135" s="98"/>
      <c r="C135" s="98"/>
      <c r="D135" s="99"/>
      <c r="E135" s="98"/>
      <c r="F135" s="99"/>
      <c r="G135" s="98"/>
      <c r="H135" s="9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98"/>
      <c r="B136" s="98"/>
      <c r="C136" s="98"/>
      <c r="D136" s="99"/>
      <c r="E136" s="98"/>
      <c r="F136" s="99"/>
      <c r="G136" s="98"/>
      <c r="H136" s="9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98"/>
      <c r="B137" s="98"/>
      <c r="C137" s="98"/>
      <c r="D137" s="99"/>
      <c r="E137" s="98"/>
      <c r="F137" s="99"/>
      <c r="G137" s="98"/>
      <c r="H137" s="9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98"/>
      <c r="B138" s="98"/>
      <c r="C138" s="98"/>
      <c r="D138" s="99"/>
      <c r="E138" s="98"/>
      <c r="F138" s="99"/>
      <c r="G138" s="98"/>
      <c r="H138" s="9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98"/>
      <c r="B139" s="98"/>
      <c r="C139" s="98"/>
      <c r="D139" s="99"/>
      <c r="E139" s="98"/>
      <c r="F139" s="99"/>
      <c r="G139" s="98"/>
      <c r="H139" s="9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98"/>
      <c r="B140" s="98"/>
      <c r="C140" s="98"/>
      <c r="D140" s="99"/>
      <c r="E140" s="98"/>
      <c r="F140" s="99"/>
      <c r="G140" s="98"/>
      <c r="H140" s="9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98"/>
      <c r="B141" s="98"/>
      <c r="C141" s="98"/>
      <c r="D141" s="99"/>
      <c r="E141" s="98"/>
      <c r="F141" s="99"/>
      <c r="G141" s="98"/>
      <c r="H141" s="9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98"/>
      <c r="B142" s="98"/>
      <c r="C142" s="98"/>
      <c r="D142" s="99"/>
      <c r="E142" s="98"/>
      <c r="F142" s="99"/>
      <c r="G142" s="98"/>
      <c r="H142" s="9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98"/>
      <c r="B143" s="98"/>
      <c r="C143" s="98"/>
      <c r="D143" s="99"/>
      <c r="E143" s="98"/>
      <c r="F143" s="99"/>
      <c r="G143" s="98"/>
      <c r="H143" s="9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98"/>
      <c r="B144" s="98"/>
      <c r="C144" s="98"/>
      <c r="D144" s="99"/>
      <c r="E144" s="98"/>
      <c r="F144" s="99"/>
      <c r="G144" s="98"/>
      <c r="H144" s="9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98"/>
      <c r="B145" s="98"/>
      <c r="C145" s="98"/>
      <c r="D145" s="99"/>
      <c r="E145" s="98"/>
      <c r="F145" s="99"/>
      <c r="G145" s="98"/>
      <c r="H145" s="9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98"/>
      <c r="B146" s="98"/>
      <c r="C146" s="98"/>
      <c r="D146" s="99"/>
      <c r="E146" s="98"/>
      <c r="F146" s="99"/>
      <c r="G146" s="98"/>
      <c r="H146" s="9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98"/>
      <c r="B147" s="98"/>
      <c r="C147" s="98"/>
      <c r="D147" s="99"/>
      <c r="E147" s="98"/>
      <c r="F147" s="99"/>
      <c r="G147" s="98"/>
      <c r="H147" s="9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98"/>
      <c r="B148" s="98"/>
      <c r="C148" s="98"/>
      <c r="D148" s="99"/>
      <c r="E148" s="98"/>
      <c r="F148" s="99"/>
      <c r="G148" s="98"/>
      <c r="H148" s="9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98"/>
      <c r="B149" s="98"/>
      <c r="C149" s="98"/>
      <c r="D149" s="99"/>
      <c r="E149" s="98"/>
      <c r="F149" s="99"/>
      <c r="G149" s="98"/>
      <c r="H149" s="9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98"/>
      <c r="B150" s="98"/>
      <c r="C150" s="98"/>
      <c r="D150" s="99"/>
      <c r="E150" s="98"/>
      <c r="F150" s="99"/>
      <c r="G150" s="98"/>
      <c r="H150" s="9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98"/>
      <c r="B151" s="98"/>
      <c r="C151" s="98"/>
      <c r="D151" s="99"/>
      <c r="E151" s="98"/>
      <c r="F151" s="99"/>
      <c r="G151" s="98"/>
      <c r="H151" s="9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98"/>
      <c r="B152" s="98"/>
      <c r="C152" s="98"/>
      <c r="D152" s="99"/>
      <c r="E152" s="98"/>
      <c r="F152" s="99"/>
      <c r="G152" s="98"/>
      <c r="H152" s="9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98"/>
      <c r="B153" s="98"/>
      <c r="C153" s="98"/>
      <c r="D153" s="99"/>
      <c r="E153" s="98"/>
      <c r="F153" s="99"/>
      <c r="G153" s="98"/>
      <c r="H153" s="9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98"/>
      <c r="B154" s="98"/>
      <c r="C154" s="98"/>
      <c r="D154" s="99"/>
      <c r="E154" s="98"/>
      <c r="F154" s="99"/>
      <c r="G154" s="98"/>
      <c r="H154" s="9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98"/>
      <c r="B155" s="98"/>
      <c r="C155" s="98"/>
      <c r="D155" s="99"/>
      <c r="E155" s="98"/>
      <c r="F155" s="99"/>
      <c r="G155" s="98"/>
      <c r="H155" s="9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98"/>
      <c r="B156" s="98"/>
      <c r="C156" s="98"/>
      <c r="D156" s="99"/>
      <c r="E156" s="98"/>
      <c r="F156" s="99"/>
      <c r="G156" s="98"/>
      <c r="H156" s="9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98"/>
      <c r="B157" s="98"/>
      <c r="C157" s="98"/>
      <c r="D157" s="99"/>
      <c r="E157" s="98"/>
      <c r="F157" s="99"/>
      <c r="G157" s="98"/>
      <c r="H157" s="9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98"/>
      <c r="B158" s="98"/>
      <c r="C158" s="98"/>
      <c r="D158" s="99"/>
      <c r="E158" s="98"/>
      <c r="F158" s="99"/>
      <c r="G158" s="98"/>
      <c r="H158" s="9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98"/>
      <c r="B159" s="98"/>
      <c r="C159" s="98"/>
      <c r="D159" s="99"/>
      <c r="E159" s="98"/>
      <c r="F159" s="99"/>
      <c r="G159" s="98"/>
      <c r="H159" s="9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98"/>
      <c r="B160" s="98"/>
      <c r="C160" s="98"/>
      <c r="D160" s="99"/>
      <c r="E160" s="98"/>
      <c r="F160" s="99"/>
      <c r="G160" s="98"/>
      <c r="H160" s="9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98"/>
      <c r="B161" s="98"/>
      <c r="C161" s="98"/>
      <c r="D161" s="99"/>
      <c r="E161" s="98"/>
      <c r="F161" s="99"/>
      <c r="G161" s="98"/>
      <c r="H161" s="9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98"/>
      <c r="B162" s="98"/>
      <c r="C162" s="98"/>
      <c r="D162" s="99"/>
      <c r="E162" s="98"/>
      <c r="F162" s="99"/>
      <c r="G162" s="98"/>
      <c r="H162" s="9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98"/>
      <c r="B163" s="98"/>
      <c r="C163" s="98"/>
      <c r="D163" s="99"/>
      <c r="E163" s="98"/>
      <c r="F163" s="99"/>
      <c r="G163" s="98"/>
      <c r="H163" s="9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98"/>
      <c r="B164" s="98"/>
      <c r="C164" s="98"/>
      <c r="D164" s="99"/>
      <c r="E164" s="98"/>
      <c r="F164" s="99"/>
      <c r="G164" s="98"/>
      <c r="H164" s="9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98"/>
      <c r="B165" s="98"/>
      <c r="C165" s="98"/>
      <c r="D165" s="99"/>
      <c r="E165" s="98"/>
      <c r="F165" s="99"/>
      <c r="G165" s="98"/>
      <c r="H165" s="9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98"/>
      <c r="B166" s="98"/>
      <c r="C166" s="98"/>
      <c r="D166" s="99"/>
      <c r="E166" s="98"/>
      <c r="F166" s="99"/>
      <c r="G166" s="98"/>
      <c r="H166" s="9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98"/>
      <c r="B167" s="98"/>
      <c r="C167" s="98"/>
      <c r="D167" s="99"/>
      <c r="E167" s="98"/>
      <c r="F167" s="99"/>
      <c r="G167" s="98"/>
      <c r="H167" s="9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98"/>
      <c r="B168" s="98"/>
      <c r="C168" s="98"/>
      <c r="D168" s="99"/>
      <c r="E168" s="98"/>
      <c r="F168" s="99"/>
      <c r="G168" s="98"/>
      <c r="H168" s="9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98"/>
      <c r="B169" s="98"/>
      <c r="C169" s="98"/>
      <c r="D169" s="99"/>
      <c r="E169" s="98"/>
      <c r="F169" s="99"/>
      <c r="G169" s="98"/>
      <c r="H169" s="9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98"/>
      <c r="B170" s="98"/>
      <c r="C170" s="98"/>
      <c r="D170" s="99"/>
      <c r="E170" s="98"/>
      <c r="F170" s="99"/>
      <c r="G170" s="98"/>
      <c r="H170" s="9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98"/>
      <c r="B171" s="98"/>
      <c r="C171" s="98"/>
      <c r="D171" s="99"/>
      <c r="E171" s="98"/>
      <c r="F171" s="99"/>
      <c r="G171" s="98"/>
      <c r="H171" s="9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98"/>
      <c r="B172" s="98"/>
      <c r="C172" s="98"/>
      <c r="D172" s="99"/>
      <c r="E172" s="98"/>
      <c r="F172" s="99"/>
      <c r="G172" s="98"/>
      <c r="H172" s="9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98"/>
      <c r="B173" s="98"/>
      <c r="C173" s="98"/>
      <c r="D173" s="99"/>
      <c r="E173" s="98"/>
      <c r="F173" s="99"/>
      <c r="G173" s="98"/>
      <c r="H173" s="9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98"/>
      <c r="B174" s="98"/>
      <c r="C174" s="98"/>
      <c r="D174" s="99"/>
      <c r="E174" s="98"/>
      <c r="F174" s="99"/>
      <c r="G174" s="98"/>
      <c r="H174" s="9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98"/>
      <c r="B175" s="98"/>
      <c r="C175" s="98"/>
      <c r="D175" s="99"/>
      <c r="E175" s="98"/>
      <c r="F175" s="99"/>
      <c r="G175" s="98"/>
      <c r="H175" s="9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98"/>
      <c r="B176" s="98"/>
      <c r="C176" s="98"/>
      <c r="D176" s="99"/>
      <c r="E176" s="98"/>
      <c r="F176" s="99"/>
      <c r="G176" s="98"/>
      <c r="H176" s="9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98"/>
      <c r="B177" s="98"/>
      <c r="C177" s="98"/>
      <c r="D177" s="99"/>
      <c r="E177" s="98"/>
      <c r="F177" s="99"/>
      <c r="G177" s="98"/>
      <c r="H177" s="9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98"/>
      <c r="B178" s="98"/>
      <c r="C178" s="98"/>
      <c r="D178" s="99"/>
      <c r="E178" s="98"/>
      <c r="F178" s="99"/>
      <c r="G178" s="98"/>
      <c r="H178" s="9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98"/>
      <c r="B179" s="98"/>
      <c r="C179" s="98"/>
      <c r="D179" s="99"/>
      <c r="E179" s="98"/>
      <c r="F179" s="99"/>
      <c r="G179" s="98"/>
      <c r="H179" s="9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98"/>
      <c r="B180" s="98"/>
      <c r="C180" s="98"/>
      <c r="D180" s="99"/>
      <c r="E180" s="98"/>
      <c r="F180" s="99"/>
      <c r="G180" s="98"/>
      <c r="H180" s="9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98"/>
      <c r="B181" s="98"/>
      <c r="C181" s="98"/>
      <c r="D181" s="99"/>
      <c r="E181" s="98"/>
      <c r="F181" s="99"/>
      <c r="G181" s="98"/>
      <c r="H181" s="9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98"/>
      <c r="B182" s="98"/>
      <c r="C182" s="98"/>
      <c r="D182" s="99"/>
      <c r="E182" s="98"/>
      <c r="F182" s="99"/>
      <c r="G182" s="98"/>
      <c r="H182" s="9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98"/>
      <c r="B183" s="98"/>
      <c r="C183" s="98"/>
      <c r="D183" s="99"/>
      <c r="E183" s="98"/>
      <c r="F183" s="99"/>
      <c r="G183" s="98"/>
      <c r="H183" s="9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98"/>
      <c r="B184" s="98"/>
      <c r="C184" s="98"/>
      <c r="D184" s="99"/>
      <c r="E184" s="98"/>
      <c r="F184" s="99"/>
      <c r="G184" s="98"/>
      <c r="H184" s="9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98"/>
      <c r="B185" s="98"/>
      <c r="C185" s="98"/>
      <c r="D185" s="99"/>
      <c r="E185" s="98"/>
      <c r="F185" s="99"/>
      <c r="G185" s="98"/>
      <c r="H185" s="9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98"/>
      <c r="B186" s="98"/>
      <c r="C186" s="98"/>
      <c r="D186" s="99"/>
      <c r="E186" s="98"/>
      <c r="F186" s="99"/>
      <c r="G186" s="98"/>
      <c r="H186" s="9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98"/>
      <c r="B187" s="98"/>
      <c r="C187" s="98"/>
      <c r="D187" s="99"/>
      <c r="E187" s="98"/>
      <c r="F187" s="99"/>
      <c r="G187" s="98"/>
      <c r="H187" s="9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98"/>
      <c r="B188" s="98"/>
      <c r="C188" s="98"/>
      <c r="D188" s="99"/>
      <c r="E188" s="98"/>
      <c r="F188" s="99"/>
      <c r="G188" s="98"/>
      <c r="H188" s="9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98"/>
      <c r="B189" s="98"/>
      <c r="C189" s="98"/>
      <c r="D189" s="99"/>
      <c r="E189" s="98"/>
      <c r="F189" s="99"/>
      <c r="G189" s="98"/>
      <c r="H189" s="9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98"/>
      <c r="B190" s="98"/>
      <c r="C190" s="98"/>
      <c r="D190" s="99"/>
      <c r="E190" s="98"/>
      <c r="F190" s="99"/>
      <c r="G190" s="98"/>
      <c r="H190" s="9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98"/>
      <c r="B191" s="98"/>
      <c r="C191" s="98"/>
      <c r="D191" s="99"/>
      <c r="E191" s="98"/>
      <c r="F191" s="99"/>
      <c r="G191" s="98"/>
      <c r="H191" s="9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98"/>
      <c r="B192" s="98"/>
      <c r="C192" s="98"/>
      <c r="D192" s="99"/>
      <c r="E192" s="98"/>
      <c r="F192" s="99"/>
      <c r="G192" s="98"/>
      <c r="H192" s="9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98"/>
      <c r="B193" s="98"/>
      <c r="C193" s="98"/>
      <c r="D193" s="99"/>
      <c r="E193" s="98"/>
      <c r="F193" s="99"/>
      <c r="G193" s="98"/>
      <c r="H193" s="9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98"/>
      <c r="B194" s="98"/>
      <c r="C194" s="98"/>
      <c r="D194" s="99"/>
      <c r="E194" s="98"/>
      <c r="F194" s="99"/>
      <c r="G194" s="98"/>
      <c r="H194" s="9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98"/>
      <c r="B195" s="98"/>
      <c r="C195" s="98"/>
      <c r="D195" s="99"/>
      <c r="E195" s="98"/>
      <c r="F195" s="99"/>
      <c r="G195" s="98"/>
      <c r="H195" s="9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98"/>
      <c r="B196" s="98"/>
      <c r="C196" s="98"/>
      <c r="D196" s="99"/>
      <c r="E196" s="98"/>
      <c r="F196" s="99"/>
      <c r="G196" s="98"/>
      <c r="H196" s="9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98"/>
      <c r="B197" s="98"/>
      <c r="C197" s="98"/>
      <c r="D197" s="99"/>
      <c r="E197" s="98"/>
      <c r="F197" s="99"/>
      <c r="G197" s="98"/>
      <c r="H197" s="9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98"/>
      <c r="B198" s="98"/>
      <c r="C198" s="98"/>
      <c r="D198" s="99"/>
      <c r="E198" s="98"/>
      <c r="F198" s="99"/>
      <c r="G198" s="98"/>
      <c r="H198" s="9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98"/>
      <c r="B199" s="98"/>
      <c r="C199" s="98"/>
      <c r="D199" s="99"/>
      <c r="E199" s="98"/>
      <c r="F199" s="99"/>
      <c r="G199" s="98"/>
      <c r="H199" s="9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98"/>
      <c r="B200" s="98"/>
      <c r="C200" s="98"/>
      <c r="D200" s="99"/>
      <c r="E200" s="98"/>
      <c r="F200" s="99"/>
      <c r="G200" s="98"/>
      <c r="H200" s="9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98"/>
      <c r="B201" s="98"/>
      <c r="C201" s="98"/>
      <c r="D201" s="99"/>
      <c r="E201" s="98"/>
      <c r="F201" s="99"/>
      <c r="G201" s="98"/>
      <c r="H201" s="9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98"/>
      <c r="B202" s="98"/>
      <c r="C202" s="98"/>
      <c r="D202" s="99"/>
      <c r="E202" s="98"/>
      <c r="F202" s="99"/>
      <c r="G202" s="98"/>
      <c r="H202" s="9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98"/>
      <c r="B203" s="98"/>
      <c r="C203" s="98"/>
      <c r="D203" s="99"/>
      <c r="E203" s="98"/>
      <c r="F203" s="99"/>
      <c r="G203" s="98"/>
      <c r="H203" s="9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98"/>
      <c r="B204" s="98"/>
      <c r="C204" s="98"/>
      <c r="D204" s="99"/>
      <c r="E204" s="98"/>
      <c r="F204" s="99"/>
      <c r="G204" s="98"/>
      <c r="H204" s="9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98"/>
      <c r="B205" s="98"/>
      <c r="C205" s="98"/>
      <c r="D205" s="99"/>
      <c r="E205" s="98"/>
      <c r="F205" s="99"/>
      <c r="G205" s="98"/>
      <c r="H205" s="9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98"/>
      <c r="B206" s="98"/>
      <c r="C206" s="98"/>
      <c r="D206" s="99"/>
      <c r="E206" s="98"/>
      <c r="F206" s="99"/>
      <c r="G206" s="98"/>
      <c r="H206" s="9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98"/>
      <c r="B207" s="98"/>
      <c r="C207" s="98"/>
      <c r="D207" s="99"/>
      <c r="E207" s="98"/>
      <c r="F207" s="99"/>
      <c r="G207" s="98"/>
      <c r="H207" s="9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98"/>
      <c r="B208" s="98"/>
      <c r="C208" s="98"/>
      <c r="D208" s="99"/>
      <c r="E208" s="98"/>
      <c r="F208" s="99"/>
      <c r="G208" s="98"/>
      <c r="H208" s="9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98"/>
      <c r="B209" s="98"/>
      <c r="C209" s="98"/>
      <c r="D209" s="99"/>
      <c r="E209" s="98"/>
      <c r="F209" s="99"/>
      <c r="G209" s="98"/>
      <c r="H209" s="9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98"/>
      <c r="B210" s="98"/>
      <c r="C210" s="98"/>
      <c r="D210" s="99"/>
      <c r="E210" s="98"/>
      <c r="F210" s="99"/>
      <c r="G210" s="98"/>
      <c r="H210" s="9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98"/>
      <c r="B211" s="98"/>
      <c r="C211" s="98"/>
      <c r="D211" s="99"/>
      <c r="E211" s="98"/>
      <c r="F211" s="99"/>
      <c r="G211" s="98"/>
      <c r="H211" s="9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98"/>
      <c r="B212" s="98"/>
      <c r="C212" s="98"/>
      <c r="D212" s="99"/>
      <c r="E212" s="98"/>
      <c r="F212" s="99"/>
      <c r="G212" s="98"/>
      <c r="H212" s="9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98"/>
      <c r="B213" s="98"/>
      <c r="C213" s="98"/>
      <c r="D213" s="99"/>
      <c r="E213" s="98"/>
      <c r="F213" s="99"/>
      <c r="G213" s="98"/>
      <c r="H213" s="9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98"/>
      <c r="B214" s="98"/>
      <c r="C214" s="98"/>
      <c r="D214" s="99"/>
      <c r="E214" s="98"/>
      <c r="F214" s="99"/>
      <c r="G214" s="98"/>
      <c r="H214" s="9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98"/>
      <c r="B215" s="98"/>
      <c r="C215" s="98"/>
      <c r="D215" s="99"/>
      <c r="E215" s="98"/>
      <c r="F215" s="99"/>
      <c r="G215" s="98"/>
      <c r="H215" s="9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98"/>
      <c r="B216" s="98"/>
      <c r="C216" s="98"/>
      <c r="D216" s="99"/>
      <c r="E216" s="98"/>
      <c r="F216" s="99"/>
      <c r="G216" s="98"/>
      <c r="H216" s="9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98"/>
      <c r="B217" s="98"/>
      <c r="C217" s="98"/>
      <c r="D217" s="99"/>
      <c r="E217" s="98"/>
      <c r="F217" s="99"/>
      <c r="G217" s="98"/>
      <c r="H217" s="9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98"/>
      <c r="B218" s="98"/>
      <c r="C218" s="98"/>
      <c r="D218" s="99"/>
      <c r="E218" s="98"/>
      <c r="F218" s="99"/>
      <c r="G218" s="98"/>
      <c r="H218" s="9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98"/>
      <c r="B219" s="98"/>
      <c r="C219" s="98"/>
      <c r="D219" s="99"/>
      <c r="E219" s="98"/>
      <c r="F219" s="99"/>
      <c r="G219" s="98"/>
      <c r="H219" s="9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98"/>
      <c r="B220" s="98"/>
      <c r="C220" s="98"/>
      <c r="D220" s="99"/>
      <c r="E220" s="98"/>
      <c r="F220" s="99"/>
      <c r="G220" s="98"/>
      <c r="H220" s="9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98"/>
      <c r="B221" s="98"/>
      <c r="C221" s="98"/>
      <c r="D221" s="99"/>
      <c r="E221" s="98"/>
      <c r="F221" s="99"/>
      <c r="G221" s="98"/>
      <c r="H221" s="9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98"/>
      <c r="B222" s="98"/>
      <c r="C222" s="98"/>
      <c r="D222" s="99"/>
      <c r="E222" s="98"/>
      <c r="F222" s="99"/>
      <c r="G222" s="98"/>
      <c r="H222" s="9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98"/>
      <c r="B223" s="98"/>
      <c r="C223" s="98"/>
      <c r="D223" s="99"/>
      <c r="E223" s="98"/>
      <c r="F223" s="99"/>
      <c r="G223" s="98"/>
      <c r="H223" s="9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98"/>
      <c r="B224" s="98"/>
      <c r="C224" s="98"/>
      <c r="D224" s="99"/>
      <c r="E224" s="98"/>
      <c r="F224" s="99"/>
      <c r="G224" s="98"/>
      <c r="H224" s="9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98"/>
      <c r="B225" s="98"/>
      <c r="C225" s="98"/>
      <c r="D225" s="99"/>
      <c r="E225" s="98"/>
      <c r="F225" s="99"/>
      <c r="G225" s="98"/>
      <c r="H225" s="9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98"/>
      <c r="B226" s="98"/>
      <c r="C226" s="98"/>
      <c r="D226" s="99"/>
      <c r="E226" s="98"/>
      <c r="F226" s="99"/>
      <c r="G226" s="98"/>
      <c r="H226" s="9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98"/>
      <c r="B227" s="98"/>
      <c r="C227" s="98"/>
      <c r="D227" s="99"/>
      <c r="E227" s="98"/>
      <c r="F227" s="99"/>
      <c r="G227" s="98"/>
      <c r="H227" s="9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98"/>
      <c r="B228" s="98"/>
      <c r="C228" s="98"/>
      <c r="D228" s="99"/>
      <c r="E228" s="98"/>
      <c r="F228" s="99"/>
      <c r="G228" s="98"/>
      <c r="H228" s="9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98"/>
      <c r="B229" s="98"/>
      <c r="C229" s="98"/>
      <c r="D229" s="99"/>
      <c r="E229" s="98"/>
      <c r="F229" s="99"/>
      <c r="G229" s="98"/>
      <c r="H229" s="9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98"/>
      <c r="B230" s="98"/>
      <c r="C230" s="98"/>
      <c r="D230" s="99"/>
      <c r="E230" s="98"/>
      <c r="F230" s="99"/>
      <c r="G230" s="98"/>
      <c r="H230" s="9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98"/>
      <c r="B231" s="98"/>
      <c r="C231" s="98"/>
      <c r="D231" s="99"/>
      <c r="E231" s="98"/>
      <c r="F231" s="99"/>
      <c r="G231" s="98"/>
      <c r="H231" s="9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98"/>
      <c r="B232" s="98"/>
      <c r="C232" s="98"/>
      <c r="D232" s="99"/>
      <c r="E232" s="98"/>
      <c r="F232" s="99"/>
      <c r="G232" s="98"/>
      <c r="H232" s="9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98"/>
      <c r="B233" s="98"/>
      <c r="C233" s="98"/>
      <c r="D233" s="99"/>
      <c r="E233" s="98"/>
      <c r="F233" s="99"/>
      <c r="G233" s="98"/>
      <c r="H233" s="9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98"/>
      <c r="B234" s="98"/>
      <c r="C234" s="98"/>
      <c r="D234" s="99"/>
      <c r="E234" s="98"/>
      <c r="F234" s="99"/>
      <c r="G234" s="98"/>
      <c r="H234" s="9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98"/>
      <c r="B235" s="98"/>
      <c r="C235" s="98"/>
      <c r="D235" s="99"/>
      <c r="E235" s="98"/>
      <c r="F235" s="99"/>
      <c r="G235" s="98"/>
      <c r="H235" s="9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98"/>
      <c r="B236" s="98"/>
      <c r="C236" s="98"/>
      <c r="D236" s="99"/>
      <c r="E236" s="98"/>
      <c r="F236" s="99"/>
      <c r="G236" s="98"/>
      <c r="H236" s="9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98"/>
      <c r="B237" s="98"/>
      <c r="C237" s="98"/>
      <c r="D237" s="99"/>
      <c r="E237" s="98"/>
      <c r="F237" s="99"/>
      <c r="G237" s="98"/>
      <c r="H237" s="9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98"/>
      <c r="B238" s="98"/>
      <c r="C238" s="98"/>
      <c r="D238" s="99"/>
      <c r="E238" s="98"/>
      <c r="F238" s="99"/>
      <c r="G238" s="98"/>
      <c r="H238" s="9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98"/>
      <c r="B239" s="98"/>
      <c r="C239" s="98"/>
      <c r="D239" s="99"/>
      <c r="E239" s="98"/>
      <c r="F239" s="99"/>
      <c r="G239" s="98"/>
      <c r="H239" s="9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98"/>
      <c r="B240" s="98"/>
      <c r="C240" s="98"/>
      <c r="D240" s="99"/>
      <c r="E240" s="98"/>
      <c r="F240" s="99"/>
      <c r="G240" s="98"/>
      <c r="H240" s="9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98"/>
      <c r="B241" s="98"/>
      <c r="C241" s="98"/>
      <c r="D241" s="99"/>
      <c r="E241" s="98"/>
      <c r="F241" s="99"/>
      <c r="G241" s="98"/>
      <c r="H241" s="9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98"/>
      <c r="B242" s="98"/>
      <c r="C242" s="98"/>
      <c r="D242" s="99"/>
      <c r="E242" s="98"/>
      <c r="F242" s="99"/>
      <c r="G242" s="98"/>
      <c r="H242" s="9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98"/>
      <c r="B243" s="98"/>
      <c r="C243" s="98"/>
      <c r="D243" s="99"/>
      <c r="E243" s="98"/>
      <c r="F243" s="99"/>
      <c r="G243" s="98"/>
      <c r="H243" s="9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98"/>
      <c r="B244" s="98"/>
      <c r="C244" s="98"/>
      <c r="D244" s="99"/>
      <c r="E244" s="98"/>
      <c r="F244" s="99"/>
      <c r="G244" s="98"/>
      <c r="H244" s="9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98"/>
      <c r="B245" s="98"/>
      <c r="C245" s="98"/>
      <c r="D245" s="99"/>
      <c r="E245" s="98"/>
      <c r="F245" s="99"/>
      <c r="G245" s="98"/>
      <c r="H245" s="9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98"/>
      <c r="B246" s="98"/>
      <c r="C246" s="98"/>
      <c r="D246" s="99"/>
      <c r="E246" s="98"/>
      <c r="F246" s="99"/>
      <c r="G246" s="98"/>
      <c r="H246" s="9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98"/>
      <c r="B247" s="98"/>
      <c r="C247" s="98"/>
      <c r="D247" s="99"/>
      <c r="E247" s="98"/>
      <c r="F247" s="99"/>
      <c r="G247" s="98"/>
      <c r="H247" s="9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98"/>
      <c r="B248" s="98"/>
      <c r="C248" s="98"/>
      <c r="D248" s="99"/>
      <c r="E248" s="98"/>
      <c r="F248" s="99"/>
      <c r="G248" s="98"/>
      <c r="H248" s="9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98"/>
      <c r="B249" s="98"/>
      <c r="C249" s="98"/>
      <c r="D249" s="99"/>
      <c r="E249" s="98"/>
      <c r="F249" s="99"/>
      <c r="G249" s="98"/>
      <c r="H249" s="9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98"/>
      <c r="B250" s="98"/>
      <c r="C250" s="98"/>
      <c r="D250" s="99"/>
      <c r="E250" s="98"/>
      <c r="F250" s="99"/>
      <c r="G250" s="98"/>
      <c r="H250" s="9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98"/>
      <c r="B251" s="98"/>
      <c r="C251" s="98"/>
      <c r="D251" s="99"/>
      <c r="E251" s="98"/>
      <c r="F251" s="99"/>
      <c r="G251" s="98"/>
      <c r="H251" s="9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98"/>
      <c r="B252" s="98"/>
      <c r="C252" s="98"/>
      <c r="D252" s="99"/>
      <c r="E252" s="98"/>
      <c r="F252" s="99"/>
      <c r="G252" s="98"/>
      <c r="H252" s="9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98"/>
      <c r="B253" s="98"/>
      <c r="C253" s="98"/>
      <c r="D253" s="99"/>
      <c r="E253" s="98"/>
      <c r="F253" s="99"/>
      <c r="G253" s="98"/>
      <c r="H253" s="9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98"/>
      <c r="B254" s="98"/>
      <c r="C254" s="98"/>
      <c r="D254" s="99"/>
      <c r="E254" s="98"/>
      <c r="F254" s="99"/>
      <c r="G254" s="98"/>
      <c r="H254" s="9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98"/>
      <c r="B255" s="98"/>
      <c r="C255" s="98"/>
      <c r="D255" s="99"/>
      <c r="E255" s="98"/>
      <c r="F255" s="99"/>
      <c r="G255" s="98"/>
      <c r="H255" s="9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98"/>
      <c r="B256" s="98"/>
      <c r="C256" s="98"/>
      <c r="D256" s="99"/>
      <c r="E256" s="98"/>
      <c r="F256" s="99"/>
      <c r="G256" s="98"/>
      <c r="H256" s="9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98"/>
      <c r="B257" s="98"/>
      <c r="C257" s="98"/>
      <c r="D257" s="99"/>
      <c r="E257" s="98"/>
      <c r="F257" s="99"/>
      <c r="G257" s="98"/>
      <c r="H257" s="9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98"/>
      <c r="B258" s="98"/>
      <c r="C258" s="98"/>
      <c r="D258" s="99"/>
      <c r="E258" s="98"/>
      <c r="F258" s="99"/>
      <c r="G258" s="98"/>
      <c r="H258" s="9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98"/>
      <c r="B259" s="98"/>
      <c r="C259" s="98"/>
      <c r="D259" s="99"/>
      <c r="E259" s="98"/>
      <c r="F259" s="99"/>
      <c r="G259" s="98"/>
      <c r="H259" s="9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98"/>
      <c r="B260" s="98"/>
      <c r="C260" s="98"/>
      <c r="D260" s="99"/>
      <c r="E260" s="98"/>
      <c r="F260" s="99"/>
      <c r="G260" s="98"/>
      <c r="H260" s="9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98"/>
      <c r="B261" s="98"/>
      <c r="C261" s="98"/>
      <c r="D261" s="99"/>
      <c r="E261" s="98"/>
      <c r="F261" s="99"/>
      <c r="G261" s="98"/>
      <c r="H261" s="9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98"/>
      <c r="B262" s="98"/>
      <c r="C262" s="98"/>
      <c r="D262" s="99"/>
      <c r="E262" s="98"/>
      <c r="F262" s="99"/>
      <c r="G262" s="98"/>
      <c r="H262" s="9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98"/>
      <c r="B263" s="98"/>
      <c r="C263" s="98"/>
      <c r="D263" s="99"/>
      <c r="E263" s="98"/>
      <c r="F263" s="99"/>
      <c r="G263" s="98"/>
      <c r="H263" s="9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98"/>
      <c r="B264" s="98"/>
      <c r="C264" s="98"/>
      <c r="D264" s="99"/>
      <c r="E264" s="98"/>
      <c r="F264" s="99"/>
      <c r="G264" s="98"/>
      <c r="H264" s="9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98"/>
      <c r="B265" s="98"/>
      <c r="C265" s="98"/>
      <c r="D265" s="99"/>
      <c r="E265" s="98"/>
      <c r="F265" s="99"/>
      <c r="G265" s="98"/>
      <c r="H265" s="9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98"/>
      <c r="B266" s="98"/>
      <c r="C266" s="98"/>
      <c r="D266" s="99"/>
      <c r="E266" s="98"/>
      <c r="F266" s="99"/>
      <c r="G266" s="98"/>
      <c r="H266" s="9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98"/>
      <c r="B267" s="98"/>
      <c r="C267" s="98"/>
      <c r="D267" s="99"/>
      <c r="E267" s="98"/>
      <c r="F267" s="99"/>
      <c r="G267" s="98"/>
      <c r="H267" s="9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98"/>
      <c r="B268" s="98"/>
      <c r="C268" s="98"/>
      <c r="D268" s="99"/>
      <c r="E268" s="98"/>
      <c r="F268" s="99"/>
      <c r="G268" s="98"/>
      <c r="H268" s="9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98"/>
      <c r="B269" s="98"/>
      <c r="C269" s="98"/>
      <c r="D269" s="99"/>
      <c r="E269" s="98"/>
      <c r="F269" s="99"/>
      <c r="G269" s="98"/>
      <c r="H269" s="9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98"/>
      <c r="B270" s="98"/>
      <c r="C270" s="98"/>
      <c r="D270" s="99"/>
      <c r="E270" s="98"/>
      <c r="F270" s="99"/>
      <c r="G270" s="98"/>
      <c r="H270" s="9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98"/>
      <c r="B271" s="98"/>
      <c r="C271" s="98"/>
      <c r="D271" s="99"/>
      <c r="E271" s="98"/>
      <c r="F271" s="99"/>
      <c r="G271" s="98"/>
      <c r="H271" s="9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98"/>
      <c r="B272" s="98"/>
      <c r="C272" s="98"/>
      <c r="D272" s="99"/>
      <c r="E272" s="98"/>
      <c r="F272" s="99"/>
      <c r="G272" s="98"/>
      <c r="H272" s="9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98"/>
      <c r="B273" s="98"/>
      <c r="C273" s="98"/>
      <c r="D273" s="99"/>
      <c r="E273" s="98"/>
      <c r="F273" s="99"/>
      <c r="G273" s="98"/>
      <c r="H273" s="9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98"/>
      <c r="B274" s="98"/>
      <c r="C274" s="98"/>
      <c r="D274" s="99"/>
      <c r="E274" s="98"/>
      <c r="F274" s="99"/>
      <c r="G274" s="98"/>
      <c r="H274" s="9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98"/>
      <c r="B275" s="98"/>
      <c r="C275" s="98"/>
      <c r="D275" s="99"/>
      <c r="E275" s="98"/>
      <c r="F275" s="99"/>
      <c r="G275" s="98"/>
      <c r="H275" s="9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98"/>
      <c r="B276" s="98"/>
      <c r="C276" s="98"/>
      <c r="D276" s="99"/>
      <c r="E276" s="98"/>
      <c r="F276" s="99"/>
      <c r="G276" s="98"/>
      <c r="H276" s="9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98"/>
      <c r="B277" s="98"/>
      <c r="C277" s="98"/>
      <c r="D277" s="99"/>
      <c r="E277" s="98"/>
      <c r="F277" s="99"/>
      <c r="G277" s="98"/>
      <c r="H277" s="9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98"/>
      <c r="B278" s="98"/>
      <c r="C278" s="98"/>
      <c r="D278" s="99"/>
      <c r="E278" s="98"/>
      <c r="F278" s="99"/>
      <c r="G278" s="98"/>
      <c r="H278" s="9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98"/>
      <c r="B279" s="98"/>
      <c r="C279" s="98"/>
      <c r="D279" s="99"/>
      <c r="E279" s="98"/>
      <c r="F279" s="99"/>
      <c r="G279" s="98"/>
      <c r="H279" s="9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98"/>
      <c r="B280" s="98"/>
      <c r="C280" s="98"/>
      <c r="D280" s="99"/>
      <c r="E280" s="98"/>
      <c r="F280" s="99"/>
      <c r="G280" s="98"/>
      <c r="H280" s="9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98"/>
      <c r="B281" s="98"/>
      <c r="C281" s="98"/>
      <c r="D281" s="99"/>
      <c r="E281" s="98"/>
      <c r="F281" s="99"/>
      <c r="G281" s="98"/>
      <c r="H281" s="9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98"/>
      <c r="B282" s="98"/>
      <c r="C282" s="98"/>
      <c r="D282" s="99"/>
      <c r="E282" s="98"/>
      <c r="F282" s="99"/>
      <c r="G282" s="98"/>
      <c r="H282" s="9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98"/>
      <c r="B283" s="98"/>
      <c r="C283" s="98"/>
      <c r="D283" s="99"/>
      <c r="E283" s="98"/>
      <c r="F283" s="99"/>
      <c r="G283" s="98"/>
      <c r="H283" s="9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98"/>
      <c r="B284" s="98"/>
      <c r="C284" s="98"/>
      <c r="D284" s="99"/>
      <c r="E284" s="98"/>
      <c r="F284" s="99"/>
      <c r="G284" s="98"/>
      <c r="H284" s="9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98"/>
      <c r="B285" s="98"/>
      <c r="C285" s="98"/>
      <c r="D285" s="99"/>
      <c r="E285" s="98"/>
      <c r="F285" s="99"/>
      <c r="G285" s="98"/>
      <c r="H285" s="9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98"/>
      <c r="B286" s="98"/>
      <c r="C286" s="98"/>
      <c r="D286" s="99"/>
      <c r="E286" s="98"/>
      <c r="F286" s="99"/>
      <c r="G286" s="98"/>
      <c r="H286" s="9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98"/>
      <c r="B287" s="98"/>
      <c r="C287" s="98"/>
      <c r="D287" s="99"/>
      <c r="E287" s="98"/>
      <c r="F287" s="99"/>
      <c r="G287" s="98"/>
      <c r="H287" s="9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98"/>
      <c r="B288" s="98"/>
      <c r="C288" s="98"/>
      <c r="D288" s="99"/>
      <c r="E288" s="98"/>
      <c r="F288" s="99"/>
      <c r="G288" s="98"/>
      <c r="H288" s="9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98"/>
      <c r="B289" s="98"/>
      <c r="C289" s="98"/>
      <c r="D289" s="99"/>
      <c r="E289" s="98"/>
      <c r="F289" s="99"/>
      <c r="G289" s="98"/>
      <c r="H289" s="9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98"/>
      <c r="B290" s="98"/>
      <c r="C290" s="98"/>
      <c r="D290" s="99"/>
      <c r="E290" s="98"/>
      <c r="F290" s="99"/>
      <c r="G290" s="98"/>
      <c r="H290" s="9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98"/>
      <c r="B291" s="98"/>
      <c r="C291" s="98"/>
      <c r="D291" s="99"/>
      <c r="E291" s="98"/>
      <c r="F291" s="99"/>
      <c r="G291" s="98"/>
      <c r="H291" s="9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98"/>
      <c r="B292" s="98"/>
      <c r="C292" s="98"/>
      <c r="D292" s="99"/>
      <c r="E292" s="98"/>
      <c r="F292" s="99"/>
      <c r="G292" s="98"/>
      <c r="H292" s="9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98"/>
      <c r="B293" s="98"/>
      <c r="C293" s="98"/>
      <c r="D293" s="99"/>
      <c r="E293" s="98"/>
      <c r="F293" s="99"/>
      <c r="G293" s="98"/>
      <c r="H293" s="9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98"/>
      <c r="B294" s="98"/>
      <c r="C294" s="98"/>
      <c r="D294" s="99"/>
      <c r="E294" s="98"/>
      <c r="F294" s="99"/>
      <c r="G294" s="98"/>
      <c r="H294" s="9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98"/>
      <c r="B295" s="98"/>
      <c r="C295" s="98"/>
      <c r="D295" s="99"/>
      <c r="E295" s="98"/>
      <c r="F295" s="99"/>
      <c r="G295" s="98"/>
      <c r="H295" s="9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98"/>
      <c r="B296" s="98"/>
      <c r="C296" s="98"/>
      <c r="D296" s="99"/>
      <c r="E296" s="98"/>
      <c r="F296" s="99"/>
      <c r="G296" s="98"/>
      <c r="H296" s="9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98"/>
      <c r="B297" s="98"/>
      <c r="C297" s="98"/>
      <c r="D297" s="99"/>
      <c r="E297" s="98"/>
      <c r="F297" s="99"/>
      <c r="G297" s="98"/>
      <c r="H297" s="9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98"/>
      <c r="B298" s="98"/>
      <c r="C298" s="98"/>
      <c r="D298" s="99"/>
      <c r="E298" s="98"/>
      <c r="F298" s="99"/>
      <c r="G298" s="98"/>
      <c r="H298" s="9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98"/>
      <c r="B299" s="98"/>
      <c r="C299" s="98"/>
      <c r="D299" s="99"/>
      <c r="E299" s="98"/>
      <c r="F299" s="99"/>
      <c r="G299" s="98"/>
      <c r="H299" s="9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98"/>
      <c r="B300" s="98"/>
      <c r="C300" s="98"/>
      <c r="D300" s="99"/>
      <c r="E300" s="98"/>
      <c r="F300" s="99"/>
      <c r="G300" s="98"/>
      <c r="H300" s="9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98"/>
      <c r="B301" s="98"/>
      <c r="C301" s="98"/>
      <c r="D301" s="99"/>
      <c r="E301" s="98"/>
      <c r="F301" s="99"/>
      <c r="G301" s="98"/>
      <c r="H301" s="9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98"/>
      <c r="B302" s="98"/>
      <c r="C302" s="98"/>
      <c r="D302" s="99"/>
      <c r="E302" s="98"/>
      <c r="F302" s="99"/>
      <c r="G302" s="98"/>
      <c r="H302" s="9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98"/>
      <c r="B303" s="98"/>
      <c r="C303" s="98"/>
      <c r="D303" s="99"/>
      <c r="E303" s="98"/>
      <c r="F303" s="99"/>
      <c r="G303" s="98"/>
      <c r="H303" s="9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98"/>
      <c r="B304" s="98"/>
      <c r="C304" s="98"/>
      <c r="D304" s="99"/>
      <c r="E304" s="98"/>
      <c r="F304" s="99"/>
      <c r="G304" s="98"/>
      <c r="H304" s="9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98"/>
      <c r="B305" s="98"/>
      <c r="C305" s="98"/>
      <c r="D305" s="99"/>
      <c r="E305" s="98"/>
      <c r="F305" s="99"/>
      <c r="G305" s="98"/>
      <c r="H305" s="9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98"/>
      <c r="B306" s="98"/>
      <c r="C306" s="98"/>
      <c r="D306" s="99"/>
      <c r="E306" s="98"/>
      <c r="F306" s="99"/>
      <c r="G306" s="98"/>
      <c r="H306" s="9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98"/>
      <c r="B307" s="98"/>
      <c r="C307" s="98"/>
      <c r="D307" s="99"/>
      <c r="E307" s="98"/>
      <c r="F307" s="99"/>
      <c r="G307" s="98"/>
      <c r="H307" s="9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98"/>
      <c r="B308" s="98"/>
      <c r="C308" s="98"/>
      <c r="D308" s="99"/>
      <c r="E308" s="98"/>
      <c r="F308" s="99"/>
      <c r="G308" s="98"/>
      <c r="H308" s="9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98"/>
      <c r="B309" s="98"/>
      <c r="C309" s="98"/>
      <c r="D309" s="99"/>
      <c r="E309" s="98"/>
      <c r="F309" s="99"/>
      <c r="G309" s="98"/>
      <c r="H309" s="9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98"/>
      <c r="B310" s="98"/>
      <c r="C310" s="98"/>
      <c r="D310" s="99"/>
      <c r="E310" s="98"/>
      <c r="F310" s="99"/>
      <c r="G310" s="98"/>
      <c r="H310" s="9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98"/>
      <c r="B311" s="98"/>
      <c r="C311" s="98"/>
      <c r="D311" s="99"/>
      <c r="E311" s="98"/>
      <c r="F311" s="99"/>
      <c r="G311" s="98"/>
      <c r="H311" s="9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98"/>
      <c r="B312" s="98"/>
      <c r="C312" s="98"/>
      <c r="D312" s="99"/>
      <c r="E312" s="98"/>
      <c r="F312" s="99"/>
      <c r="G312" s="98"/>
      <c r="H312" s="9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98"/>
      <c r="B313" s="98"/>
      <c r="C313" s="98"/>
      <c r="D313" s="99"/>
      <c r="E313" s="98"/>
      <c r="F313" s="99"/>
      <c r="G313" s="98"/>
      <c r="H313" s="9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98"/>
      <c r="B314" s="98"/>
      <c r="C314" s="98"/>
      <c r="D314" s="99"/>
      <c r="E314" s="98"/>
      <c r="F314" s="99"/>
      <c r="G314" s="98"/>
      <c r="H314" s="9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98"/>
      <c r="B315" s="98"/>
      <c r="C315" s="98"/>
      <c r="D315" s="99"/>
      <c r="E315" s="98"/>
      <c r="F315" s="99"/>
      <c r="G315" s="98"/>
      <c r="H315" s="9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98"/>
      <c r="B316" s="98"/>
      <c r="C316" s="98"/>
      <c r="D316" s="99"/>
      <c r="E316" s="98"/>
      <c r="F316" s="99"/>
      <c r="G316" s="98"/>
      <c r="H316" s="9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98"/>
      <c r="B317" s="98"/>
      <c r="C317" s="98"/>
      <c r="D317" s="99"/>
      <c r="E317" s="98"/>
      <c r="F317" s="99"/>
      <c r="G317" s="98"/>
      <c r="H317" s="9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98"/>
      <c r="B318" s="98"/>
      <c r="C318" s="98"/>
      <c r="D318" s="99"/>
      <c r="E318" s="98"/>
      <c r="F318" s="99"/>
      <c r="G318" s="98"/>
      <c r="H318" s="9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98"/>
      <c r="B319" s="98"/>
      <c r="C319" s="98"/>
      <c r="D319" s="99"/>
      <c r="E319" s="98"/>
      <c r="F319" s="99"/>
      <c r="G319" s="98"/>
      <c r="H319" s="9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98"/>
      <c r="B320" s="98"/>
      <c r="C320" s="98"/>
      <c r="D320" s="99"/>
      <c r="E320" s="98"/>
      <c r="F320" s="99"/>
      <c r="G320" s="98"/>
      <c r="H320" s="9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98"/>
      <c r="B321" s="98"/>
      <c r="C321" s="98"/>
      <c r="D321" s="99"/>
      <c r="E321" s="98"/>
      <c r="F321" s="99"/>
      <c r="G321" s="98"/>
      <c r="H321" s="9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98"/>
      <c r="B322" s="98"/>
      <c r="C322" s="98"/>
      <c r="D322" s="99"/>
      <c r="E322" s="98"/>
      <c r="F322" s="99"/>
      <c r="G322" s="98"/>
      <c r="H322" s="9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98"/>
      <c r="B323" s="98"/>
      <c r="C323" s="98"/>
      <c r="D323" s="99"/>
      <c r="E323" s="98"/>
      <c r="F323" s="99"/>
      <c r="G323" s="98"/>
      <c r="H323" s="9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98"/>
      <c r="B324" s="98"/>
      <c r="C324" s="98"/>
      <c r="D324" s="99"/>
      <c r="E324" s="98"/>
      <c r="F324" s="99"/>
      <c r="G324" s="98"/>
      <c r="H324" s="9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98"/>
      <c r="B325" s="98"/>
      <c r="C325" s="98"/>
      <c r="D325" s="99"/>
      <c r="E325" s="98"/>
      <c r="F325" s="99"/>
      <c r="G325" s="98"/>
      <c r="H325" s="9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98"/>
      <c r="B326" s="98"/>
      <c r="C326" s="98"/>
      <c r="D326" s="99"/>
      <c r="E326" s="98"/>
      <c r="F326" s="99"/>
      <c r="G326" s="98"/>
      <c r="H326" s="9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98"/>
      <c r="B327" s="98"/>
      <c r="C327" s="98"/>
      <c r="D327" s="99"/>
      <c r="E327" s="98"/>
      <c r="F327" s="99"/>
      <c r="G327" s="98"/>
      <c r="H327" s="9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98"/>
      <c r="B328" s="98"/>
      <c r="C328" s="98"/>
      <c r="D328" s="99"/>
      <c r="E328" s="98"/>
      <c r="F328" s="99"/>
      <c r="G328" s="98"/>
      <c r="H328" s="9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98"/>
      <c r="B329" s="98"/>
      <c r="C329" s="98"/>
      <c r="D329" s="99"/>
      <c r="E329" s="98"/>
      <c r="F329" s="99"/>
      <c r="G329" s="98"/>
      <c r="H329" s="9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98"/>
      <c r="B330" s="98"/>
      <c r="C330" s="98"/>
      <c r="D330" s="99"/>
      <c r="E330" s="98"/>
      <c r="F330" s="99"/>
      <c r="G330" s="98"/>
      <c r="H330" s="9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98"/>
      <c r="B331" s="98"/>
      <c r="C331" s="98"/>
      <c r="D331" s="99"/>
      <c r="E331" s="98"/>
      <c r="F331" s="99"/>
      <c r="G331" s="98"/>
      <c r="H331" s="9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98"/>
      <c r="B332" s="98"/>
      <c r="C332" s="98"/>
      <c r="D332" s="99"/>
      <c r="E332" s="98"/>
      <c r="F332" s="99"/>
      <c r="G332" s="98"/>
      <c r="H332" s="9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98"/>
      <c r="B333" s="98"/>
      <c r="C333" s="98"/>
      <c r="D333" s="99"/>
      <c r="E333" s="98"/>
      <c r="F333" s="99"/>
      <c r="G333" s="98"/>
      <c r="H333" s="9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98"/>
      <c r="B334" s="98"/>
      <c r="C334" s="98"/>
      <c r="D334" s="99"/>
      <c r="E334" s="98"/>
      <c r="F334" s="99"/>
      <c r="G334" s="98"/>
      <c r="H334" s="9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98"/>
      <c r="B335" s="98"/>
      <c r="C335" s="98"/>
      <c r="D335" s="99"/>
      <c r="E335" s="98"/>
      <c r="F335" s="99"/>
      <c r="G335" s="98"/>
      <c r="H335" s="9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98"/>
      <c r="B336" s="98"/>
      <c r="C336" s="98"/>
      <c r="D336" s="99"/>
      <c r="E336" s="98"/>
      <c r="F336" s="99"/>
      <c r="G336" s="98"/>
      <c r="H336" s="9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98"/>
      <c r="B337" s="98"/>
      <c r="C337" s="98"/>
      <c r="D337" s="99"/>
      <c r="E337" s="98"/>
      <c r="F337" s="99"/>
      <c r="G337" s="98"/>
      <c r="H337" s="9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98"/>
      <c r="B338" s="98"/>
      <c r="C338" s="98"/>
      <c r="D338" s="99"/>
      <c r="E338" s="98"/>
      <c r="F338" s="99"/>
      <c r="G338" s="98"/>
      <c r="H338" s="9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98"/>
      <c r="B339" s="98"/>
      <c r="C339" s="98"/>
      <c r="D339" s="99"/>
      <c r="E339" s="98"/>
      <c r="F339" s="99"/>
      <c r="G339" s="98"/>
      <c r="H339" s="9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98"/>
      <c r="B340" s="98"/>
      <c r="C340" s="98"/>
      <c r="D340" s="99"/>
      <c r="E340" s="98"/>
      <c r="F340" s="99"/>
      <c r="G340" s="98"/>
      <c r="H340" s="9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98"/>
      <c r="B341" s="98"/>
      <c r="C341" s="98"/>
      <c r="D341" s="99"/>
      <c r="E341" s="98"/>
      <c r="F341" s="99"/>
      <c r="G341" s="98"/>
      <c r="H341" s="9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98"/>
      <c r="B342" s="98"/>
      <c r="C342" s="98"/>
      <c r="D342" s="99"/>
      <c r="E342" s="98"/>
      <c r="F342" s="99"/>
      <c r="G342" s="98"/>
      <c r="H342" s="9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98"/>
      <c r="B343" s="98"/>
      <c r="C343" s="98"/>
      <c r="D343" s="99"/>
      <c r="E343" s="98"/>
      <c r="F343" s="99"/>
      <c r="G343" s="98"/>
      <c r="H343" s="9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98"/>
      <c r="B344" s="98"/>
      <c r="C344" s="98"/>
      <c r="D344" s="99"/>
      <c r="E344" s="98"/>
      <c r="F344" s="99"/>
      <c r="G344" s="98"/>
      <c r="H344" s="9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98"/>
      <c r="B345" s="98"/>
      <c r="C345" s="98"/>
      <c r="D345" s="99"/>
      <c r="E345" s="98"/>
      <c r="F345" s="99"/>
      <c r="G345" s="98"/>
      <c r="H345" s="9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98"/>
      <c r="B346" s="98"/>
      <c r="C346" s="98"/>
      <c r="D346" s="99"/>
      <c r="E346" s="98"/>
      <c r="F346" s="99"/>
      <c r="G346" s="98"/>
      <c r="H346" s="9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98"/>
      <c r="B347" s="98"/>
      <c r="C347" s="98"/>
      <c r="D347" s="99"/>
      <c r="E347" s="98"/>
      <c r="F347" s="99"/>
      <c r="G347" s="98"/>
      <c r="H347" s="9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98"/>
      <c r="B348" s="98"/>
      <c r="C348" s="98"/>
      <c r="D348" s="99"/>
      <c r="E348" s="98"/>
      <c r="F348" s="99"/>
      <c r="G348" s="98"/>
      <c r="H348" s="9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98"/>
      <c r="B349" s="98"/>
      <c r="C349" s="98"/>
      <c r="D349" s="99"/>
      <c r="E349" s="98"/>
      <c r="F349" s="99"/>
      <c r="G349" s="98"/>
      <c r="H349" s="9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98"/>
      <c r="B350" s="98"/>
      <c r="C350" s="98"/>
      <c r="D350" s="99"/>
      <c r="E350" s="98"/>
      <c r="F350" s="99"/>
      <c r="G350" s="98"/>
      <c r="H350" s="9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98"/>
      <c r="B351" s="98"/>
      <c r="C351" s="98"/>
      <c r="D351" s="99"/>
      <c r="E351" s="98"/>
      <c r="F351" s="99"/>
      <c r="G351" s="98"/>
      <c r="H351" s="9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98"/>
      <c r="B352" s="98"/>
      <c r="C352" s="98"/>
      <c r="D352" s="99"/>
      <c r="E352" s="98"/>
      <c r="F352" s="99"/>
      <c r="G352" s="98"/>
      <c r="H352" s="9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98"/>
      <c r="B353" s="98"/>
      <c r="C353" s="98"/>
      <c r="D353" s="99"/>
      <c r="E353" s="98"/>
      <c r="F353" s="99"/>
      <c r="G353" s="98"/>
      <c r="H353" s="9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98"/>
      <c r="B354" s="98"/>
      <c r="C354" s="98"/>
      <c r="D354" s="99"/>
      <c r="E354" s="98"/>
      <c r="F354" s="99"/>
      <c r="G354" s="98"/>
      <c r="H354" s="9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98"/>
      <c r="B355" s="98"/>
      <c r="C355" s="98"/>
      <c r="D355" s="99"/>
      <c r="E355" s="98"/>
      <c r="F355" s="99"/>
      <c r="G355" s="98"/>
      <c r="H355" s="9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98"/>
      <c r="B356" s="98"/>
      <c r="C356" s="98"/>
      <c r="D356" s="99"/>
      <c r="E356" s="98"/>
      <c r="F356" s="99"/>
      <c r="G356" s="98"/>
      <c r="H356" s="9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98"/>
      <c r="B357" s="98"/>
      <c r="C357" s="98"/>
      <c r="D357" s="99"/>
      <c r="E357" s="98"/>
      <c r="F357" s="99"/>
      <c r="G357" s="98"/>
      <c r="H357" s="9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98"/>
      <c r="B358" s="98"/>
      <c r="C358" s="98"/>
      <c r="D358" s="99"/>
      <c r="E358" s="98"/>
      <c r="F358" s="99"/>
      <c r="G358" s="98"/>
      <c r="H358" s="9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98"/>
      <c r="B359" s="98"/>
      <c r="C359" s="98"/>
      <c r="D359" s="99"/>
      <c r="E359" s="98"/>
      <c r="F359" s="99"/>
      <c r="G359" s="98"/>
      <c r="H359" s="9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98"/>
      <c r="B360" s="98"/>
      <c r="C360" s="98"/>
      <c r="D360" s="99"/>
      <c r="E360" s="98"/>
      <c r="F360" s="99"/>
      <c r="G360" s="98"/>
      <c r="H360" s="9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98"/>
      <c r="B361" s="98"/>
      <c r="C361" s="98"/>
      <c r="D361" s="99"/>
      <c r="E361" s="98"/>
      <c r="F361" s="99"/>
      <c r="G361" s="98"/>
      <c r="H361" s="9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98"/>
      <c r="B362" s="98"/>
      <c r="C362" s="98"/>
      <c r="D362" s="99"/>
      <c r="E362" s="98"/>
      <c r="F362" s="99"/>
      <c r="G362" s="98"/>
      <c r="H362" s="9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98"/>
      <c r="B363" s="98"/>
      <c r="C363" s="98"/>
      <c r="D363" s="99"/>
      <c r="E363" s="98"/>
      <c r="F363" s="99"/>
      <c r="G363" s="98"/>
      <c r="H363" s="9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98"/>
      <c r="B364" s="98"/>
      <c r="C364" s="98"/>
      <c r="D364" s="99"/>
      <c r="E364" s="98"/>
      <c r="F364" s="99"/>
      <c r="G364" s="98"/>
      <c r="H364" s="9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98"/>
      <c r="B365" s="98"/>
      <c r="C365" s="98"/>
      <c r="D365" s="99"/>
      <c r="E365" s="98"/>
      <c r="F365" s="99"/>
      <c r="G365" s="98"/>
      <c r="H365" s="9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98"/>
      <c r="B366" s="98"/>
      <c r="C366" s="98"/>
      <c r="D366" s="99"/>
      <c r="E366" s="98"/>
      <c r="F366" s="99"/>
      <c r="G366" s="98"/>
      <c r="H366" s="9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98"/>
      <c r="B367" s="98"/>
      <c r="C367" s="98"/>
      <c r="D367" s="99"/>
      <c r="E367" s="98"/>
      <c r="F367" s="99"/>
      <c r="G367" s="98"/>
      <c r="H367" s="9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98"/>
      <c r="B368" s="98"/>
      <c r="C368" s="98"/>
      <c r="D368" s="99"/>
      <c r="E368" s="98"/>
      <c r="F368" s="99"/>
      <c r="G368" s="98"/>
      <c r="H368" s="9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98"/>
      <c r="B369" s="98"/>
      <c r="C369" s="98"/>
      <c r="D369" s="99"/>
      <c r="E369" s="98"/>
      <c r="F369" s="99"/>
      <c r="G369" s="98"/>
      <c r="H369" s="9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98"/>
      <c r="B370" s="98"/>
      <c r="C370" s="98"/>
      <c r="D370" s="99"/>
      <c r="E370" s="98"/>
      <c r="F370" s="99"/>
      <c r="G370" s="98"/>
      <c r="H370" s="9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98"/>
      <c r="B371" s="98"/>
      <c r="C371" s="98"/>
      <c r="D371" s="99"/>
      <c r="E371" s="98"/>
      <c r="F371" s="99"/>
      <c r="G371" s="98"/>
      <c r="H371" s="9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98"/>
      <c r="B372" s="98"/>
      <c r="C372" s="98"/>
      <c r="D372" s="99"/>
      <c r="E372" s="98"/>
      <c r="F372" s="99"/>
      <c r="G372" s="98"/>
      <c r="H372" s="9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98"/>
      <c r="B373" s="98"/>
      <c r="C373" s="98"/>
      <c r="D373" s="99"/>
      <c r="E373" s="98"/>
      <c r="F373" s="99"/>
      <c r="G373" s="98"/>
      <c r="H373" s="9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98"/>
      <c r="B374" s="98"/>
      <c r="C374" s="98"/>
      <c r="D374" s="99"/>
      <c r="E374" s="98"/>
      <c r="F374" s="99"/>
      <c r="G374" s="98"/>
      <c r="H374" s="9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98"/>
      <c r="B375" s="98"/>
      <c r="C375" s="98"/>
      <c r="D375" s="99"/>
      <c r="E375" s="98"/>
      <c r="F375" s="99"/>
      <c r="G375" s="98"/>
      <c r="H375" s="9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98"/>
      <c r="B376" s="98"/>
      <c r="C376" s="98"/>
      <c r="D376" s="99"/>
      <c r="E376" s="98"/>
      <c r="F376" s="99"/>
      <c r="G376" s="98"/>
      <c r="H376" s="9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98"/>
      <c r="B377" s="98"/>
      <c r="C377" s="98"/>
      <c r="D377" s="99"/>
      <c r="E377" s="98"/>
      <c r="F377" s="99"/>
      <c r="G377" s="98"/>
      <c r="H377" s="9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98"/>
      <c r="B378" s="98"/>
      <c r="C378" s="98"/>
      <c r="D378" s="99"/>
      <c r="E378" s="98"/>
      <c r="F378" s="99"/>
      <c r="G378" s="98"/>
      <c r="H378" s="9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98"/>
      <c r="B379" s="98"/>
      <c r="C379" s="98"/>
      <c r="D379" s="99"/>
      <c r="E379" s="98"/>
      <c r="F379" s="99"/>
      <c r="G379" s="98"/>
      <c r="H379" s="9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98"/>
      <c r="B380" s="98"/>
      <c r="C380" s="98"/>
      <c r="D380" s="99"/>
      <c r="E380" s="98"/>
      <c r="F380" s="99"/>
      <c r="G380" s="98"/>
      <c r="H380" s="9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98"/>
      <c r="B381" s="98"/>
      <c r="C381" s="98"/>
      <c r="D381" s="99"/>
      <c r="E381" s="98"/>
      <c r="F381" s="99"/>
      <c r="G381" s="98"/>
      <c r="H381" s="9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98"/>
      <c r="B382" s="98"/>
      <c r="C382" s="98"/>
      <c r="D382" s="99"/>
      <c r="E382" s="98"/>
      <c r="F382" s="99"/>
      <c r="G382" s="98"/>
      <c r="H382" s="9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98"/>
      <c r="B383" s="98"/>
      <c r="C383" s="98"/>
      <c r="D383" s="99"/>
      <c r="E383" s="98"/>
      <c r="F383" s="99"/>
      <c r="G383" s="98"/>
      <c r="H383" s="9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98"/>
      <c r="B384" s="98"/>
      <c r="C384" s="98"/>
      <c r="D384" s="99"/>
      <c r="E384" s="98"/>
      <c r="F384" s="99"/>
      <c r="G384" s="98"/>
      <c r="H384" s="9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98"/>
      <c r="B385" s="98"/>
      <c r="C385" s="98"/>
      <c r="D385" s="99"/>
      <c r="E385" s="98"/>
      <c r="F385" s="99"/>
      <c r="G385" s="98"/>
      <c r="H385" s="9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98"/>
      <c r="B386" s="98"/>
      <c r="C386" s="98"/>
      <c r="D386" s="99"/>
      <c r="E386" s="98"/>
      <c r="F386" s="99"/>
      <c r="G386" s="98"/>
      <c r="H386" s="9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98"/>
      <c r="B387" s="98"/>
      <c r="C387" s="98"/>
      <c r="D387" s="99"/>
      <c r="E387" s="98"/>
      <c r="F387" s="99"/>
      <c r="G387" s="98"/>
      <c r="H387" s="9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98"/>
      <c r="B388" s="98"/>
      <c r="C388" s="98"/>
      <c r="D388" s="99"/>
      <c r="E388" s="98"/>
      <c r="F388" s="99"/>
      <c r="G388" s="98"/>
      <c r="H388" s="9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98"/>
      <c r="B389" s="98"/>
      <c r="C389" s="98"/>
      <c r="D389" s="99"/>
      <c r="E389" s="98"/>
      <c r="F389" s="99"/>
      <c r="G389" s="98"/>
      <c r="H389" s="9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98"/>
      <c r="B390" s="98"/>
      <c r="C390" s="98"/>
      <c r="D390" s="99"/>
      <c r="E390" s="98"/>
      <c r="F390" s="99"/>
      <c r="G390" s="98"/>
      <c r="H390" s="9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98"/>
      <c r="B391" s="98"/>
      <c r="C391" s="98"/>
      <c r="D391" s="99"/>
      <c r="E391" s="98"/>
      <c r="F391" s="99"/>
      <c r="G391" s="98"/>
      <c r="H391" s="9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98"/>
      <c r="B392" s="98"/>
      <c r="C392" s="98"/>
      <c r="D392" s="99"/>
      <c r="E392" s="98"/>
      <c r="F392" s="99"/>
      <c r="G392" s="98"/>
      <c r="H392" s="9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98"/>
      <c r="B393" s="98"/>
      <c r="C393" s="98"/>
      <c r="D393" s="99"/>
      <c r="E393" s="98"/>
      <c r="F393" s="99"/>
      <c r="G393" s="98"/>
      <c r="H393" s="9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98"/>
      <c r="B394" s="98"/>
      <c r="C394" s="98"/>
      <c r="D394" s="99"/>
      <c r="E394" s="98"/>
      <c r="F394" s="99"/>
      <c r="G394" s="98"/>
      <c r="H394" s="9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98"/>
      <c r="B395" s="98"/>
      <c r="C395" s="98"/>
      <c r="D395" s="99"/>
      <c r="E395" s="98"/>
      <c r="F395" s="99"/>
      <c r="G395" s="98"/>
      <c r="H395" s="9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98"/>
      <c r="B396" s="98"/>
      <c r="C396" s="98"/>
      <c r="D396" s="99"/>
      <c r="E396" s="98"/>
      <c r="F396" s="99"/>
      <c r="G396" s="98"/>
      <c r="H396" s="9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98"/>
      <c r="B397" s="98"/>
      <c r="C397" s="98"/>
      <c r="D397" s="99"/>
      <c r="E397" s="98"/>
      <c r="F397" s="99"/>
      <c r="G397" s="98"/>
      <c r="H397" s="9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98"/>
      <c r="B398" s="98"/>
      <c r="C398" s="98"/>
      <c r="D398" s="99"/>
      <c r="E398" s="98"/>
      <c r="F398" s="99"/>
      <c r="G398" s="98"/>
      <c r="H398" s="9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98"/>
      <c r="B399" s="98"/>
      <c r="C399" s="98"/>
      <c r="D399" s="99"/>
      <c r="E399" s="98"/>
      <c r="F399" s="99"/>
      <c r="G399" s="98"/>
      <c r="H399" s="9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98"/>
      <c r="B400" s="98"/>
      <c r="C400" s="98"/>
      <c r="D400" s="99"/>
      <c r="E400" s="98"/>
      <c r="F400" s="99"/>
      <c r="G400" s="98"/>
      <c r="H400" s="9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98"/>
      <c r="B401" s="98"/>
      <c r="C401" s="98"/>
      <c r="D401" s="99"/>
      <c r="E401" s="98"/>
      <c r="F401" s="99"/>
      <c r="G401" s="98"/>
      <c r="H401" s="9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98"/>
      <c r="B402" s="98"/>
      <c r="C402" s="98"/>
      <c r="D402" s="99"/>
      <c r="E402" s="98"/>
      <c r="F402" s="99"/>
      <c r="G402" s="98"/>
      <c r="H402" s="9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98"/>
      <c r="B403" s="98"/>
      <c r="C403" s="98"/>
      <c r="D403" s="99"/>
      <c r="E403" s="98"/>
      <c r="F403" s="99"/>
      <c r="G403" s="98"/>
      <c r="H403" s="9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98"/>
      <c r="B404" s="98"/>
      <c r="C404" s="98"/>
      <c r="D404" s="99"/>
      <c r="E404" s="98"/>
      <c r="F404" s="99"/>
      <c r="G404" s="98"/>
      <c r="H404" s="9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98"/>
      <c r="B405" s="98"/>
      <c r="C405" s="98"/>
      <c r="D405" s="99"/>
      <c r="E405" s="98"/>
      <c r="F405" s="99"/>
      <c r="G405" s="98"/>
      <c r="H405" s="9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98"/>
      <c r="B406" s="98"/>
      <c r="C406" s="98"/>
      <c r="D406" s="99"/>
      <c r="E406" s="98"/>
      <c r="F406" s="99"/>
      <c r="G406" s="98"/>
      <c r="H406" s="9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98"/>
      <c r="B407" s="98"/>
      <c r="C407" s="98"/>
      <c r="D407" s="99"/>
      <c r="E407" s="98"/>
      <c r="F407" s="99"/>
      <c r="G407" s="98"/>
      <c r="H407" s="9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98"/>
      <c r="B408" s="98"/>
      <c r="C408" s="98"/>
      <c r="D408" s="99"/>
      <c r="E408" s="98"/>
      <c r="F408" s="99"/>
      <c r="G408" s="98"/>
      <c r="H408" s="9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98"/>
      <c r="B409" s="98"/>
      <c r="C409" s="98"/>
      <c r="D409" s="99"/>
      <c r="E409" s="98"/>
      <c r="F409" s="99"/>
      <c r="G409" s="98"/>
      <c r="H409" s="9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98"/>
      <c r="B410" s="98"/>
      <c r="C410" s="98"/>
      <c r="D410" s="99"/>
      <c r="E410" s="98"/>
      <c r="F410" s="99"/>
      <c r="G410" s="98"/>
      <c r="H410" s="9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98"/>
      <c r="B411" s="98"/>
      <c r="C411" s="98"/>
      <c r="D411" s="99"/>
      <c r="E411" s="98"/>
      <c r="F411" s="99"/>
      <c r="G411" s="98"/>
      <c r="H411" s="9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98"/>
      <c r="B412" s="98"/>
      <c r="C412" s="98"/>
      <c r="D412" s="99"/>
      <c r="E412" s="98"/>
      <c r="F412" s="99"/>
      <c r="G412" s="98"/>
      <c r="H412" s="9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98"/>
      <c r="B413" s="98"/>
      <c r="C413" s="98"/>
      <c r="D413" s="99"/>
      <c r="E413" s="98"/>
      <c r="F413" s="99"/>
      <c r="G413" s="98"/>
      <c r="H413" s="9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98"/>
      <c r="B414" s="98"/>
      <c r="C414" s="98"/>
      <c r="D414" s="99"/>
      <c r="E414" s="98"/>
      <c r="F414" s="99"/>
      <c r="G414" s="98"/>
      <c r="H414" s="9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98"/>
      <c r="B415" s="98"/>
      <c r="C415" s="98"/>
      <c r="D415" s="99"/>
      <c r="E415" s="98"/>
      <c r="F415" s="99"/>
      <c r="G415" s="98"/>
      <c r="H415" s="9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98"/>
      <c r="B416" s="98"/>
      <c r="C416" s="98"/>
      <c r="D416" s="99"/>
      <c r="E416" s="98"/>
      <c r="F416" s="99"/>
      <c r="G416" s="98"/>
      <c r="H416" s="9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98"/>
      <c r="B417" s="98"/>
      <c r="C417" s="98"/>
      <c r="D417" s="99"/>
      <c r="E417" s="98"/>
      <c r="F417" s="99"/>
      <c r="G417" s="98"/>
      <c r="H417" s="9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98"/>
      <c r="B418" s="98"/>
      <c r="C418" s="98"/>
      <c r="D418" s="99"/>
      <c r="E418" s="98"/>
      <c r="F418" s="99"/>
      <c r="G418" s="98"/>
      <c r="H418" s="9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98"/>
      <c r="B419" s="98"/>
      <c r="C419" s="98"/>
      <c r="D419" s="99"/>
      <c r="E419" s="98"/>
      <c r="F419" s="99"/>
      <c r="G419" s="98"/>
      <c r="H419" s="9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98"/>
      <c r="B420" s="98"/>
      <c r="C420" s="98"/>
      <c r="D420" s="99"/>
      <c r="E420" s="98"/>
      <c r="F420" s="99"/>
      <c r="G420" s="98"/>
      <c r="H420" s="9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98"/>
      <c r="B421" s="98"/>
      <c r="C421" s="98"/>
      <c r="D421" s="99"/>
      <c r="E421" s="98"/>
      <c r="F421" s="99"/>
      <c r="G421" s="98"/>
      <c r="H421" s="9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98"/>
      <c r="B422" s="98"/>
      <c r="C422" s="98"/>
      <c r="D422" s="99"/>
      <c r="E422" s="98"/>
      <c r="F422" s="99"/>
      <c r="G422" s="98"/>
      <c r="H422" s="9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98"/>
      <c r="B423" s="98"/>
      <c r="C423" s="98"/>
      <c r="D423" s="99"/>
      <c r="E423" s="98"/>
      <c r="F423" s="99"/>
      <c r="G423" s="98"/>
      <c r="H423" s="9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98"/>
      <c r="B424" s="98"/>
      <c r="C424" s="98"/>
      <c r="D424" s="99"/>
      <c r="E424" s="98"/>
      <c r="F424" s="99"/>
      <c r="G424" s="98"/>
      <c r="H424" s="9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98"/>
      <c r="B425" s="98"/>
      <c r="C425" s="98"/>
      <c r="D425" s="99"/>
      <c r="E425" s="98"/>
      <c r="F425" s="99"/>
      <c r="G425" s="98"/>
      <c r="H425" s="9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98"/>
      <c r="B426" s="98"/>
      <c r="C426" s="98"/>
      <c r="D426" s="99"/>
      <c r="E426" s="98"/>
      <c r="F426" s="99"/>
      <c r="G426" s="98"/>
      <c r="H426" s="9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98"/>
      <c r="B427" s="98"/>
      <c r="C427" s="98"/>
      <c r="D427" s="99"/>
      <c r="E427" s="98"/>
      <c r="F427" s="99"/>
      <c r="G427" s="98"/>
      <c r="H427" s="9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98"/>
      <c r="B428" s="98"/>
      <c r="C428" s="98"/>
      <c r="D428" s="99"/>
      <c r="E428" s="98"/>
      <c r="F428" s="99"/>
      <c r="G428" s="98"/>
      <c r="H428" s="9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98"/>
      <c r="B429" s="98"/>
      <c r="C429" s="98"/>
      <c r="D429" s="99"/>
      <c r="E429" s="98"/>
      <c r="F429" s="99"/>
      <c r="G429" s="98"/>
      <c r="H429" s="9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98"/>
      <c r="B430" s="98"/>
      <c r="C430" s="98"/>
      <c r="D430" s="99"/>
      <c r="E430" s="98"/>
      <c r="F430" s="99"/>
      <c r="G430" s="98"/>
      <c r="H430" s="9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98"/>
      <c r="B431" s="98"/>
      <c r="C431" s="98"/>
      <c r="D431" s="99"/>
      <c r="E431" s="98"/>
      <c r="F431" s="99"/>
      <c r="G431" s="98"/>
      <c r="H431" s="9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98"/>
      <c r="B432" s="98"/>
      <c r="C432" s="98"/>
      <c r="D432" s="99"/>
      <c r="E432" s="98"/>
      <c r="F432" s="99"/>
      <c r="G432" s="98"/>
      <c r="H432" s="9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98"/>
      <c r="B433" s="98"/>
      <c r="C433" s="98"/>
      <c r="D433" s="99"/>
      <c r="E433" s="98"/>
      <c r="F433" s="99"/>
      <c r="G433" s="98"/>
      <c r="H433" s="9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98"/>
      <c r="B434" s="98"/>
      <c r="C434" s="98"/>
      <c r="D434" s="99"/>
      <c r="E434" s="98"/>
      <c r="F434" s="99"/>
      <c r="G434" s="98"/>
      <c r="H434" s="9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98"/>
      <c r="B435" s="98"/>
      <c r="C435" s="98"/>
      <c r="D435" s="99"/>
      <c r="E435" s="98"/>
      <c r="F435" s="99"/>
      <c r="G435" s="98"/>
      <c r="H435" s="9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98"/>
      <c r="B436" s="98"/>
      <c r="C436" s="98"/>
      <c r="D436" s="99"/>
      <c r="E436" s="98"/>
      <c r="F436" s="99"/>
      <c r="G436" s="98"/>
      <c r="H436" s="9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98"/>
      <c r="B437" s="98"/>
      <c r="C437" s="98"/>
      <c r="D437" s="99"/>
      <c r="E437" s="98"/>
      <c r="F437" s="99"/>
      <c r="G437" s="98"/>
      <c r="H437" s="9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98"/>
      <c r="B438" s="98"/>
      <c r="C438" s="98"/>
      <c r="D438" s="99"/>
      <c r="E438" s="98"/>
      <c r="F438" s="99"/>
      <c r="G438" s="98"/>
      <c r="H438" s="9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98"/>
      <c r="B439" s="98"/>
      <c r="C439" s="98"/>
      <c r="D439" s="99"/>
      <c r="E439" s="98"/>
      <c r="F439" s="99"/>
      <c r="G439" s="98"/>
      <c r="H439" s="9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98"/>
      <c r="B440" s="98"/>
      <c r="C440" s="98"/>
      <c r="D440" s="99"/>
      <c r="E440" s="98"/>
      <c r="F440" s="99"/>
      <c r="G440" s="98"/>
      <c r="H440" s="9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98"/>
      <c r="B441" s="98"/>
      <c r="C441" s="98"/>
      <c r="D441" s="99"/>
      <c r="E441" s="98"/>
      <c r="F441" s="99"/>
      <c r="G441" s="98"/>
      <c r="H441" s="9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98"/>
      <c r="B442" s="98"/>
      <c r="C442" s="98"/>
      <c r="D442" s="99"/>
      <c r="E442" s="98"/>
      <c r="F442" s="99"/>
      <c r="G442" s="98"/>
      <c r="H442" s="9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98"/>
      <c r="B443" s="98"/>
      <c r="C443" s="98"/>
      <c r="D443" s="99"/>
      <c r="E443" s="98"/>
      <c r="F443" s="99"/>
      <c r="G443" s="98"/>
      <c r="H443" s="9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98"/>
      <c r="B444" s="98"/>
      <c r="C444" s="98"/>
      <c r="D444" s="99"/>
      <c r="E444" s="98"/>
      <c r="F444" s="99"/>
      <c r="G444" s="98"/>
      <c r="H444" s="9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98"/>
      <c r="B445" s="98"/>
      <c r="C445" s="98"/>
      <c r="D445" s="99"/>
      <c r="E445" s="98"/>
      <c r="F445" s="99"/>
      <c r="G445" s="98"/>
      <c r="H445" s="9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98"/>
      <c r="B446" s="98"/>
      <c r="C446" s="98"/>
      <c r="D446" s="99"/>
      <c r="E446" s="98"/>
      <c r="F446" s="99"/>
      <c r="G446" s="98"/>
      <c r="H446" s="9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98"/>
      <c r="B447" s="98"/>
      <c r="C447" s="98"/>
      <c r="D447" s="99"/>
      <c r="E447" s="98"/>
      <c r="F447" s="99"/>
      <c r="G447" s="98"/>
      <c r="H447" s="9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98"/>
      <c r="B448" s="98"/>
      <c r="C448" s="98"/>
      <c r="D448" s="99"/>
      <c r="E448" s="98"/>
      <c r="F448" s="99"/>
      <c r="G448" s="98"/>
      <c r="H448" s="9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98"/>
      <c r="B449" s="98"/>
      <c r="C449" s="98"/>
      <c r="D449" s="99"/>
      <c r="E449" s="98"/>
      <c r="F449" s="99"/>
      <c r="G449" s="98"/>
      <c r="H449" s="9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98"/>
      <c r="B450" s="98"/>
      <c r="C450" s="98"/>
      <c r="D450" s="99"/>
      <c r="E450" s="98"/>
      <c r="F450" s="99"/>
      <c r="G450" s="98"/>
      <c r="H450" s="9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98"/>
      <c r="B451" s="98"/>
      <c r="C451" s="98"/>
      <c r="D451" s="99"/>
      <c r="E451" s="98"/>
      <c r="F451" s="99"/>
      <c r="G451" s="98"/>
      <c r="H451" s="9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98"/>
      <c r="B452" s="98"/>
      <c r="C452" s="98"/>
      <c r="D452" s="99"/>
      <c r="E452" s="98"/>
      <c r="F452" s="99"/>
      <c r="G452" s="98"/>
      <c r="H452" s="9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98"/>
      <c r="B453" s="98"/>
      <c r="C453" s="98"/>
      <c r="D453" s="99"/>
      <c r="E453" s="98"/>
      <c r="F453" s="99"/>
      <c r="G453" s="98"/>
      <c r="H453" s="9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98"/>
      <c r="B454" s="98"/>
      <c r="C454" s="98"/>
      <c r="D454" s="99"/>
      <c r="E454" s="98"/>
      <c r="F454" s="99"/>
      <c r="G454" s="98"/>
      <c r="H454" s="9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98"/>
      <c r="B455" s="98"/>
      <c r="C455" s="98"/>
      <c r="D455" s="99"/>
      <c r="E455" s="98"/>
      <c r="F455" s="99"/>
      <c r="G455" s="98"/>
      <c r="H455" s="9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98"/>
      <c r="B456" s="98"/>
      <c r="C456" s="98"/>
      <c r="D456" s="99"/>
      <c r="E456" s="98"/>
      <c r="F456" s="99"/>
      <c r="G456" s="98"/>
      <c r="H456" s="9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98"/>
      <c r="B457" s="98"/>
      <c r="C457" s="98"/>
      <c r="D457" s="99"/>
      <c r="E457" s="98"/>
      <c r="F457" s="99"/>
      <c r="G457" s="98"/>
      <c r="H457" s="9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98"/>
      <c r="B458" s="98"/>
      <c r="C458" s="98"/>
      <c r="D458" s="99"/>
      <c r="E458" s="98"/>
      <c r="F458" s="99"/>
      <c r="G458" s="98"/>
      <c r="H458" s="9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98"/>
      <c r="B459" s="98"/>
      <c r="C459" s="98"/>
      <c r="D459" s="99"/>
      <c r="E459" s="98"/>
      <c r="F459" s="99"/>
      <c r="G459" s="98"/>
      <c r="H459" s="9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98"/>
      <c r="B460" s="98"/>
      <c r="C460" s="98"/>
      <c r="D460" s="99"/>
      <c r="E460" s="98"/>
      <c r="F460" s="99"/>
      <c r="G460" s="98"/>
      <c r="H460" s="9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98"/>
      <c r="B461" s="98"/>
      <c r="C461" s="98"/>
      <c r="D461" s="99"/>
      <c r="E461" s="98"/>
      <c r="F461" s="99"/>
      <c r="G461" s="98"/>
      <c r="H461" s="9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98"/>
      <c r="B462" s="98"/>
      <c r="C462" s="98"/>
      <c r="D462" s="99"/>
      <c r="E462" s="98"/>
      <c r="F462" s="99"/>
      <c r="G462" s="98"/>
      <c r="H462" s="9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98"/>
      <c r="B463" s="98"/>
      <c r="C463" s="98"/>
      <c r="D463" s="99"/>
      <c r="E463" s="98"/>
      <c r="F463" s="99"/>
      <c r="G463" s="98"/>
      <c r="H463" s="9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98"/>
      <c r="B464" s="98"/>
      <c r="C464" s="98"/>
      <c r="D464" s="99"/>
      <c r="E464" s="98"/>
      <c r="F464" s="99"/>
      <c r="G464" s="98"/>
      <c r="H464" s="9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98"/>
      <c r="B465" s="98"/>
      <c r="C465" s="98"/>
      <c r="D465" s="99"/>
      <c r="E465" s="98"/>
      <c r="F465" s="99"/>
      <c r="G465" s="98"/>
      <c r="H465" s="9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98"/>
      <c r="B466" s="98"/>
      <c r="C466" s="98"/>
      <c r="D466" s="99"/>
      <c r="E466" s="98"/>
      <c r="F466" s="99"/>
      <c r="G466" s="98"/>
      <c r="H466" s="9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98"/>
      <c r="B467" s="98"/>
      <c r="C467" s="98"/>
      <c r="D467" s="99"/>
      <c r="E467" s="98"/>
      <c r="F467" s="99"/>
      <c r="G467" s="98"/>
      <c r="H467" s="9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98"/>
      <c r="B468" s="98"/>
      <c r="C468" s="98"/>
      <c r="D468" s="99"/>
      <c r="E468" s="98"/>
      <c r="F468" s="99"/>
      <c r="G468" s="98"/>
      <c r="H468" s="9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98"/>
      <c r="B469" s="98"/>
      <c r="C469" s="98"/>
      <c r="D469" s="99"/>
      <c r="E469" s="98"/>
      <c r="F469" s="99"/>
      <c r="G469" s="98"/>
      <c r="H469" s="9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98"/>
      <c r="B470" s="98"/>
      <c r="C470" s="98"/>
      <c r="D470" s="99"/>
      <c r="E470" s="98"/>
      <c r="F470" s="99"/>
      <c r="G470" s="98"/>
      <c r="H470" s="9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98"/>
      <c r="B471" s="98"/>
      <c r="C471" s="98"/>
      <c r="D471" s="99"/>
      <c r="E471" s="98"/>
      <c r="F471" s="99"/>
      <c r="G471" s="98"/>
      <c r="H471" s="9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98"/>
      <c r="B472" s="98"/>
      <c r="C472" s="98"/>
      <c r="D472" s="99"/>
      <c r="E472" s="98"/>
      <c r="F472" s="99"/>
      <c r="G472" s="98"/>
      <c r="H472" s="9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98"/>
      <c r="B473" s="98"/>
      <c r="C473" s="98"/>
      <c r="D473" s="99"/>
      <c r="E473" s="98"/>
      <c r="F473" s="99"/>
      <c r="G473" s="98"/>
      <c r="H473" s="9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98"/>
      <c r="B474" s="98"/>
      <c r="C474" s="98"/>
      <c r="D474" s="99"/>
      <c r="E474" s="98"/>
      <c r="F474" s="99"/>
      <c r="G474" s="98"/>
      <c r="H474" s="9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98"/>
      <c r="B475" s="98"/>
      <c r="C475" s="98"/>
      <c r="D475" s="99"/>
      <c r="E475" s="98"/>
      <c r="F475" s="99"/>
      <c r="G475" s="98"/>
      <c r="H475" s="9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98"/>
      <c r="B476" s="98"/>
      <c r="C476" s="98"/>
      <c r="D476" s="99"/>
      <c r="E476" s="98"/>
      <c r="F476" s="99"/>
      <c r="G476" s="98"/>
      <c r="H476" s="9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98"/>
      <c r="B477" s="98"/>
      <c r="C477" s="98"/>
      <c r="D477" s="99"/>
      <c r="E477" s="98"/>
      <c r="F477" s="99"/>
      <c r="G477" s="98"/>
      <c r="H477" s="9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98"/>
      <c r="B478" s="98"/>
      <c r="C478" s="98"/>
      <c r="D478" s="99"/>
      <c r="E478" s="98"/>
      <c r="F478" s="99"/>
      <c r="G478" s="98"/>
      <c r="H478" s="9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98"/>
      <c r="B479" s="98"/>
      <c r="C479" s="98"/>
      <c r="D479" s="99"/>
      <c r="E479" s="98"/>
      <c r="F479" s="99"/>
      <c r="G479" s="98"/>
      <c r="H479" s="9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98"/>
      <c r="B480" s="98"/>
      <c r="C480" s="98"/>
      <c r="D480" s="99"/>
      <c r="E480" s="98"/>
      <c r="F480" s="99"/>
      <c r="G480" s="98"/>
      <c r="H480" s="9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98"/>
      <c r="B481" s="98"/>
      <c r="C481" s="98"/>
      <c r="D481" s="99"/>
      <c r="E481" s="98"/>
      <c r="F481" s="99"/>
      <c r="G481" s="98"/>
      <c r="H481" s="9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98"/>
      <c r="B482" s="98"/>
      <c r="C482" s="98"/>
      <c r="D482" s="99"/>
      <c r="E482" s="98"/>
      <c r="F482" s="99"/>
      <c r="G482" s="98"/>
      <c r="H482" s="9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98"/>
      <c r="B483" s="98"/>
      <c r="C483" s="98"/>
      <c r="D483" s="99"/>
      <c r="E483" s="98"/>
      <c r="F483" s="99"/>
      <c r="G483" s="98"/>
      <c r="H483" s="9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98"/>
      <c r="B484" s="98"/>
      <c r="C484" s="98"/>
      <c r="D484" s="99"/>
      <c r="E484" s="98"/>
      <c r="F484" s="99"/>
      <c r="G484" s="98"/>
      <c r="H484" s="9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98"/>
      <c r="B485" s="98"/>
      <c r="C485" s="98"/>
      <c r="D485" s="99"/>
      <c r="E485" s="98"/>
      <c r="F485" s="99"/>
      <c r="G485" s="98"/>
      <c r="H485" s="9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98"/>
      <c r="B486" s="98"/>
      <c r="C486" s="98"/>
      <c r="D486" s="99"/>
      <c r="E486" s="98"/>
      <c r="F486" s="99"/>
      <c r="G486" s="98"/>
      <c r="H486" s="9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98"/>
      <c r="B487" s="98"/>
      <c r="C487" s="98"/>
      <c r="D487" s="99"/>
      <c r="E487" s="98"/>
      <c r="F487" s="99"/>
      <c r="G487" s="98"/>
      <c r="H487" s="9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98"/>
      <c r="B488" s="98"/>
      <c r="C488" s="98"/>
      <c r="D488" s="99"/>
      <c r="E488" s="98"/>
      <c r="F488" s="99"/>
      <c r="G488" s="98"/>
      <c r="H488" s="9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98"/>
      <c r="B489" s="98"/>
      <c r="C489" s="98"/>
      <c r="D489" s="99"/>
      <c r="E489" s="98"/>
      <c r="F489" s="99"/>
      <c r="G489" s="98"/>
      <c r="H489" s="9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98"/>
      <c r="B490" s="98"/>
      <c r="C490" s="98"/>
      <c r="D490" s="99"/>
      <c r="E490" s="98"/>
      <c r="F490" s="99"/>
      <c r="G490" s="98"/>
      <c r="H490" s="9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98"/>
      <c r="B491" s="98"/>
      <c r="C491" s="98"/>
      <c r="D491" s="99"/>
      <c r="E491" s="98"/>
      <c r="F491" s="99"/>
      <c r="G491" s="98"/>
      <c r="H491" s="9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98"/>
      <c r="B492" s="98"/>
      <c r="C492" s="98"/>
      <c r="D492" s="99"/>
      <c r="E492" s="98"/>
      <c r="F492" s="99"/>
      <c r="G492" s="98"/>
      <c r="H492" s="9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98"/>
      <c r="B493" s="98"/>
      <c r="C493" s="98"/>
      <c r="D493" s="99"/>
      <c r="E493" s="98"/>
      <c r="F493" s="99"/>
      <c r="G493" s="98"/>
      <c r="H493" s="9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98"/>
      <c r="B494" s="98"/>
      <c r="C494" s="98"/>
      <c r="D494" s="99"/>
      <c r="E494" s="98"/>
      <c r="F494" s="99"/>
      <c r="G494" s="98"/>
      <c r="H494" s="9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98"/>
      <c r="B495" s="98"/>
      <c r="C495" s="98"/>
      <c r="D495" s="99"/>
      <c r="E495" s="98"/>
      <c r="F495" s="99"/>
      <c r="G495" s="98"/>
      <c r="H495" s="9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98"/>
      <c r="B496" s="98"/>
      <c r="C496" s="98"/>
      <c r="D496" s="99"/>
      <c r="E496" s="98"/>
      <c r="F496" s="99"/>
      <c r="G496" s="98"/>
      <c r="H496" s="9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98"/>
      <c r="B497" s="98"/>
      <c r="C497" s="98"/>
      <c r="D497" s="99"/>
      <c r="E497" s="98"/>
      <c r="F497" s="99"/>
      <c r="G497" s="98"/>
      <c r="H497" s="9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98"/>
      <c r="B498" s="98"/>
      <c r="C498" s="98"/>
      <c r="D498" s="99"/>
      <c r="E498" s="98"/>
      <c r="F498" s="99"/>
      <c r="G498" s="98"/>
      <c r="H498" s="9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98"/>
      <c r="B499" s="98"/>
      <c r="C499" s="98"/>
      <c r="D499" s="99"/>
      <c r="E499" s="98"/>
      <c r="F499" s="99"/>
      <c r="G499" s="98"/>
      <c r="H499" s="9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98"/>
      <c r="B500" s="98"/>
      <c r="C500" s="98"/>
      <c r="D500" s="99"/>
      <c r="E500" s="98"/>
      <c r="F500" s="99"/>
      <c r="G500" s="98"/>
      <c r="H500" s="9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98"/>
      <c r="B501" s="98"/>
      <c r="C501" s="98"/>
      <c r="D501" s="99"/>
      <c r="E501" s="98"/>
      <c r="F501" s="99"/>
      <c r="G501" s="98"/>
      <c r="H501" s="9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98"/>
      <c r="B502" s="98"/>
      <c r="C502" s="98"/>
      <c r="D502" s="99"/>
      <c r="E502" s="98"/>
      <c r="F502" s="99"/>
      <c r="G502" s="98"/>
      <c r="H502" s="9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98"/>
      <c r="B503" s="98"/>
      <c r="C503" s="98"/>
      <c r="D503" s="99"/>
      <c r="E503" s="98"/>
      <c r="F503" s="99"/>
      <c r="G503" s="98"/>
      <c r="H503" s="9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98"/>
      <c r="B504" s="98"/>
      <c r="C504" s="98"/>
      <c r="D504" s="99"/>
      <c r="E504" s="98"/>
      <c r="F504" s="99"/>
      <c r="G504" s="98"/>
      <c r="H504" s="9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98"/>
      <c r="B505" s="98"/>
      <c r="C505" s="98"/>
      <c r="D505" s="99"/>
      <c r="E505" s="98"/>
      <c r="F505" s="99"/>
      <c r="G505" s="98"/>
      <c r="H505" s="9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98"/>
      <c r="B506" s="98"/>
      <c r="C506" s="98"/>
      <c r="D506" s="99"/>
      <c r="E506" s="98"/>
      <c r="F506" s="99"/>
      <c r="G506" s="98"/>
      <c r="H506" s="9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98"/>
      <c r="B507" s="98"/>
      <c r="C507" s="98"/>
      <c r="D507" s="99"/>
      <c r="E507" s="98"/>
      <c r="F507" s="99"/>
      <c r="G507" s="98"/>
      <c r="H507" s="9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98"/>
      <c r="B508" s="98"/>
      <c r="C508" s="98"/>
      <c r="D508" s="99"/>
      <c r="E508" s="98"/>
      <c r="F508" s="99"/>
      <c r="G508" s="98"/>
      <c r="H508" s="9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98"/>
      <c r="B509" s="98"/>
      <c r="C509" s="98"/>
      <c r="D509" s="99"/>
      <c r="E509" s="98"/>
      <c r="F509" s="99"/>
      <c r="G509" s="98"/>
      <c r="H509" s="9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98"/>
      <c r="B510" s="98"/>
      <c r="C510" s="98"/>
      <c r="D510" s="99"/>
      <c r="E510" s="98"/>
      <c r="F510" s="99"/>
      <c r="G510" s="98"/>
      <c r="H510" s="9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98"/>
      <c r="B511" s="98"/>
      <c r="C511" s="98"/>
      <c r="D511" s="99"/>
      <c r="E511" s="98"/>
      <c r="F511" s="99"/>
      <c r="G511" s="98"/>
      <c r="H511" s="9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98"/>
      <c r="B512" s="98"/>
      <c r="C512" s="98"/>
      <c r="D512" s="99"/>
      <c r="E512" s="98"/>
      <c r="F512" s="99"/>
      <c r="G512" s="98"/>
      <c r="H512" s="9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98"/>
      <c r="B513" s="98"/>
      <c r="C513" s="98"/>
      <c r="D513" s="99"/>
      <c r="E513" s="98"/>
      <c r="F513" s="99"/>
      <c r="G513" s="98"/>
      <c r="H513" s="9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98"/>
      <c r="B514" s="98"/>
      <c r="C514" s="98"/>
      <c r="D514" s="99"/>
      <c r="E514" s="98"/>
      <c r="F514" s="99"/>
      <c r="G514" s="98"/>
      <c r="H514" s="9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98"/>
      <c r="B515" s="98"/>
      <c r="C515" s="98"/>
      <c r="D515" s="99"/>
      <c r="E515" s="98"/>
      <c r="F515" s="99"/>
      <c r="G515" s="98"/>
      <c r="H515" s="9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98"/>
      <c r="B516" s="98"/>
      <c r="C516" s="98"/>
      <c r="D516" s="99"/>
      <c r="E516" s="98"/>
      <c r="F516" s="99"/>
      <c r="G516" s="98"/>
      <c r="H516" s="9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98"/>
      <c r="B517" s="98"/>
      <c r="C517" s="98"/>
      <c r="D517" s="99"/>
      <c r="E517" s="98"/>
      <c r="F517" s="99"/>
      <c r="G517" s="98"/>
      <c r="H517" s="9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98"/>
      <c r="B518" s="98"/>
      <c r="C518" s="98"/>
      <c r="D518" s="99"/>
      <c r="E518" s="98"/>
      <c r="F518" s="99"/>
      <c r="G518" s="98"/>
      <c r="H518" s="9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98"/>
      <c r="B519" s="98"/>
      <c r="C519" s="98"/>
      <c r="D519" s="99"/>
      <c r="E519" s="98"/>
      <c r="F519" s="99"/>
      <c r="G519" s="98"/>
      <c r="H519" s="9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98"/>
      <c r="B520" s="98"/>
      <c r="C520" s="98"/>
      <c r="D520" s="99"/>
      <c r="E520" s="98"/>
      <c r="F520" s="99"/>
      <c r="G520" s="98"/>
      <c r="H520" s="9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98"/>
      <c r="B521" s="98"/>
      <c r="C521" s="98"/>
      <c r="D521" s="99"/>
      <c r="E521" s="98"/>
      <c r="F521" s="99"/>
      <c r="G521" s="98"/>
      <c r="H521" s="9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98"/>
      <c r="B522" s="98"/>
      <c r="C522" s="98"/>
      <c r="D522" s="99"/>
      <c r="E522" s="98"/>
      <c r="F522" s="99"/>
      <c r="G522" s="98"/>
      <c r="H522" s="9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98"/>
      <c r="B523" s="98"/>
      <c r="C523" s="98"/>
      <c r="D523" s="99"/>
      <c r="E523" s="98"/>
      <c r="F523" s="99"/>
      <c r="G523" s="98"/>
      <c r="H523" s="9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98"/>
      <c r="B524" s="98"/>
      <c r="C524" s="98"/>
      <c r="D524" s="99"/>
      <c r="E524" s="98"/>
      <c r="F524" s="99"/>
      <c r="G524" s="98"/>
      <c r="H524" s="9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98"/>
      <c r="B525" s="98"/>
      <c r="C525" s="98"/>
      <c r="D525" s="99"/>
      <c r="E525" s="98"/>
      <c r="F525" s="99"/>
      <c r="G525" s="98"/>
      <c r="H525" s="9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98"/>
      <c r="B526" s="98"/>
      <c r="C526" s="98"/>
      <c r="D526" s="99"/>
      <c r="E526" s="98"/>
      <c r="F526" s="99"/>
      <c r="G526" s="98"/>
      <c r="H526" s="9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98"/>
      <c r="B527" s="98"/>
      <c r="C527" s="98"/>
      <c r="D527" s="99"/>
      <c r="E527" s="98"/>
      <c r="F527" s="99"/>
      <c r="G527" s="98"/>
      <c r="H527" s="9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98"/>
      <c r="B528" s="98"/>
      <c r="C528" s="98"/>
      <c r="D528" s="99"/>
      <c r="E528" s="98"/>
      <c r="F528" s="99"/>
      <c r="G528" s="98"/>
      <c r="H528" s="9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98"/>
      <c r="B529" s="98"/>
      <c r="C529" s="98"/>
      <c r="D529" s="99"/>
      <c r="E529" s="98"/>
      <c r="F529" s="99"/>
      <c r="G529" s="98"/>
      <c r="H529" s="9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98"/>
      <c r="B530" s="98"/>
      <c r="C530" s="98"/>
      <c r="D530" s="99"/>
      <c r="E530" s="98"/>
      <c r="F530" s="99"/>
      <c r="G530" s="98"/>
      <c r="H530" s="9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98"/>
      <c r="B531" s="98"/>
      <c r="C531" s="98"/>
      <c r="D531" s="99"/>
      <c r="E531" s="98"/>
      <c r="F531" s="99"/>
      <c r="G531" s="98"/>
      <c r="H531" s="9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98"/>
      <c r="B532" s="98"/>
      <c r="C532" s="98"/>
      <c r="D532" s="99"/>
      <c r="E532" s="98"/>
      <c r="F532" s="99"/>
      <c r="G532" s="98"/>
      <c r="H532" s="9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98"/>
      <c r="B533" s="98"/>
      <c r="C533" s="98"/>
      <c r="D533" s="99"/>
      <c r="E533" s="98"/>
      <c r="F533" s="99"/>
      <c r="G533" s="98"/>
      <c r="H533" s="9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98"/>
      <c r="B534" s="98"/>
      <c r="C534" s="98"/>
      <c r="D534" s="99"/>
      <c r="E534" s="98"/>
      <c r="F534" s="99"/>
      <c r="G534" s="98"/>
      <c r="H534" s="9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98"/>
      <c r="B535" s="98"/>
      <c r="C535" s="98"/>
      <c r="D535" s="99"/>
      <c r="E535" s="98"/>
      <c r="F535" s="99"/>
      <c r="G535" s="98"/>
      <c r="H535" s="9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98"/>
      <c r="B536" s="98"/>
      <c r="C536" s="98"/>
      <c r="D536" s="99"/>
      <c r="E536" s="98"/>
      <c r="F536" s="99"/>
      <c r="G536" s="98"/>
      <c r="H536" s="9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98"/>
      <c r="B537" s="98"/>
      <c r="C537" s="98"/>
      <c r="D537" s="99"/>
      <c r="E537" s="98"/>
      <c r="F537" s="99"/>
      <c r="G537" s="98"/>
      <c r="H537" s="9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98"/>
      <c r="B538" s="98"/>
      <c r="C538" s="98"/>
      <c r="D538" s="99"/>
      <c r="E538" s="98"/>
      <c r="F538" s="99"/>
      <c r="G538" s="98"/>
      <c r="H538" s="9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98"/>
      <c r="B539" s="98"/>
      <c r="C539" s="98"/>
      <c r="D539" s="99"/>
      <c r="E539" s="98"/>
      <c r="F539" s="99"/>
      <c r="G539" s="98"/>
      <c r="H539" s="9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98"/>
      <c r="B540" s="98"/>
      <c r="C540" s="98"/>
      <c r="D540" s="99"/>
      <c r="E540" s="98"/>
      <c r="F540" s="99"/>
      <c r="G540" s="98"/>
      <c r="H540" s="9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98"/>
      <c r="B541" s="98"/>
      <c r="C541" s="98"/>
      <c r="D541" s="99"/>
      <c r="E541" s="98"/>
      <c r="F541" s="99"/>
      <c r="G541" s="98"/>
      <c r="H541" s="9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98"/>
      <c r="B542" s="98"/>
      <c r="C542" s="98"/>
      <c r="D542" s="99"/>
      <c r="E542" s="98"/>
      <c r="F542" s="99"/>
      <c r="G542" s="98"/>
      <c r="H542" s="9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98"/>
      <c r="B543" s="98"/>
      <c r="C543" s="98"/>
      <c r="D543" s="99"/>
      <c r="E543" s="98"/>
      <c r="F543" s="99"/>
      <c r="G543" s="98"/>
      <c r="H543" s="9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98"/>
      <c r="B544" s="98"/>
      <c r="C544" s="98"/>
      <c r="D544" s="99"/>
      <c r="E544" s="98"/>
      <c r="F544" s="99"/>
      <c r="G544" s="98"/>
      <c r="H544" s="9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98"/>
      <c r="B545" s="98"/>
      <c r="C545" s="98"/>
      <c r="D545" s="99"/>
      <c r="E545" s="98"/>
      <c r="F545" s="99"/>
      <c r="G545" s="98"/>
      <c r="H545" s="9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98"/>
      <c r="B546" s="98"/>
      <c r="C546" s="98"/>
      <c r="D546" s="99"/>
      <c r="E546" s="98"/>
      <c r="F546" s="99"/>
      <c r="G546" s="98"/>
      <c r="H546" s="9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98"/>
      <c r="B547" s="98"/>
      <c r="C547" s="98"/>
      <c r="D547" s="99"/>
      <c r="E547" s="98"/>
      <c r="F547" s="99"/>
      <c r="G547" s="98"/>
      <c r="H547" s="9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98"/>
      <c r="B548" s="98"/>
      <c r="C548" s="98"/>
      <c r="D548" s="99"/>
      <c r="E548" s="98"/>
      <c r="F548" s="99"/>
      <c r="G548" s="98"/>
      <c r="H548" s="9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98"/>
      <c r="B549" s="98"/>
      <c r="C549" s="98"/>
      <c r="D549" s="99"/>
      <c r="E549" s="98"/>
      <c r="F549" s="99"/>
      <c r="G549" s="98"/>
      <c r="H549" s="9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98"/>
      <c r="B550" s="98"/>
      <c r="C550" s="98"/>
      <c r="D550" s="99"/>
      <c r="E550" s="98"/>
      <c r="F550" s="99"/>
      <c r="G550" s="98"/>
      <c r="H550" s="9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98"/>
      <c r="B551" s="98"/>
      <c r="C551" s="98"/>
      <c r="D551" s="99"/>
      <c r="E551" s="98"/>
      <c r="F551" s="99"/>
      <c r="G551" s="98"/>
      <c r="H551" s="9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98"/>
      <c r="B552" s="98"/>
      <c r="C552" s="98"/>
      <c r="D552" s="99"/>
      <c r="E552" s="98"/>
      <c r="F552" s="99"/>
      <c r="G552" s="98"/>
      <c r="H552" s="9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98"/>
      <c r="B553" s="98"/>
      <c r="C553" s="98"/>
      <c r="D553" s="99"/>
      <c r="E553" s="98"/>
      <c r="F553" s="99"/>
      <c r="G553" s="98"/>
      <c r="H553" s="9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98"/>
      <c r="B554" s="98"/>
      <c r="C554" s="98"/>
      <c r="D554" s="99"/>
      <c r="E554" s="98"/>
      <c r="F554" s="99"/>
      <c r="G554" s="98"/>
      <c r="H554" s="9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98"/>
      <c r="B555" s="98"/>
      <c r="C555" s="98"/>
      <c r="D555" s="99"/>
      <c r="E555" s="98"/>
      <c r="F555" s="99"/>
      <c r="G555" s="98"/>
      <c r="H555" s="9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98"/>
      <c r="B556" s="98"/>
      <c r="C556" s="98"/>
      <c r="D556" s="99"/>
      <c r="E556" s="98"/>
      <c r="F556" s="99"/>
      <c r="G556" s="98"/>
      <c r="H556" s="9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98"/>
      <c r="B557" s="98"/>
      <c r="C557" s="98"/>
      <c r="D557" s="99"/>
      <c r="E557" s="98"/>
      <c r="F557" s="99"/>
      <c r="G557" s="98"/>
      <c r="H557" s="9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98"/>
      <c r="B558" s="98"/>
      <c r="C558" s="98"/>
      <c r="D558" s="99"/>
      <c r="E558" s="98"/>
      <c r="F558" s="99"/>
      <c r="G558" s="98"/>
      <c r="H558" s="9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98"/>
      <c r="B559" s="98"/>
      <c r="C559" s="98"/>
      <c r="D559" s="99"/>
      <c r="E559" s="98"/>
      <c r="F559" s="99"/>
      <c r="G559" s="98"/>
      <c r="H559" s="9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98"/>
      <c r="B560" s="98"/>
      <c r="C560" s="98"/>
      <c r="D560" s="99"/>
      <c r="E560" s="98"/>
      <c r="F560" s="99"/>
      <c r="G560" s="98"/>
      <c r="H560" s="9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98"/>
      <c r="B561" s="98"/>
      <c r="C561" s="98"/>
      <c r="D561" s="99"/>
      <c r="E561" s="98"/>
      <c r="F561" s="99"/>
      <c r="G561" s="98"/>
      <c r="H561" s="9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98"/>
      <c r="B562" s="98"/>
      <c r="C562" s="98"/>
      <c r="D562" s="99"/>
      <c r="E562" s="98"/>
      <c r="F562" s="99"/>
      <c r="G562" s="98"/>
      <c r="H562" s="9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98"/>
      <c r="B563" s="98"/>
      <c r="C563" s="98"/>
      <c r="D563" s="99"/>
      <c r="E563" s="98"/>
      <c r="F563" s="99"/>
      <c r="G563" s="98"/>
      <c r="H563" s="9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98"/>
      <c r="B564" s="98"/>
      <c r="C564" s="98"/>
      <c r="D564" s="99"/>
      <c r="E564" s="98"/>
      <c r="F564" s="99"/>
      <c r="G564" s="98"/>
      <c r="H564" s="9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98"/>
      <c r="B565" s="98"/>
      <c r="C565" s="98"/>
      <c r="D565" s="99"/>
      <c r="E565" s="98"/>
      <c r="F565" s="99"/>
      <c r="G565" s="98"/>
      <c r="H565" s="9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98"/>
      <c r="B566" s="98"/>
      <c r="C566" s="98"/>
      <c r="D566" s="99"/>
      <c r="E566" s="98"/>
      <c r="F566" s="99"/>
      <c r="G566" s="98"/>
      <c r="H566" s="9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98"/>
      <c r="B567" s="98"/>
      <c r="C567" s="98"/>
      <c r="D567" s="99"/>
      <c r="E567" s="98"/>
      <c r="F567" s="99"/>
      <c r="G567" s="98"/>
      <c r="H567" s="9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98"/>
      <c r="B568" s="98"/>
      <c r="C568" s="98"/>
      <c r="D568" s="99"/>
      <c r="E568" s="98"/>
      <c r="F568" s="99"/>
      <c r="G568" s="98"/>
      <c r="H568" s="9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98"/>
      <c r="B569" s="98"/>
      <c r="C569" s="98"/>
      <c r="D569" s="99"/>
      <c r="E569" s="98"/>
      <c r="F569" s="99"/>
      <c r="G569" s="98"/>
      <c r="H569" s="9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98"/>
      <c r="B570" s="98"/>
      <c r="C570" s="98"/>
      <c r="D570" s="99"/>
      <c r="E570" s="98"/>
      <c r="F570" s="99"/>
      <c r="G570" s="98"/>
      <c r="H570" s="9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98"/>
      <c r="B571" s="98"/>
      <c r="C571" s="98"/>
      <c r="D571" s="99"/>
      <c r="E571" s="98"/>
      <c r="F571" s="99"/>
      <c r="G571" s="98"/>
      <c r="H571" s="9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98"/>
      <c r="B572" s="98"/>
      <c r="C572" s="98"/>
      <c r="D572" s="99"/>
      <c r="E572" s="98"/>
      <c r="F572" s="99"/>
      <c r="G572" s="98"/>
      <c r="H572" s="9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98"/>
      <c r="B573" s="98"/>
      <c r="C573" s="98"/>
      <c r="D573" s="99"/>
      <c r="E573" s="98"/>
      <c r="F573" s="99"/>
      <c r="G573" s="98"/>
      <c r="H573" s="9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98"/>
      <c r="B574" s="98"/>
      <c r="C574" s="98"/>
      <c r="D574" s="99"/>
      <c r="E574" s="98"/>
      <c r="F574" s="99"/>
      <c r="G574" s="98"/>
      <c r="H574" s="9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98"/>
      <c r="B575" s="98"/>
      <c r="C575" s="98"/>
      <c r="D575" s="99"/>
      <c r="E575" s="98"/>
      <c r="F575" s="99"/>
      <c r="G575" s="98"/>
      <c r="H575" s="9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98"/>
      <c r="B576" s="98"/>
      <c r="C576" s="98"/>
      <c r="D576" s="99"/>
      <c r="E576" s="98"/>
      <c r="F576" s="99"/>
      <c r="G576" s="98"/>
      <c r="H576" s="9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98"/>
      <c r="B577" s="98"/>
      <c r="C577" s="98"/>
      <c r="D577" s="99"/>
      <c r="E577" s="98"/>
      <c r="F577" s="99"/>
      <c r="G577" s="98"/>
      <c r="H577" s="9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98"/>
      <c r="B578" s="98"/>
      <c r="C578" s="98"/>
      <c r="D578" s="99"/>
      <c r="E578" s="98"/>
      <c r="F578" s="99"/>
      <c r="G578" s="98"/>
      <c r="H578" s="9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98"/>
      <c r="B579" s="98"/>
      <c r="C579" s="98"/>
      <c r="D579" s="99"/>
      <c r="E579" s="98"/>
      <c r="F579" s="99"/>
      <c r="G579" s="98"/>
      <c r="H579" s="9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98"/>
      <c r="B580" s="98"/>
      <c r="C580" s="98"/>
      <c r="D580" s="99"/>
      <c r="E580" s="98"/>
      <c r="F580" s="99"/>
      <c r="G580" s="98"/>
      <c r="H580" s="9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98"/>
      <c r="B581" s="98"/>
      <c r="C581" s="98"/>
      <c r="D581" s="99"/>
      <c r="E581" s="98"/>
      <c r="F581" s="99"/>
      <c r="G581" s="98"/>
      <c r="H581" s="9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98"/>
      <c r="B582" s="98"/>
      <c r="C582" s="98"/>
      <c r="D582" s="99"/>
      <c r="E582" s="98"/>
      <c r="F582" s="99"/>
      <c r="G582" s="98"/>
      <c r="H582" s="9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98"/>
      <c r="B583" s="98"/>
      <c r="C583" s="98"/>
      <c r="D583" s="99"/>
      <c r="E583" s="98"/>
      <c r="F583" s="99"/>
      <c r="G583" s="98"/>
      <c r="H583" s="9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98"/>
      <c r="B584" s="98"/>
      <c r="C584" s="98"/>
      <c r="D584" s="99"/>
      <c r="E584" s="98"/>
      <c r="F584" s="99"/>
      <c r="G584" s="98"/>
      <c r="H584" s="9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98"/>
      <c r="B585" s="98"/>
      <c r="C585" s="98"/>
      <c r="D585" s="99"/>
      <c r="E585" s="98"/>
      <c r="F585" s="99"/>
      <c r="G585" s="98"/>
      <c r="H585" s="9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98"/>
      <c r="B586" s="98"/>
      <c r="C586" s="98"/>
      <c r="D586" s="99"/>
      <c r="E586" s="98"/>
      <c r="F586" s="99"/>
      <c r="G586" s="98"/>
      <c r="H586" s="9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98"/>
      <c r="B587" s="98"/>
      <c r="C587" s="98"/>
      <c r="D587" s="99"/>
      <c r="E587" s="98"/>
      <c r="F587" s="99"/>
      <c r="G587" s="98"/>
      <c r="H587" s="9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98"/>
      <c r="B588" s="98"/>
      <c r="C588" s="98"/>
      <c r="D588" s="99"/>
      <c r="E588" s="98"/>
      <c r="F588" s="99"/>
      <c r="G588" s="98"/>
      <c r="H588" s="9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98"/>
      <c r="B589" s="98"/>
      <c r="C589" s="98"/>
      <c r="D589" s="99"/>
      <c r="E589" s="98"/>
      <c r="F589" s="99"/>
      <c r="G589" s="98"/>
      <c r="H589" s="9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98"/>
      <c r="B590" s="98"/>
      <c r="C590" s="98"/>
      <c r="D590" s="99"/>
      <c r="E590" s="98"/>
      <c r="F590" s="99"/>
      <c r="G590" s="98"/>
      <c r="H590" s="9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98"/>
      <c r="B591" s="98"/>
      <c r="C591" s="98"/>
      <c r="D591" s="99"/>
      <c r="E591" s="98"/>
      <c r="F591" s="99"/>
      <c r="G591" s="98"/>
      <c r="H591" s="9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98"/>
      <c r="B592" s="98"/>
      <c r="C592" s="98"/>
      <c r="D592" s="99"/>
      <c r="E592" s="98"/>
      <c r="F592" s="99"/>
      <c r="G592" s="98"/>
      <c r="H592" s="9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98"/>
      <c r="B593" s="98"/>
      <c r="C593" s="98"/>
      <c r="D593" s="99"/>
      <c r="E593" s="98"/>
      <c r="F593" s="99"/>
      <c r="G593" s="98"/>
      <c r="H593" s="9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98"/>
      <c r="B594" s="98"/>
      <c r="C594" s="98"/>
      <c r="D594" s="99"/>
      <c r="E594" s="98"/>
      <c r="F594" s="99"/>
      <c r="G594" s="98"/>
      <c r="H594" s="9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98"/>
      <c r="B595" s="98"/>
      <c r="C595" s="98"/>
      <c r="D595" s="99"/>
      <c r="E595" s="98"/>
      <c r="F595" s="99"/>
      <c r="G595" s="98"/>
      <c r="H595" s="9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98"/>
      <c r="B596" s="98"/>
      <c r="C596" s="98"/>
      <c r="D596" s="99"/>
      <c r="E596" s="98"/>
      <c r="F596" s="99"/>
      <c r="G596" s="98"/>
      <c r="H596" s="9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98"/>
      <c r="B597" s="98"/>
      <c r="C597" s="98"/>
      <c r="D597" s="99"/>
      <c r="E597" s="98"/>
      <c r="F597" s="99"/>
      <c r="G597" s="98"/>
      <c r="H597" s="9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98"/>
      <c r="B598" s="98"/>
      <c r="C598" s="98"/>
      <c r="D598" s="99"/>
      <c r="E598" s="98"/>
      <c r="F598" s="99"/>
      <c r="G598" s="98"/>
      <c r="H598" s="9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98"/>
      <c r="B599" s="98"/>
      <c r="C599" s="98"/>
      <c r="D599" s="99"/>
      <c r="E599" s="98"/>
      <c r="F599" s="99"/>
      <c r="G599" s="98"/>
      <c r="H599" s="9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98"/>
      <c r="B600" s="98"/>
      <c r="C600" s="98"/>
      <c r="D600" s="99"/>
      <c r="E600" s="98"/>
      <c r="F600" s="99"/>
      <c r="G600" s="98"/>
      <c r="H600" s="9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98"/>
      <c r="B601" s="98"/>
      <c r="C601" s="98"/>
      <c r="D601" s="99"/>
      <c r="E601" s="98"/>
      <c r="F601" s="99"/>
      <c r="G601" s="98"/>
      <c r="H601" s="9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98"/>
      <c r="B602" s="98"/>
      <c r="C602" s="98"/>
      <c r="D602" s="99"/>
      <c r="E602" s="98"/>
      <c r="F602" s="99"/>
      <c r="G602" s="98"/>
      <c r="H602" s="9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98"/>
      <c r="B603" s="98"/>
      <c r="C603" s="98"/>
      <c r="D603" s="99"/>
      <c r="E603" s="98"/>
      <c r="F603" s="99"/>
      <c r="G603" s="98"/>
      <c r="H603" s="9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98"/>
      <c r="B604" s="98"/>
      <c r="C604" s="98"/>
      <c r="D604" s="99"/>
      <c r="E604" s="98"/>
      <c r="F604" s="99"/>
      <c r="G604" s="98"/>
      <c r="H604" s="9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98"/>
      <c r="B605" s="98"/>
      <c r="C605" s="98"/>
      <c r="D605" s="99"/>
      <c r="E605" s="98"/>
      <c r="F605" s="99"/>
      <c r="G605" s="98"/>
      <c r="H605" s="9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98"/>
      <c r="B606" s="98"/>
      <c r="C606" s="98"/>
      <c r="D606" s="99"/>
      <c r="E606" s="98"/>
      <c r="F606" s="99"/>
      <c r="G606" s="98"/>
      <c r="H606" s="9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98"/>
      <c r="B607" s="98"/>
      <c r="C607" s="98"/>
      <c r="D607" s="99"/>
      <c r="E607" s="98"/>
      <c r="F607" s="99"/>
      <c r="G607" s="98"/>
      <c r="H607" s="9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98"/>
      <c r="B608" s="98"/>
      <c r="C608" s="98"/>
      <c r="D608" s="99"/>
      <c r="E608" s="98"/>
      <c r="F608" s="99"/>
      <c r="G608" s="98"/>
      <c r="H608" s="9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98"/>
      <c r="B609" s="98"/>
      <c r="C609" s="98"/>
      <c r="D609" s="99"/>
      <c r="E609" s="98"/>
      <c r="F609" s="99"/>
      <c r="G609" s="98"/>
      <c r="H609" s="9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98"/>
      <c r="B610" s="98"/>
      <c r="C610" s="98"/>
      <c r="D610" s="99"/>
      <c r="E610" s="98"/>
      <c r="F610" s="99"/>
      <c r="G610" s="98"/>
      <c r="H610" s="9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98"/>
      <c r="B611" s="98"/>
      <c r="C611" s="98"/>
      <c r="D611" s="99"/>
      <c r="E611" s="98"/>
      <c r="F611" s="99"/>
      <c r="G611" s="98"/>
      <c r="H611" s="9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98"/>
      <c r="B612" s="98"/>
      <c r="C612" s="98"/>
      <c r="D612" s="99"/>
      <c r="E612" s="98"/>
      <c r="F612" s="99"/>
      <c r="G612" s="98"/>
      <c r="H612" s="9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98"/>
      <c r="B613" s="98"/>
      <c r="C613" s="98"/>
      <c r="D613" s="99"/>
      <c r="E613" s="98"/>
      <c r="F613" s="99"/>
      <c r="G613" s="98"/>
      <c r="H613" s="9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98"/>
      <c r="B614" s="98"/>
      <c r="C614" s="98"/>
      <c r="D614" s="99"/>
      <c r="E614" s="98"/>
      <c r="F614" s="99"/>
      <c r="G614" s="98"/>
      <c r="H614" s="9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98"/>
      <c r="B615" s="98"/>
      <c r="C615" s="98"/>
      <c r="D615" s="99"/>
      <c r="E615" s="98"/>
      <c r="F615" s="99"/>
      <c r="G615" s="98"/>
      <c r="H615" s="9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98"/>
      <c r="B616" s="98"/>
      <c r="C616" s="98"/>
      <c r="D616" s="99"/>
      <c r="E616" s="98"/>
      <c r="F616" s="99"/>
      <c r="G616" s="98"/>
      <c r="H616" s="9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98"/>
      <c r="B617" s="98"/>
      <c r="C617" s="98"/>
      <c r="D617" s="99"/>
      <c r="E617" s="98"/>
      <c r="F617" s="99"/>
      <c r="G617" s="98"/>
      <c r="H617" s="9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98"/>
      <c r="B618" s="98"/>
      <c r="C618" s="98"/>
      <c r="D618" s="99"/>
      <c r="E618" s="98"/>
      <c r="F618" s="99"/>
      <c r="G618" s="98"/>
      <c r="H618" s="9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98"/>
      <c r="B619" s="98"/>
      <c r="C619" s="98"/>
      <c r="D619" s="99"/>
      <c r="E619" s="98"/>
      <c r="F619" s="99"/>
      <c r="G619" s="98"/>
      <c r="H619" s="9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98"/>
      <c r="B620" s="98"/>
      <c r="C620" s="98"/>
      <c r="D620" s="99"/>
      <c r="E620" s="98"/>
      <c r="F620" s="99"/>
      <c r="G620" s="98"/>
      <c r="H620" s="9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98"/>
      <c r="B621" s="98"/>
      <c r="C621" s="98"/>
      <c r="D621" s="99"/>
      <c r="E621" s="98"/>
      <c r="F621" s="99"/>
      <c r="G621" s="98"/>
      <c r="H621" s="9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98"/>
      <c r="B622" s="98"/>
      <c r="C622" s="98"/>
      <c r="D622" s="99"/>
      <c r="E622" s="98"/>
      <c r="F622" s="99"/>
      <c r="G622" s="98"/>
      <c r="H622" s="9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98"/>
      <c r="B623" s="98"/>
      <c r="C623" s="98"/>
      <c r="D623" s="99"/>
      <c r="E623" s="98"/>
      <c r="F623" s="99"/>
      <c r="G623" s="98"/>
      <c r="H623" s="9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98"/>
      <c r="B624" s="98"/>
      <c r="C624" s="98"/>
      <c r="D624" s="99"/>
      <c r="E624" s="98"/>
      <c r="F624" s="99"/>
      <c r="G624" s="98"/>
      <c r="H624" s="9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98"/>
      <c r="B625" s="98"/>
      <c r="C625" s="98"/>
      <c r="D625" s="99"/>
      <c r="E625" s="98"/>
      <c r="F625" s="99"/>
      <c r="G625" s="98"/>
      <c r="H625" s="9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98"/>
      <c r="B626" s="98"/>
      <c r="C626" s="98"/>
      <c r="D626" s="99"/>
      <c r="E626" s="98"/>
      <c r="F626" s="99"/>
      <c r="G626" s="98"/>
      <c r="H626" s="9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98"/>
      <c r="B627" s="98"/>
      <c r="C627" s="98"/>
      <c r="D627" s="99"/>
      <c r="E627" s="98"/>
      <c r="F627" s="99"/>
      <c r="G627" s="98"/>
      <c r="H627" s="9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98"/>
      <c r="B628" s="98"/>
      <c r="C628" s="98"/>
      <c r="D628" s="99"/>
      <c r="E628" s="98"/>
      <c r="F628" s="99"/>
      <c r="G628" s="98"/>
      <c r="H628" s="9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98"/>
      <c r="B629" s="98"/>
      <c r="C629" s="98"/>
      <c r="D629" s="99"/>
      <c r="E629" s="98"/>
      <c r="F629" s="99"/>
      <c r="G629" s="98"/>
      <c r="H629" s="9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98"/>
      <c r="B630" s="98"/>
      <c r="C630" s="98"/>
      <c r="D630" s="99"/>
      <c r="E630" s="98"/>
      <c r="F630" s="99"/>
      <c r="G630" s="98"/>
      <c r="H630" s="9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98"/>
      <c r="B631" s="98"/>
      <c r="C631" s="98"/>
      <c r="D631" s="99"/>
      <c r="E631" s="98"/>
      <c r="F631" s="99"/>
      <c r="G631" s="98"/>
      <c r="H631" s="9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98"/>
      <c r="B632" s="98"/>
      <c r="C632" s="98"/>
      <c r="D632" s="99"/>
      <c r="E632" s="98"/>
      <c r="F632" s="99"/>
      <c r="G632" s="98"/>
      <c r="H632" s="9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98"/>
      <c r="B633" s="98"/>
      <c r="C633" s="98"/>
      <c r="D633" s="99"/>
      <c r="E633" s="98"/>
      <c r="F633" s="99"/>
      <c r="G633" s="98"/>
      <c r="H633" s="9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98"/>
      <c r="B634" s="98"/>
      <c r="C634" s="98"/>
      <c r="D634" s="99"/>
      <c r="E634" s="98"/>
      <c r="F634" s="99"/>
      <c r="G634" s="98"/>
      <c r="H634" s="9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98"/>
      <c r="B635" s="98"/>
      <c r="C635" s="98"/>
      <c r="D635" s="99"/>
      <c r="E635" s="98"/>
      <c r="F635" s="99"/>
      <c r="G635" s="98"/>
      <c r="H635" s="9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98"/>
      <c r="B636" s="98"/>
      <c r="C636" s="98"/>
      <c r="D636" s="99"/>
      <c r="E636" s="98"/>
      <c r="F636" s="99"/>
      <c r="G636" s="98"/>
      <c r="H636" s="9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98"/>
      <c r="B637" s="98"/>
      <c r="C637" s="98"/>
      <c r="D637" s="99"/>
      <c r="E637" s="98"/>
      <c r="F637" s="99"/>
      <c r="G637" s="98"/>
      <c r="H637" s="9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98"/>
      <c r="B638" s="98"/>
      <c r="C638" s="98"/>
      <c r="D638" s="99"/>
      <c r="E638" s="98"/>
      <c r="F638" s="99"/>
      <c r="G638" s="98"/>
      <c r="H638" s="9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98"/>
      <c r="B639" s="98"/>
      <c r="C639" s="98"/>
      <c r="D639" s="99"/>
      <c r="E639" s="98"/>
      <c r="F639" s="99"/>
      <c r="G639" s="98"/>
      <c r="H639" s="9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98"/>
      <c r="B640" s="98"/>
      <c r="C640" s="98"/>
      <c r="D640" s="99"/>
      <c r="E640" s="98"/>
      <c r="F640" s="99"/>
      <c r="G640" s="98"/>
      <c r="H640" s="9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98"/>
      <c r="B641" s="98"/>
      <c r="C641" s="98"/>
      <c r="D641" s="99"/>
      <c r="E641" s="98"/>
      <c r="F641" s="99"/>
      <c r="G641" s="98"/>
      <c r="H641" s="9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98"/>
      <c r="B642" s="98"/>
      <c r="C642" s="98"/>
      <c r="D642" s="99"/>
      <c r="E642" s="98"/>
      <c r="F642" s="99"/>
      <c r="G642" s="98"/>
      <c r="H642" s="9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98"/>
      <c r="B643" s="98"/>
      <c r="C643" s="98"/>
      <c r="D643" s="99"/>
      <c r="E643" s="98"/>
      <c r="F643" s="99"/>
      <c r="G643" s="98"/>
      <c r="H643" s="9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98"/>
      <c r="B644" s="98"/>
      <c r="C644" s="98"/>
      <c r="D644" s="99"/>
      <c r="E644" s="98"/>
      <c r="F644" s="99"/>
      <c r="G644" s="98"/>
      <c r="H644" s="9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98"/>
      <c r="B645" s="98"/>
      <c r="C645" s="98"/>
      <c r="D645" s="99"/>
      <c r="E645" s="98"/>
      <c r="F645" s="99"/>
      <c r="G645" s="98"/>
      <c r="H645" s="9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98"/>
      <c r="B646" s="98"/>
      <c r="C646" s="98"/>
      <c r="D646" s="99"/>
      <c r="E646" s="98"/>
      <c r="F646" s="99"/>
      <c r="G646" s="98"/>
      <c r="H646" s="9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98"/>
      <c r="B647" s="98"/>
      <c r="C647" s="98"/>
      <c r="D647" s="99"/>
      <c r="E647" s="98"/>
      <c r="F647" s="99"/>
      <c r="G647" s="98"/>
      <c r="H647" s="9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98"/>
      <c r="B648" s="98"/>
      <c r="C648" s="98"/>
      <c r="D648" s="99"/>
      <c r="E648" s="98"/>
      <c r="F648" s="99"/>
      <c r="G648" s="98"/>
      <c r="H648" s="9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98"/>
      <c r="B649" s="98"/>
      <c r="C649" s="98"/>
      <c r="D649" s="99"/>
      <c r="E649" s="98"/>
      <c r="F649" s="99"/>
      <c r="G649" s="98"/>
      <c r="H649" s="9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98"/>
      <c r="B650" s="98"/>
      <c r="C650" s="98"/>
      <c r="D650" s="99"/>
      <c r="E650" s="98"/>
      <c r="F650" s="99"/>
      <c r="G650" s="98"/>
      <c r="H650" s="9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98"/>
      <c r="B651" s="98"/>
      <c r="C651" s="98"/>
      <c r="D651" s="99"/>
      <c r="E651" s="98"/>
      <c r="F651" s="99"/>
      <c r="G651" s="98"/>
      <c r="H651" s="9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98"/>
      <c r="B652" s="98"/>
      <c r="C652" s="98"/>
      <c r="D652" s="99"/>
      <c r="E652" s="98"/>
      <c r="F652" s="99"/>
      <c r="G652" s="98"/>
      <c r="H652" s="9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98"/>
      <c r="B653" s="98"/>
      <c r="C653" s="98"/>
      <c r="D653" s="99"/>
      <c r="E653" s="98"/>
      <c r="F653" s="99"/>
      <c r="G653" s="98"/>
      <c r="H653" s="9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98"/>
      <c r="B654" s="98"/>
      <c r="C654" s="98"/>
      <c r="D654" s="99"/>
      <c r="E654" s="98"/>
      <c r="F654" s="99"/>
      <c r="G654" s="98"/>
      <c r="H654" s="9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98"/>
      <c r="B655" s="98"/>
      <c r="C655" s="98"/>
      <c r="D655" s="99"/>
      <c r="E655" s="98"/>
      <c r="F655" s="99"/>
      <c r="G655" s="98"/>
      <c r="H655" s="9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98"/>
      <c r="B656" s="98"/>
      <c r="C656" s="98"/>
      <c r="D656" s="99"/>
      <c r="E656" s="98"/>
      <c r="F656" s="99"/>
      <c r="G656" s="98"/>
      <c r="H656" s="9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98"/>
      <c r="B657" s="98"/>
      <c r="C657" s="98"/>
      <c r="D657" s="99"/>
      <c r="E657" s="98"/>
      <c r="F657" s="99"/>
      <c r="G657" s="98"/>
      <c r="H657" s="9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98"/>
      <c r="B658" s="98"/>
      <c r="C658" s="98"/>
      <c r="D658" s="99"/>
      <c r="E658" s="98"/>
      <c r="F658" s="99"/>
      <c r="G658" s="98"/>
      <c r="H658" s="9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98"/>
      <c r="B659" s="98"/>
      <c r="C659" s="98"/>
      <c r="D659" s="99"/>
      <c r="E659" s="98"/>
      <c r="F659" s="99"/>
      <c r="G659" s="98"/>
      <c r="H659" s="9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98"/>
      <c r="B660" s="98"/>
      <c r="C660" s="98"/>
      <c r="D660" s="99"/>
      <c r="E660" s="98"/>
      <c r="F660" s="99"/>
      <c r="G660" s="98"/>
      <c r="H660" s="9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98"/>
      <c r="B661" s="98"/>
      <c r="C661" s="98"/>
      <c r="D661" s="99"/>
      <c r="E661" s="98"/>
      <c r="F661" s="99"/>
      <c r="G661" s="98"/>
      <c r="H661" s="9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98"/>
      <c r="B662" s="98"/>
      <c r="C662" s="98"/>
      <c r="D662" s="99"/>
      <c r="E662" s="98"/>
      <c r="F662" s="99"/>
      <c r="G662" s="98"/>
      <c r="H662" s="9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98"/>
      <c r="B663" s="98"/>
      <c r="C663" s="98"/>
      <c r="D663" s="99"/>
      <c r="E663" s="98"/>
      <c r="F663" s="99"/>
      <c r="G663" s="98"/>
      <c r="H663" s="9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98"/>
      <c r="B664" s="98"/>
      <c r="C664" s="98"/>
      <c r="D664" s="99"/>
      <c r="E664" s="98"/>
      <c r="F664" s="99"/>
      <c r="G664" s="98"/>
      <c r="H664" s="9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98"/>
      <c r="B665" s="98"/>
      <c r="C665" s="98"/>
      <c r="D665" s="99"/>
      <c r="E665" s="98"/>
      <c r="F665" s="99"/>
      <c r="G665" s="98"/>
      <c r="H665" s="9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98"/>
      <c r="B666" s="98"/>
      <c r="C666" s="98"/>
      <c r="D666" s="99"/>
      <c r="E666" s="98"/>
      <c r="F666" s="99"/>
      <c r="G666" s="98"/>
      <c r="H666" s="9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98"/>
      <c r="B667" s="98"/>
      <c r="C667" s="98"/>
      <c r="D667" s="99"/>
      <c r="E667" s="98"/>
      <c r="F667" s="99"/>
      <c r="G667" s="98"/>
      <c r="H667" s="9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98"/>
      <c r="B668" s="98"/>
      <c r="C668" s="98"/>
      <c r="D668" s="99"/>
      <c r="E668" s="98"/>
      <c r="F668" s="99"/>
      <c r="G668" s="98"/>
      <c r="H668" s="9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98"/>
      <c r="B669" s="98"/>
      <c r="C669" s="98"/>
      <c r="D669" s="99"/>
      <c r="E669" s="98"/>
      <c r="F669" s="99"/>
      <c r="G669" s="98"/>
      <c r="H669" s="9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98"/>
      <c r="B670" s="98"/>
      <c r="C670" s="98"/>
      <c r="D670" s="99"/>
      <c r="E670" s="98"/>
      <c r="F670" s="99"/>
      <c r="G670" s="98"/>
      <c r="H670" s="9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98"/>
      <c r="B671" s="98"/>
      <c r="C671" s="98"/>
      <c r="D671" s="99"/>
      <c r="E671" s="98"/>
      <c r="F671" s="99"/>
      <c r="G671" s="98"/>
      <c r="H671" s="9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98"/>
      <c r="B672" s="98"/>
      <c r="C672" s="98"/>
      <c r="D672" s="99"/>
      <c r="E672" s="98"/>
      <c r="F672" s="99"/>
      <c r="G672" s="98"/>
      <c r="H672" s="9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98"/>
      <c r="B673" s="98"/>
      <c r="C673" s="98"/>
      <c r="D673" s="99"/>
      <c r="E673" s="98"/>
      <c r="F673" s="99"/>
      <c r="G673" s="98"/>
      <c r="H673" s="9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98"/>
      <c r="B674" s="98"/>
      <c r="C674" s="98"/>
      <c r="D674" s="99"/>
      <c r="E674" s="98"/>
      <c r="F674" s="99"/>
      <c r="G674" s="98"/>
      <c r="H674" s="9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98"/>
      <c r="B675" s="98"/>
      <c r="C675" s="98"/>
      <c r="D675" s="99"/>
      <c r="E675" s="98"/>
      <c r="F675" s="99"/>
      <c r="G675" s="98"/>
      <c r="H675" s="9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98"/>
      <c r="B676" s="98"/>
      <c r="C676" s="98"/>
      <c r="D676" s="99"/>
      <c r="E676" s="98"/>
      <c r="F676" s="99"/>
      <c r="G676" s="98"/>
      <c r="H676" s="9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98"/>
      <c r="B677" s="98"/>
      <c r="C677" s="98"/>
      <c r="D677" s="99"/>
      <c r="E677" s="98"/>
      <c r="F677" s="99"/>
      <c r="G677" s="98"/>
      <c r="H677" s="9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98"/>
      <c r="B678" s="98"/>
      <c r="C678" s="98"/>
      <c r="D678" s="99"/>
      <c r="E678" s="98"/>
      <c r="F678" s="99"/>
      <c r="G678" s="98"/>
      <c r="H678" s="9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98"/>
      <c r="B679" s="98"/>
      <c r="C679" s="98"/>
      <c r="D679" s="99"/>
      <c r="E679" s="98"/>
      <c r="F679" s="99"/>
      <c r="G679" s="98"/>
      <c r="H679" s="9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98"/>
      <c r="B680" s="98"/>
      <c r="C680" s="98"/>
      <c r="D680" s="99"/>
      <c r="E680" s="98"/>
      <c r="F680" s="99"/>
      <c r="G680" s="98"/>
      <c r="H680" s="9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98"/>
      <c r="B681" s="98"/>
      <c r="C681" s="98"/>
      <c r="D681" s="99"/>
      <c r="E681" s="98"/>
      <c r="F681" s="99"/>
      <c r="G681" s="98"/>
      <c r="H681" s="9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98"/>
      <c r="B682" s="98"/>
      <c r="C682" s="98"/>
      <c r="D682" s="99"/>
      <c r="E682" s="98"/>
      <c r="F682" s="99"/>
      <c r="G682" s="98"/>
      <c r="H682" s="9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98"/>
      <c r="B683" s="98"/>
      <c r="C683" s="98"/>
      <c r="D683" s="99"/>
      <c r="E683" s="98"/>
      <c r="F683" s="99"/>
      <c r="G683" s="98"/>
      <c r="H683" s="9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98"/>
      <c r="B684" s="98"/>
      <c r="C684" s="98"/>
      <c r="D684" s="99"/>
      <c r="E684" s="98"/>
      <c r="F684" s="99"/>
      <c r="G684" s="98"/>
      <c r="H684" s="9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98"/>
      <c r="B685" s="98"/>
      <c r="C685" s="98"/>
      <c r="D685" s="99"/>
      <c r="E685" s="98"/>
      <c r="F685" s="99"/>
      <c r="G685" s="98"/>
      <c r="H685" s="9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98"/>
      <c r="B686" s="98"/>
      <c r="C686" s="98"/>
      <c r="D686" s="99"/>
      <c r="E686" s="98"/>
      <c r="F686" s="99"/>
      <c r="G686" s="98"/>
      <c r="H686" s="9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98"/>
      <c r="B687" s="98"/>
      <c r="C687" s="98"/>
      <c r="D687" s="99"/>
      <c r="E687" s="98"/>
      <c r="F687" s="99"/>
      <c r="G687" s="98"/>
      <c r="H687" s="9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98"/>
      <c r="B688" s="98"/>
      <c r="C688" s="98"/>
      <c r="D688" s="99"/>
      <c r="E688" s="98"/>
      <c r="F688" s="99"/>
      <c r="G688" s="98"/>
      <c r="H688" s="9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98"/>
      <c r="B689" s="98"/>
      <c r="C689" s="98"/>
      <c r="D689" s="99"/>
      <c r="E689" s="98"/>
      <c r="F689" s="99"/>
      <c r="G689" s="98"/>
      <c r="H689" s="9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98"/>
      <c r="B690" s="98"/>
      <c r="C690" s="98"/>
      <c r="D690" s="99"/>
      <c r="E690" s="98"/>
      <c r="F690" s="99"/>
      <c r="G690" s="98"/>
      <c r="H690" s="9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98"/>
      <c r="B691" s="98"/>
      <c r="C691" s="98"/>
      <c r="D691" s="99"/>
      <c r="E691" s="98"/>
      <c r="F691" s="99"/>
      <c r="G691" s="98"/>
      <c r="H691" s="9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98"/>
      <c r="B692" s="98"/>
      <c r="C692" s="98"/>
      <c r="D692" s="99"/>
      <c r="E692" s="98"/>
      <c r="F692" s="99"/>
      <c r="G692" s="98"/>
      <c r="H692" s="9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98"/>
      <c r="B693" s="98"/>
      <c r="C693" s="98"/>
      <c r="D693" s="99"/>
      <c r="E693" s="98"/>
      <c r="F693" s="99"/>
      <c r="G693" s="98"/>
      <c r="H693" s="9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98"/>
      <c r="B694" s="98"/>
      <c r="C694" s="98"/>
      <c r="D694" s="99"/>
      <c r="E694" s="98"/>
      <c r="F694" s="99"/>
      <c r="G694" s="98"/>
      <c r="H694" s="9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98"/>
      <c r="B695" s="98"/>
      <c r="C695" s="98"/>
      <c r="D695" s="99"/>
      <c r="E695" s="98"/>
      <c r="F695" s="99"/>
      <c r="G695" s="98"/>
      <c r="H695" s="9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98"/>
      <c r="B696" s="98"/>
      <c r="C696" s="98"/>
      <c r="D696" s="99"/>
      <c r="E696" s="98"/>
      <c r="F696" s="99"/>
      <c r="G696" s="98"/>
      <c r="H696" s="9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98"/>
      <c r="B697" s="98"/>
      <c r="C697" s="98"/>
      <c r="D697" s="99"/>
      <c r="E697" s="98"/>
      <c r="F697" s="99"/>
      <c r="G697" s="98"/>
      <c r="H697" s="9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98"/>
      <c r="B698" s="98"/>
      <c r="C698" s="98"/>
      <c r="D698" s="99"/>
      <c r="E698" s="98"/>
      <c r="F698" s="99"/>
      <c r="G698" s="98"/>
      <c r="H698" s="9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98"/>
      <c r="B699" s="98"/>
      <c r="C699" s="98"/>
      <c r="D699" s="99"/>
      <c r="E699" s="98"/>
      <c r="F699" s="99"/>
      <c r="G699" s="98"/>
      <c r="H699" s="9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98"/>
      <c r="B700" s="98"/>
      <c r="C700" s="98"/>
      <c r="D700" s="99"/>
      <c r="E700" s="98"/>
      <c r="F700" s="99"/>
      <c r="G700" s="98"/>
      <c r="H700" s="9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98"/>
      <c r="B701" s="98"/>
      <c r="C701" s="98"/>
      <c r="D701" s="99"/>
      <c r="E701" s="98"/>
      <c r="F701" s="99"/>
      <c r="G701" s="98"/>
      <c r="H701" s="9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98"/>
      <c r="B702" s="98"/>
      <c r="C702" s="98"/>
      <c r="D702" s="99"/>
      <c r="E702" s="98"/>
      <c r="F702" s="99"/>
      <c r="G702" s="98"/>
      <c r="H702" s="9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98"/>
      <c r="B703" s="98"/>
      <c r="C703" s="98"/>
      <c r="D703" s="99"/>
      <c r="E703" s="98"/>
      <c r="F703" s="99"/>
      <c r="G703" s="98"/>
      <c r="H703" s="9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98"/>
      <c r="B704" s="98"/>
      <c r="C704" s="98"/>
      <c r="D704" s="99"/>
      <c r="E704" s="98"/>
      <c r="F704" s="99"/>
      <c r="G704" s="98"/>
      <c r="H704" s="9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98"/>
      <c r="B705" s="98"/>
      <c r="C705" s="98"/>
      <c r="D705" s="99"/>
      <c r="E705" s="98"/>
      <c r="F705" s="99"/>
      <c r="G705" s="98"/>
      <c r="H705" s="9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98"/>
      <c r="B706" s="98"/>
      <c r="C706" s="98"/>
      <c r="D706" s="99"/>
      <c r="E706" s="98"/>
      <c r="F706" s="99"/>
      <c r="G706" s="98"/>
      <c r="H706" s="9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98"/>
      <c r="B707" s="98"/>
      <c r="C707" s="98"/>
      <c r="D707" s="99"/>
      <c r="E707" s="98"/>
      <c r="F707" s="99"/>
      <c r="G707" s="98"/>
      <c r="H707" s="9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98"/>
      <c r="B708" s="98"/>
      <c r="C708" s="98"/>
      <c r="D708" s="99"/>
      <c r="E708" s="98"/>
      <c r="F708" s="99"/>
      <c r="G708" s="98"/>
      <c r="H708" s="9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98"/>
      <c r="B709" s="98"/>
      <c r="C709" s="98"/>
      <c r="D709" s="99"/>
      <c r="E709" s="98"/>
      <c r="F709" s="99"/>
      <c r="G709" s="98"/>
      <c r="H709" s="9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98"/>
      <c r="B710" s="98"/>
      <c r="C710" s="98"/>
      <c r="D710" s="99"/>
      <c r="E710" s="98"/>
      <c r="F710" s="99"/>
      <c r="G710" s="98"/>
      <c r="H710" s="9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98"/>
      <c r="B711" s="98"/>
      <c r="C711" s="98"/>
      <c r="D711" s="99"/>
      <c r="E711" s="98"/>
      <c r="F711" s="99"/>
      <c r="G711" s="98"/>
      <c r="H711" s="9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98"/>
      <c r="B712" s="98"/>
      <c r="C712" s="98"/>
      <c r="D712" s="99"/>
      <c r="E712" s="98"/>
      <c r="F712" s="99"/>
      <c r="G712" s="98"/>
      <c r="H712" s="9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98"/>
      <c r="B713" s="98"/>
      <c r="C713" s="98"/>
      <c r="D713" s="99"/>
      <c r="E713" s="98"/>
      <c r="F713" s="99"/>
      <c r="G713" s="98"/>
      <c r="H713" s="9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98"/>
      <c r="B714" s="98"/>
      <c r="C714" s="98"/>
      <c r="D714" s="99"/>
      <c r="E714" s="98"/>
      <c r="F714" s="99"/>
      <c r="G714" s="98"/>
      <c r="H714" s="9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98"/>
      <c r="B715" s="98"/>
      <c r="C715" s="98"/>
      <c r="D715" s="99"/>
      <c r="E715" s="98"/>
      <c r="F715" s="99"/>
      <c r="G715" s="98"/>
      <c r="H715" s="9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98"/>
      <c r="B716" s="98"/>
      <c r="C716" s="98"/>
      <c r="D716" s="99"/>
      <c r="E716" s="98"/>
      <c r="F716" s="99"/>
      <c r="G716" s="98"/>
      <c r="H716" s="9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98"/>
      <c r="B717" s="98"/>
      <c r="C717" s="98"/>
      <c r="D717" s="99"/>
      <c r="E717" s="98"/>
      <c r="F717" s="99"/>
      <c r="G717" s="98"/>
      <c r="H717" s="9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98"/>
      <c r="B718" s="98"/>
      <c r="C718" s="98"/>
      <c r="D718" s="99"/>
      <c r="E718" s="98"/>
      <c r="F718" s="99"/>
      <c r="G718" s="98"/>
      <c r="H718" s="9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98"/>
      <c r="B719" s="98"/>
      <c r="C719" s="98"/>
      <c r="D719" s="99"/>
      <c r="E719" s="98"/>
      <c r="F719" s="99"/>
      <c r="G719" s="98"/>
      <c r="H719" s="9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98"/>
      <c r="B720" s="98"/>
      <c r="C720" s="98"/>
      <c r="D720" s="99"/>
      <c r="E720" s="98"/>
      <c r="F720" s="99"/>
      <c r="G720" s="98"/>
      <c r="H720" s="9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98"/>
      <c r="B721" s="98"/>
      <c r="C721" s="98"/>
      <c r="D721" s="99"/>
      <c r="E721" s="98"/>
      <c r="F721" s="99"/>
      <c r="G721" s="98"/>
      <c r="H721" s="9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98"/>
      <c r="B722" s="98"/>
      <c r="C722" s="98"/>
      <c r="D722" s="99"/>
      <c r="E722" s="98"/>
      <c r="F722" s="99"/>
      <c r="G722" s="98"/>
      <c r="H722" s="9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98"/>
      <c r="B723" s="98"/>
      <c r="C723" s="98"/>
      <c r="D723" s="99"/>
      <c r="E723" s="98"/>
      <c r="F723" s="99"/>
      <c r="G723" s="98"/>
      <c r="H723" s="9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98"/>
      <c r="B724" s="98"/>
      <c r="C724" s="98"/>
      <c r="D724" s="99"/>
      <c r="E724" s="98"/>
      <c r="F724" s="99"/>
      <c r="G724" s="98"/>
      <c r="H724" s="9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98"/>
      <c r="B725" s="98"/>
      <c r="C725" s="98"/>
      <c r="D725" s="99"/>
      <c r="E725" s="98"/>
      <c r="F725" s="99"/>
      <c r="G725" s="98"/>
      <c r="H725" s="9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98"/>
      <c r="B726" s="98"/>
      <c r="C726" s="98"/>
      <c r="D726" s="99"/>
      <c r="E726" s="98"/>
      <c r="F726" s="99"/>
      <c r="G726" s="98"/>
      <c r="H726" s="9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98"/>
      <c r="B727" s="98"/>
      <c r="C727" s="98"/>
      <c r="D727" s="99"/>
      <c r="E727" s="98"/>
      <c r="F727" s="99"/>
      <c r="G727" s="98"/>
      <c r="H727" s="9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98"/>
      <c r="B728" s="98"/>
      <c r="C728" s="98"/>
      <c r="D728" s="99"/>
      <c r="E728" s="98"/>
      <c r="F728" s="99"/>
      <c r="G728" s="98"/>
      <c r="H728" s="9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98"/>
      <c r="B729" s="98"/>
      <c r="C729" s="98"/>
      <c r="D729" s="99"/>
      <c r="E729" s="98"/>
      <c r="F729" s="99"/>
      <c r="G729" s="98"/>
      <c r="H729" s="9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98"/>
      <c r="B730" s="98"/>
      <c r="C730" s="98"/>
      <c r="D730" s="99"/>
      <c r="E730" s="98"/>
      <c r="F730" s="99"/>
      <c r="G730" s="98"/>
      <c r="H730" s="9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98"/>
      <c r="B731" s="98"/>
      <c r="C731" s="98"/>
      <c r="D731" s="99"/>
      <c r="E731" s="98"/>
      <c r="F731" s="99"/>
      <c r="G731" s="98"/>
      <c r="H731" s="9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98"/>
      <c r="B732" s="98"/>
      <c r="C732" s="98"/>
      <c r="D732" s="99"/>
      <c r="E732" s="98"/>
      <c r="F732" s="99"/>
      <c r="G732" s="98"/>
      <c r="H732" s="9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98"/>
      <c r="B733" s="98"/>
      <c r="C733" s="98"/>
      <c r="D733" s="99"/>
      <c r="E733" s="98"/>
      <c r="F733" s="99"/>
      <c r="G733" s="98"/>
      <c r="H733" s="9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98"/>
      <c r="B734" s="98"/>
      <c r="C734" s="98"/>
      <c r="D734" s="99"/>
      <c r="E734" s="98"/>
      <c r="F734" s="99"/>
      <c r="G734" s="98"/>
      <c r="H734" s="9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98"/>
      <c r="B735" s="98"/>
      <c r="C735" s="98"/>
      <c r="D735" s="99"/>
      <c r="E735" s="98"/>
      <c r="F735" s="99"/>
      <c r="G735" s="98"/>
      <c r="H735" s="9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98"/>
      <c r="B736" s="98"/>
      <c r="C736" s="98"/>
      <c r="D736" s="99"/>
      <c r="E736" s="98"/>
      <c r="F736" s="99"/>
      <c r="G736" s="98"/>
      <c r="H736" s="9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98"/>
      <c r="B737" s="98"/>
      <c r="C737" s="98"/>
      <c r="D737" s="99"/>
      <c r="E737" s="98"/>
      <c r="F737" s="99"/>
      <c r="G737" s="98"/>
      <c r="H737" s="9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98"/>
      <c r="B738" s="98"/>
      <c r="C738" s="98"/>
      <c r="D738" s="99"/>
      <c r="E738" s="98"/>
      <c r="F738" s="99"/>
      <c r="G738" s="98"/>
      <c r="H738" s="9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98"/>
      <c r="B739" s="98"/>
      <c r="C739" s="98"/>
      <c r="D739" s="99"/>
      <c r="E739" s="98"/>
      <c r="F739" s="99"/>
      <c r="G739" s="98"/>
      <c r="H739" s="9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98"/>
      <c r="B740" s="98"/>
      <c r="C740" s="98"/>
      <c r="D740" s="99"/>
      <c r="E740" s="98"/>
      <c r="F740" s="99"/>
      <c r="G740" s="98"/>
      <c r="H740" s="9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98"/>
      <c r="B741" s="98"/>
      <c r="C741" s="98"/>
      <c r="D741" s="99"/>
      <c r="E741" s="98"/>
      <c r="F741" s="99"/>
      <c r="G741" s="98"/>
      <c r="H741" s="9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98"/>
      <c r="B742" s="98"/>
      <c r="C742" s="98"/>
      <c r="D742" s="99"/>
      <c r="E742" s="98"/>
      <c r="F742" s="99"/>
      <c r="G742" s="98"/>
      <c r="H742" s="9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98"/>
      <c r="B743" s="98"/>
      <c r="C743" s="98"/>
      <c r="D743" s="99"/>
      <c r="E743" s="98"/>
      <c r="F743" s="99"/>
      <c r="G743" s="98"/>
      <c r="H743" s="9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98"/>
      <c r="B744" s="98"/>
      <c r="C744" s="98"/>
      <c r="D744" s="99"/>
      <c r="E744" s="98"/>
      <c r="F744" s="99"/>
      <c r="G744" s="98"/>
      <c r="H744" s="9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98"/>
      <c r="B745" s="98"/>
      <c r="C745" s="98"/>
      <c r="D745" s="99"/>
      <c r="E745" s="98"/>
      <c r="F745" s="99"/>
      <c r="G745" s="98"/>
      <c r="H745" s="9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98"/>
      <c r="B746" s="98"/>
      <c r="C746" s="98"/>
      <c r="D746" s="99"/>
      <c r="E746" s="98"/>
      <c r="F746" s="99"/>
      <c r="G746" s="98"/>
      <c r="H746" s="9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98"/>
      <c r="B747" s="98"/>
      <c r="C747" s="98"/>
      <c r="D747" s="99"/>
      <c r="E747" s="98"/>
      <c r="F747" s="99"/>
      <c r="G747" s="98"/>
      <c r="H747" s="9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98"/>
      <c r="B748" s="98"/>
      <c r="C748" s="98"/>
      <c r="D748" s="99"/>
      <c r="E748" s="98"/>
      <c r="F748" s="99"/>
      <c r="G748" s="98"/>
      <c r="H748" s="9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98"/>
      <c r="B749" s="98"/>
      <c r="C749" s="98"/>
      <c r="D749" s="99"/>
      <c r="E749" s="98"/>
      <c r="F749" s="99"/>
      <c r="G749" s="98"/>
      <c r="H749" s="9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98"/>
      <c r="B750" s="98"/>
      <c r="C750" s="98"/>
      <c r="D750" s="99"/>
      <c r="E750" s="98"/>
      <c r="F750" s="99"/>
      <c r="G750" s="98"/>
      <c r="H750" s="9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98"/>
      <c r="B751" s="98"/>
      <c r="C751" s="98"/>
      <c r="D751" s="99"/>
      <c r="E751" s="98"/>
      <c r="F751" s="99"/>
      <c r="G751" s="98"/>
      <c r="H751" s="9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98"/>
      <c r="B752" s="98"/>
      <c r="C752" s="98"/>
      <c r="D752" s="99"/>
      <c r="E752" s="98"/>
      <c r="F752" s="99"/>
      <c r="G752" s="98"/>
      <c r="H752" s="9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98"/>
      <c r="B753" s="98"/>
      <c r="C753" s="98"/>
      <c r="D753" s="99"/>
      <c r="E753" s="98"/>
      <c r="F753" s="99"/>
      <c r="G753" s="98"/>
      <c r="H753" s="9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98"/>
      <c r="B754" s="98"/>
      <c r="C754" s="98"/>
      <c r="D754" s="99"/>
      <c r="E754" s="98"/>
      <c r="F754" s="99"/>
      <c r="G754" s="98"/>
      <c r="H754" s="9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98"/>
      <c r="B755" s="98"/>
      <c r="C755" s="98"/>
      <c r="D755" s="99"/>
      <c r="E755" s="98"/>
      <c r="F755" s="99"/>
      <c r="G755" s="98"/>
      <c r="H755" s="9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98"/>
      <c r="B756" s="98"/>
      <c r="C756" s="98"/>
      <c r="D756" s="99"/>
      <c r="E756" s="98"/>
      <c r="F756" s="99"/>
      <c r="G756" s="98"/>
      <c r="H756" s="9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98"/>
      <c r="B757" s="98"/>
      <c r="C757" s="98"/>
      <c r="D757" s="99"/>
      <c r="E757" s="98"/>
      <c r="F757" s="99"/>
      <c r="G757" s="98"/>
      <c r="H757" s="9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98"/>
      <c r="B758" s="98"/>
      <c r="C758" s="98"/>
      <c r="D758" s="99"/>
      <c r="E758" s="98"/>
      <c r="F758" s="99"/>
      <c r="G758" s="98"/>
      <c r="H758" s="9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98"/>
      <c r="B759" s="98"/>
      <c r="C759" s="98"/>
      <c r="D759" s="99"/>
      <c r="E759" s="98"/>
      <c r="F759" s="99"/>
      <c r="G759" s="98"/>
      <c r="H759" s="9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98"/>
      <c r="B760" s="98"/>
      <c r="C760" s="98"/>
      <c r="D760" s="99"/>
      <c r="E760" s="98"/>
      <c r="F760" s="99"/>
      <c r="G760" s="98"/>
      <c r="H760" s="9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98"/>
      <c r="B761" s="98"/>
      <c r="C761" s="98"/>
      <c r="D761" s="99"/>
      <c r="E761" s="98"/>
      <c r="F761" s="99"/>
      <c r="G761" s="98"/>
      <c r="H761" s="9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98"/>
      <c r="B762" s="98"/>
      <c r="C762" s="98"/>
      <c r="D762" s="99"/>
      <c r="E762" s="98"/>
      <c r="F762" s="99"/>
      <c r="G762" s="98"/>
      <c r="H762" s="9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98"/>
      <c r="B763" s="98"/>
      <c r="C763" s="98"/>
      <c r="D763" s="99"/>
      <c r="E763" s="98"/>
      <c r="F763" s="99"/>
      <c r="G763" s="98"/>
      <c r="H763" s="9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98"/>
      <c r="B764" s="98"/>
      <c r="C764" s="98"/>
      <c r="D764" s="99"/>
      <c r="E764" s="98"/>
      <c r="F764" s="99"/>
      <c r="G764" s="98"/>
      <c r="H764" s="9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98"/>
      <c r="B765" s="98"/>
      <c r="C765" s="98"/>
      <c r="D765" s="99"/>
      <c r="E765" s="98"/>
      <c r="F765" s="99"/>
      <c r="G765" s="98"/>
      <c r="H765" s="9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98"/>
      <c r="B766" s="98"/>
      <c r="C766" s="98"/>
      <c r="D766" s="99"/>
      <c r="E766" s="98"/>
      <c r="F766" s="99"/>
      <c r="G766" s="98"/>
      <c r="H766" s="9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98"/>
      <c r="B767" s="98"/>
      <c r="C767" s="98"/>
      <c r="D767" s="99"/>
      <c r="E767" s="98"/>
      <c r="F767" s="99"/>
      <c r="G767" s="98"/>
      <c r="H767" s="9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98"/>
      <c r="B768" s="98"/>
      <c r="C768" s="98"/>
      <c r="D768" s="99"/>
      <c r="E768" s="98"/>
      <c r="F768" s="99"/>
      <c r="G768" s="98"/>
      <c r="H768" s="9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98"/>
      <c r="B769" s="98"/>
      <c r="C769" s="98"/>
      <c r="D769" s="99"/>
      <c r="E769" s="98"/>
      <c r="F769" s="99"/>
      <c r="G769" s="98"/>
      <c r="H769" s="9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98"/>
      <c r="B770" s="98"/>
      <c r="C770" s="98"/>
      <c r="D770" s="99"/>
      <c r="E770" s="98"/>
      <c r="F770" s="99"/>
      <c r="G770" s="98"/>
      <c r="H770" s="9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98"/>
      <c r="B771" s="98"/>
      <c r="C771" s="98"/>
      <c r="D771" s="99"/>
      <c r="E771" s="98"/>
      <c r="F771" s="99"/>
      <c r="G771" s="98"/>
      <c r="H771" s="9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98"/>
      <c r="B772" s="98"/>
      <c r="C772" s="98"/>
      <c r="D772" s="99"/>
      <c r="E772" s="98"/>
      <c r="F772" s="99"/>
      <c r="G772" s="98"/>
      <c r="H772" s="9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98"/>
      <c r="B773" s="98"/>
      <c r="C773" s="98"/>
      <c r="D773" s="99"/>
      <c r="E773" s="98"/>
      <c r="F773" s="99"/>
      <c r="G773" s="98"/>
      <c r="H773" s="9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98"/>
      <c r="B774" s="98"/>
      <c r="C774" s="98"/>
      <c r="D774" s="99"/>
      <c r="E774" s="98"/>
      <c r="F774" s="99"/>
      <c r="G774" s="98"/>
      <c r="H774" s="9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98"/>
      <c r="B775" s="98"/>
      <c r="C775" s="98"/>
      <c r="D775" s="99"/>
      <c r="E775" s="98"/>
      <c r="F775" s="99"/>
      <c r="G775" s="98"/>
      <c r="H775" s="9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98"/>
      <c r="B776" s="98"/>
      <c r="C776" s="98"/>
      <c r="D776" s="99"/>
      <c r="E776" s="98"/>
      <c r="F776" s="99"/>
      <c r="G776" s="98"/>
      <c r="H776" s="9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98"/>
      <c r="B777" s="98"/>
      <c r="C777" s="98"/>
      <c r="D777" s="99"/>
      <c r="E777" s="98"/>
      <c r="F777" s="99"/>
      <c r="G777" s="98"/>
      <c r="H777" s="9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98"/>
      <c r="B778" s="98"/>
      <c r="C778" s="98"/>
      <c r="D778" s="99"/>
      <c r="E778" s="98"/>
      <c r="F778" s="99"/>
      <c r="G778" s="98"/>
      <c r="H778" s="9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98"/>
      <c r="B779" s="98"/>
      <c r="C779" s="98"/>
      <c r="D779" s="99"/>
      <c r="E779" s="98"/>
      <c r="F779" s="99"/>
      <c r="G779" s="98"/>
      <c r="H779" s="9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98"/>
      <c r="B780" s="98"/>
      <c r="C780" s="98"/>
      <c r="D780" s="99"/>
      <c r="E780" s="98"/>
      <c r="F780" s="99"/>
      <c r="G780" s="98"/>
      <c r="H780" s="9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98"/>
      <c r="B781" s="98"/>
      <c r="C781" s="98"/>
      <c r="D781" s="99"/>
      <c r="E781" s="98"/>
      <c r="F781" s="99"/>
      <c r="G781" s="98"/>
      <c r="H781" s="9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98"/>
      <c r="B782" s="98"/>
      <c r="C782" s="98"/>
      <c r="D782" s="99"/>
      <c r="E782" s="98"/>
      <c r="F782" s="99"/>
      <c r="G782" s="98"/>
      <c r="H782" s="9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98"/>
      <c r="B783" s="98"/>
      <c r="C783" s="98"/>
      <c r="D783" s="99"/>
      <c r="E783" s="98"/>
      <c r="F783" s="99"/>
      <c r="G783" s="98"/>
      <c r="H783" s="9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98"/>
      <c r="B784" s="98"/>
      <c r="C784" s="98"/>
      <c r="D784" s="99"/>
      <c r="E784" s="98"/>
      <c r="F784" s="99"/>
      <c r="G784" s="98"/>
      <c r="H784" s="9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98"/>
      <c r="B785" s="98"/>
      <c r="C785" s="98"/>
      <c r="D785" s="99"/>
      <c r="E785" s="98"/>
      <c r="F785" s="99"/>
      <c r="G785" s="98"/>
      <c r="H785" s="9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98"/>
      <c r="B786" s="98"/>
      <c r="C786" s="98"/>
      <c r="D786" s="99"/>
      <c r="E786" s="98"/>
      <c r="F786" s="99"/>
      <c r="G786" s="98"/>
      <c r="H786" s="9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98"/>
      <c r="B787" s="98"/>
      <c r="C787" s="98"/>
      <c r="D787" s="99"/>
      <c r="E787" s="98"/>
      <c r="F787" s="99"/>
      <c r="G787" s="98"/>
      <c r="H787" s="9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98"/>
      <c r="B788" s="98"/>
      <c r="C788" s="98"/>
      <c r="D788" s="99"/>
      <c r="E788" s="98"/>
      <c r="F788" s="99"/>
      <c r="G788" s="98"/>
      <c r="H788" s="9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98"/>
      <c r="B789" s="98"/>
      <c r="C789" s="98"/>
      <c r="D789" s="99"/>
      <c r="E789" s="98"/>
      <c r="F789" s="99"/>
      <c r="G789" s="98"/>
      <c r="H789" s="9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98"/>
      <c r="B790" s="98"/>
      <c r="C790" s="98"/>
      <c r="D790" s="99"/>
      <c r="E790" s="98"/>
      <c r="F790" s="99"/>
      <c r="G790" s="98"/>
      <c r="H790" s="9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98"/>
      <c r="B791" s="98"/>
      <c r="C791" s="98"/>
      <c r="D791" s="99"/>
      <c r="E791" s="98"/>
      <c r="F791" s="99"/>
      <c r="G791" s="98"/>
      <c r="H791" s="9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98"/>
      <c r="B792" s="98"/>
      <c r="C792" s="98"/>
      <c r="D792" s="99"/>
      <c r="E792" s="98"/>
      <c r="F792" s="99"/>
      <c r="G792" s="98"/>
      <c r="H792" s="9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98"/>
      <c r="B793" s="98"/>
      <c r="C793" s="98"/>
      <c r="D793" s="99"/>
      <c r="E793" s="98"/>
      <c r="F793" s="99"/>
      <c r="G793" s="98"/>
      <c r="H793" s="9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98"/>
      <c r="B794" s="98"/>
      <c r="C794" s="98"/>
      <c r="D794" s="99"/>
      <c r="E794" s="98"/>
      <c r="F794" s="99"/>
      <c r="G794" s="98"/>
      <c r="H794" s="9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98"/>
      <c r="B795" s="98"/>
      <c r="C795" s="98"/>
      <c r="D795" s="99"/>
      <c r="E795" s="98"/>
      <c r="F795" s="99"/>
      <c r="G795" s="98"/>
      <c r="H795" s="9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98"/>
      <c r="B796" s="98"/>
      <c r="C796" s="98"/>
      <c r="D796" s="99"/>
      <c r="E796" s="98"/>
      <c r="F796" s="99"/>
      <c r="G796" s="98"/>
      <c r="H796" s="9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98"/>
      <c r="B797" s="98"/>
      <c r="C797" s="98"/>
      <c r="D797" s="99"/>
      <c r="E797" s="98"/>
      <c r="F797" s="99"/>
      <c r="G797" s="98"/>
      <c r="H797" s="9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98"/>
      <c r="B798" s="98"/>
      <c r="C798" s="98"/>
      <c r="D798" s="99"/>
      <c r="E798" s="98"/>
      <c r="F798" s="99"/>
      <c r="G798" s="98"/>
      <c r="H798" s="9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98"/>
      <c r="B799" s="98"/>
      <c r="C799" s="98"/>
      <c r="D799" s="99"/>
      <c r="E799" s="98"/>
      <c r="F799" s="99"/>
      <c r="G799" s="98"/>
      <c r="H799" s="9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98"/>
      <c r="B800" s="98"/>
      <c r="C800" s="98"/>
      <c r="D800" s="99"/>
      <c r="E800" s="98"/>
      <c r="F800" s="99"/>
      <c r="G800" s="98"/>
      <c r="H800" s="9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98"/>
      <c r="B801" s="98"/>
      <c r="C801" s="98"/>
      <c r="D801" s="99"/>
      <c r="E801" s="98"/>
      <c r="F801" s="99"/>
      <c r="G801" s="98"/>
      <c r="H801" s="9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98"/>
      <c r="B802" s="98"/>
      <c r="C802" s="98"/>
      <c r="D802" s="99"/>
      <c r="E802" s="98"/>
      <c r="F802" s="99"/>
      <c r="G802" s="98"/>
      <c r="H802" s="9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98"/>
      <c r="B803" s="98"/>
      <c r="C803" s="98"/>
      <c r="D803" s="99"/>
      <c r="E803" s="98"/>
      <c r="F803" s="99"/>
      <c r="G803" s="98"/>
      <c r="H803" s="9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98"/>
      <c r="B804" s="98"/>
      <c r="C804" s="98"/>
      <c r="D804" s="99"/>
      <c r="E804" s="98"/>
      <c r="F804" s="99"/>
      <c r="G804" s="98"/>
      <c r="H804" s="9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98"/>
      <c r="B805" s="98"/>
      <c r="C805" s="98"/>
      <c r="D805" s="99"/>
      <c r="E805" s="98"/>
      <c r="F805" s="99"/>
      <c r="G805" s="98"/>
      <c r="H805" s="9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98"/>
      <c r="B806" s="98"/>
      <c r="C806" s="98"/>
      <c r="D806" s="99"/>
      <c r="E806" s="98"/>
      <c r="F806" s="99"/>
      <c r="G806" s="98"/>
      <c r="H806" s="9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98"/>
      <c r="B807" s="98"/>
      <c r="C807" s="98"/>
      <c r="D807" s="99"/>
      <c r="E807" s="98"/>
      <c r="F807" s="99"/>
      <c r="G807" s="98"/>
      <c r="H807" s="9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98"/>
      <c r="B808" s="98"/>
      <c r="C808" s="98"/>
      <c r="D808" s="99"/>
      <c r="E808" s="98"/>
      <c r="F808" s="99"/>
      <c r="G808" s="98"/>
      <c r="H808" s="9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98"/>
      <c r="B809" s="98"/>
      <c r="C809" s="98"/>
      <c r="D809" s="99"/>
      <c r="E809" s="98"/>
      <c r="F809" s="99"/>
      <c r="G809" s="98"/>
      <c r="H809" s="9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98"/>
      <c r="B810" s="98"/>
      <c r="C810" s="98"/>
      <c r="D810" s="99"/>
      <c r="E810" s="98"/>
      <c r="F810" s="99"/>
      <c r="G810" s="98"/>
      <c r="H810" s="9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98"/>
      <c r="B811" s="98"/>
      <c r="C811" s="98"/>
      <c r="D811" s="99"/>
      <c r="E811" s="98"/>
      <c r="F811" s="99"/>
      <c r="G811" s="98"/>
      <c r="H811" s="9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98"/>
      <c r="B812" s="98"/>
      <c r="C812" s="98"/>
      <c r="D812" s="99"/>
      <c r="E812" s="98"/>
      <c r="F812" s="99"/>
      <c r="G812" s="98"/>
      <c r="H812" s="9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98"/>
      <c r="B813" s="98"/>
      <c r="C813" s="98"/>
      <c r="D813" s="99"/>
      <c r="E813" s="98"/>
      <c r="F813" s="99"/>
      <c r="G813" s="98"/>
      <c r="H813" s="9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98"/>
      <c r="B814" s="98"/>
      <c r="C814" s="98"/>
      <c r="D814" s="99"/>
      <c r="E814" s="98"/>
      <c r="F814" s="99"/>
      <c r="G814" s="98"/>
      <c r="H814" s="9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98"/>
      <c r="B815" s="98"/>
      <c r="C815" s="98"/>
      <c r="D815" s="99"/>
      <c r="E815" s="98"/>
      <c r="F815" s="99"/>
      <c r="G815" s="98"/>
      <c r="H815" s="9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98"/>
      <c r="B816" s="98"/>
      <c r="C816" s="98"/>
      <c r="D816" s="99"/>
      <c r="E816" s="98"/>
      <c r="F816" s="99"/>
      <c r="G816" s="98"/>
      <c r="H816" s="9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98"/>
      <c r="B817" s="98"/>
      <c r="C817" s="98"/>
      <c r="D817" s="99"/>
      <c r="E817" s="98"/>
      <c r="F817" s="99"/>
      <c r="G817" s="98"/>
      <c r="H817" s="9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98"/>
      <c r="B818" s="98"/>
      <c r="C818" s="98"/>
      <c r="D818" s="99"/>
      <c r="E818" s="98"/>
      <c r="F818" s="99"/>
      <c r="G818" s="98"/>
      <c r="H818" s="9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98"/>
      <c r="B819" s="98"/>
      <c r="C819" s="98"/>
      <c r="D819" s="99"/>
      <c r="E819" s="98"/>
      <c r="F819" s="99"/>
      <c r="G819" s="98"/>
      <c r="H819" s="9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98"/>
      <c r="B820" s="98"/>
      <c r="C820" s="98"/>
      <c r="D820" s="99"/>
      <c r="E820" s="98"/>
      <c r="F820" s="99"/>
      <c r="G820" s="98"/>
      <c r="H820" s="9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98"/>
      <c r="B821" s="98"/>
      <c r="C821" s="98"/>
      <c r="D821" s="99"/>
      <c r="E821" s="98"/>
      <c r="F821" s="99"/>
      <c r="G821" s="98"/>
      <c r="H821" s="9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98"/>
      <c r="B822" s="98"/>
      <c r="C822" s="98"/>
      <c r="D822" s="99"/>
      <c r="E822" s="98"/>
      <c r="F822" s="99"/>
      <c r="G822" s="98"/>
      <c r="H822" s="9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98"/>
      <c r="B823" s="98"/>
      <c r="C823" s="98"/>
      <c r="D823" s="99"/>
      <c r="E823" s="98"/>
      <c r="F823" s="99"/>
      <c r="G823" s="98"/>
      <c r="H823" s="9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98"/>
      <c r="B824" s="98"/>
      <c r="C824" s="98"/>
      <c r="D824" s="99"/>
      <c r="E824" s="98"/>
      <c r="F824" s="99"/>
      <c r="G824" s="98"/>
      <c r="H824" s="9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98"/>
      <c r="B825" s="98"/>
      <c r="C825" s="98"/>
      <c r="D825" s="99"/>
      <c r="E825" s="98"/>
      <c r="F825" s="99"/>
      <c r="G825" s="98"/>
      <c r="H825" s="9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98"/>
      <c r="B826" s="98"/>
      <c r="C826" s="98"/>
      <c r="D826" s="99"/>
      <c r="E826" s="98"/>
      <c r="F826" s="99"/>
      <c r="G826" s="98"/>
      <c r="H826" s="9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98"/>
      <c r="B827" s="98"/>
      <c r="C827" s="98"/>
      <c r="D827" s="99"/>
      <c r="E827" s="98"/>
      <c r="F827" s="99"/>
      <c r="G827" s="98"/>
      <c r="H827" s="9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98"/>
      <c r="B828" s="98"/>
      <c r="C828" s="98"/>
      <c r="D828" s="99"/>
      <c r="E828" s="98"/>
      <c r="F828" s="99"/>
      <c r="G828" s="98"/>
      <c r="H828" s="9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98"/>
      <c r="B829" s="98"/>
      <c r="C829" s="98"/>
      <c r="D829" s="99"/>
      <c r="E829" s="98"/>
      <c r="F829" s="99"/>
      <c r="G829" s="98"/>
      <c r="H829" s="9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98"/>
      <c r="B830" s="98"/>
      <c r="C830" s="98"/>
      <c r="D830" s="99"/>
      <c r="E830" s="98"/>
      <c r="F830" s="99"/>
      <c r="G830" s="98"/>
      <c r="H830" s="9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98"/>
      <c r="B831" s="98"/>
      <c r="C831" s="98"/>
      <c r="D831" s="99"/>
      <c r="E831" s="98"/>
      <c r="F831" s="99"/>
      <c r="G831" s="98"/>
      <c r="H831" s="9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98"/>
      <c r="B832" s="98"/>
      <c r="C832" s="98"/>
      <c r="D832" s="99"/>
      <c r="E832" s="98"/>
      <c r="F832" s="99"/>
      <c r="G832" s="98"/>
      <c r="H832" s="9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98"/>
      <c r="B833" s="98"/>
      <c r="C833" s="98"/>
      <c r="D833" s="99"/>
      <c r="E833" s="98"/>
      <c r="F833" s="99"/>
      <c r="G833" s="98"/>
      <c r="H833" s="9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98"/>
      <c r="B834" s="98"/>
      <c r="C834" s="98"/>
      <c r="D834" s="99"/>
      <c r="E834" s="98"/>
      <c r="F834" s="99"/>
      <c r="G834" s="98"/>
      <c r="H834" s="9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98"/>
      <c r="B835" s="98"/>
      <c r="C835" s="98"/>
      <c r="D835" s="99"/>
      <c r="E835" s="98"/>
      <c r="F835" s="99"/>
      <c r="G835" s="98"/>
      <c r="H835" s="9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98"/>
      <c r="B836" s="98"/>
      <c r="C836" s="98"/>
      <c r="D836" s="99"/>
      <c r="E836" s="98"/>
      <c r="F836" s="99"/>
      <c r="G836" s="98"/>
      <c r="H836" s="9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98"/>
      <c r="B837" s="98"/>
      <c r="C837" s="98"/>
      <c r="D837" s="99"/>
      <c r="E837" s="98"/>
      <c r="F837" s="99"/>
      <c r="G837" s="98"/>
      <c r="H837" s="9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98"/>
      <c r="B838" s="98"/>
      <c r="C838" s="98"/>
      <c r="D838" s="99"/>
      <c r="E838" s="98"/>
      <c r="F838" s="99"/>
      <c r="G838" s="98"/>
      <c r="H838" s="9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98"/>
      <c r="B839" s="98"/>
      <c r="C839" s="98"/>
      <c r="D839" s="99"/>
      <c r="E839" s="98"/>
      <c r="F839" s="99"/>
      <c r="G839" s="98"/>
      <c r="H839" s="9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98"/>
      <c r="B840" s="98"/>
      <c r="C840" s="98"/>
      <c r="D840" s="99"/>
      <c r="E840" s="98"/>
      <c r="F840" s="99"/>
      <c r="G840" s="98"/>
      <c r="H840" s="9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98"/>
      <c r="B841" s="98"/>
      <c r="C841" s="98"/>
      <c r="D841" s="99"/>
      <c r="E841" s="98"/>
      <c r="F841" s="99"/>
      <c r="G841" s="98"/>
      <c r="H841" s="9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98"/>
      <c r="B842" s="98"/>
      <c r="C842" s="98"/>
      <c r="D842" s="99"/>
      <c r="E842" s="98"/>
      <c r="F842" s="99"/>
      <c r="G842" s="98"/>
      <c r="H842" s="9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98"/>
      <c r="B843" s="98"/>
      <c r="C843" s="98"/>
      <c r="D843" s="99"/>
      <c r="E843" s="98"/>
      <c r="F843" s="99"/>
      <c r="G843" s="98"/>
      <c r="H843" s="9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98"/>
      <c r="B844" s="98"/>
      <c r="C844" s="98"/>
      <c r="D844" s="99"/>
      <c r="E844" s="98"/>
      <c r="F844" s="99"/>
      <c r="G844" s="98"/>
      <c r="H844" s="9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98"/>
      <c r="B845" s="98"/>
      <c r="C845" s="98"/>
      <c r="D845" s="99"/>
      <c r="E845" s="98"/>
      <c r="F845" s="99"/>
      <c r="G845" s="98"/>
      <c r="H845" s="9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98"/>
      <c r="B846" s="98"/>
      <c r="C846" s="98"/>
      <c r="D846" s="99"/>
      <c r="E846" s="98"/>
      <c r="F846" s="99"/>
      <c r="G846" s="98"/>
      <c r="H846" s="9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98"/>
      <c r="B847" s="98"/>
      <c r="C847" s="98"/>
      <c r="D847" s="99"/>
      <c r="E847" s="98"/>
      <c r="F847" s="99"/>
      <c r="G847" s="98"/>
      <c r="H847" s="9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98"/>
      <c r="B848" s="98"/>
      <c r="C848" s="98"/>
      <c r="D848" s="99"/>
      <c r="E848" s="98"/>
      <c r="F848" s="99"/>
      <c r="G848" s="98"/>
      <c r="H848" s="9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98"/>
      <c r="B849" s="98"/>
      <c r="C849" s="98"/>
      <c r="D849" s="99"/>
      <c r="E849" s="98"/>
      <c r="F849" s="99"/>
      <c r="G849" s="98"/>
      <c r="H849" s="9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98"/>
      <c r="B850" s="98"/>
      <c r="C850" s="98"/>
      <c r="D850" s="99"/>
      <c r="E850" s="98"/>
      <c r="F850" s="99"/>
      <c r="G850" s="98"/>
      <c r="H850" s="9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98"/>
      <c r="B851" s="98"/>
      <c r="C851" s="98"/>
      <c r="D851" s="99"/>
      <c r="E851" s="98"/>
      <c r="F851" s="99"/>
      <c r="G851" s="98"/>
      <c r="H851" s="9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98"/>
      <c r="B852" s="98"/>
      <c r="C852" s="98"/>
      <c r="D852" s="99"/>
      <c r="E852" s="98"/>
      <c r="F852" s="99"/>
      <c r="G852" s="98"/>
      <c r="H852" s="9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98"/>
      <c r="B853" s="98"/>
      <c r="C853" s="98"/>
      <c r="D853" s="99"/>
      <c r="E853" s="98"/>
      <c r="F853" s="99"/>
      <c r="G853" s="98"/>
      <c r="H853" s="9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98"/>
      <c r="B854" s="98"/>
      <c r="C854" s="98"/>
      <c r="D854" s="99"/>
      <c r="E854" s="98"/>
      <c r="F854" s="99"/>
      <c r="G854" s="98"/>
      <c r="H854" s="9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98"/>
      <c r="B855" s="98"/>
      <c r="C855" s="98"/>
      <c r="D855" s="99"/>
      <c r="E855" s="98"/>
      <c r="F855" s="99"/>
      <c r="G855" s="98"/>
      <c r="H855" s="9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98"/>
      <c r="B856" s="98"/>
      <c r="C856" s="98"/>
      <c r="D856" s="99"/>
      <c r="E856" s="98"/>
      <c r="F856" s="99"/>
      <c r="G856" s="98"/>
      <c r="H856" s="9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98"/>
      <c r="B857" s="98"/>
      <c r="C857" s="98"/>
      <c r="D857" s="99"/>
      <c r="E857" s="98"/>
      <c r="F857" s="99"/>
      <c r="G857" s="98"/>
      <c r="H857" s="9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98"/>
      <c r="B858" s="98"/>
      <c r="C858" s="98"/>
      <c r="D858" s="99"/>
      <c r="E858" s="98"/>
      <c r="F858" s="99"/>
      <c r="G858" s="98"/>
      <c r="H858" s="9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98"/>
      <c r="B859" s="98"/>
      <c r="C859" s="98"/>
      <c r="D859" s="99"/>
      <c r="E859" s="98"/>
      <c r="F859" s="99"/>
      <c r="G859" s="98"/>
      <c r="H859" s="9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98"/>
      <c r="B860" s="98"/>
      <c r="C860" s="98"/>
      <c r="D860" s="99"/>
      <c r="E860" s="98"/>
      <c r="F860" s="99"/>
      <c r="G860" s="98"/>
      <c r="H860" s="9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98"/>
      <c r="B861" s="98"/>
      <c r="C861" s="98"/>
      <c r="D861" s="99"/>
      <c r="E861" s="98"/>
      <c r="F861" s="99"/>
      <c r="G861" s="98"/>
      <c r="H861" s="9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98"/>
      <c r="B862" s="98"/>
      <c r="C862" s="98"/>
      <c r="D862" s="99"/>
      <c r="E862" s="98"/>
      <c r="F862" s="99"/>
      <c r="G862" s="98"/>
      <c r="H862" s="9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98"/>
      <c r="B863" s="98"/>
      <c r="C863" s="98"/>
      <c r="D863" s="99"/>
      <c r="E863" s="98"/>
      <c r="F863" s="99"/>
      <c r="G863" s="98"/>
      <c r="H863" s="9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98"/>
      <c r="B864" s="98"/>
      <c r="C864" s="98"/>
      <c r="D864" s="99"/>
      <c r="E864" s="98"/>
      <c r="F864" s="99"/>
      <c r="G864" s="98"/>
      <c r="H864" s="9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98"/>
      <c r="B865" s="98"/>
      <c r="C865" s="98"/>
      <c r="D865" s="99"/>
      <c r="E865" s="98"/>
      <c r="F865" s="99"/>
      <c r="G865" s="98"/>
      <c r="H865" s="9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98"/>
      <c r="B866" s="98"/>
      <c r="C866" s="98"/>
      <c r="D866" s="99"/>
      <c r="E866" s="98"/>
      <c r="F866" s="99"/>
      <c r="G866" s="98"/>
      <c r="H866" s="9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98"/>
      <c r="B867" s="98"/>
      <c r="C867" s="98"/>
      <c r="D867" s="99"/>
      <c r="E867" s="98"/>
      <c r="F867" s="99"/>
      <c r="G867" s="98"/>
      <c r="H867" s="9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98"/>
      <c r="B868" s="98"/>
      <c r="C868" s="98"/>
      <c r="D868" s="99"/>
      <c r="E868" s="98"/>
      <c r="F868" s="99"/>
      <c r="G868" s="98"/>
      <c r="H868" s="9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98"/>
      <c r="B869" s="98"/>
      <c r="C869" s="98"/>
      <c r="D869" s="99"/>
      <c r="E869" s="98"/>
      <c r="F869" s="99"/>
      <c r="G869" s="98"/>
      <c r="H869" s="9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98"/>
      <c r="B870" s="98"/>
      <c r="C870" s="98"/>
      <c r="D870" s="99"/>
      <c r="E870" s="98"/>
      <c r="F870" s="99"/>
      <c r="G870" s="98"/>
      <c r="H870" s="9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98"/>
      <c r="B871" s="98"/>
      <c r="C871" s="98"/>
      <c r="D871" s="99"/>
      <c r="E871" s="98"/>
      <c r="F871" s="99"/>
      <c r="G871" s="98"/>
      <c r="H871" s="9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98"/>
      <c r="B872" s="98"/>
      <c r="C872" s="98"/>
      <c r="D872" s="99"/>
      <c r="E872" s="98"/>
      <c r="F872" s="99"/>
      <c r="G872" s="98"/>
      <c r="H872" s="9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98"/>
      <c r="B873" s="98"/>
      <c r="C873" s="98"/>
      <c r="D873" s="99"/>
      <c r="E873" s="98"/>
      <c r="F873" s="99"/>
      <c r="G873" s="98"/>
      <c r="H873" s="9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98"/>
      <c r="B874" s="98"/>
      <c r="C874" s="98"/>
      <c r="D874" s="99"/>
      <c r="E874" s="98"/>
      <c r="F874" s="99"/>
      <c r="G874" s="98"/>
      <c r="H874" s="9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98"/>
      <c r="B875" s="98"/>
      <c r="C875" s="98"/>
      <c r="D875" s="99"/>
      <c r="E875" s="98"/>
      <c r="F875" s="99"/>
      <c r="G875" s="98"/>
      <c r="H875" s="9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98"/>
      <c r="B876" s="98"/>
      <c r="C876" s="98"/>
      <c r="D876" s="99"/>
      <c r="E876" s="98"/>
      <c r="F876" s="99"/>
      <c r="G876" s="98"/>
      <c r="H876" s="9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98"/>
      <c r="B877" s="98"/>
      <c r="C877" s="98"/>
      <c r="D877" s="99"/>
      <c r="E877" s="98"/>
      <c r="F877" s="99"/>
      <c r="G877" s="98"/>
      <c r="H877" s="9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98"/>
      <c r="B878" s="98"/>
      <c r="C878" s="98"/>
      <c r="D878" s="99"/>
      <c r="E878" s="98"/>
      <c r="F878" s="99"/>
      <c r="G878" s="98"/>
      <c r="H878" s="9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98"/>
      <c r="B879" s="98"/>
      <c r="C879" s="98"/>
      <c r="D879" s="99"/>
      <c r="E879" s="98"/>
      <c r="F879" s="99"/>
      <c r="G879" s="98"/>
      <c r="H879" s="9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98"/>
      <c r="B880" s="98"/>
      <c r="C880" s="98"/>
      <c r="D880" s="99"/>
      <c r="E880" s="98"/>
      <c r="F880" s="99"/>
      <c r="G880" s="98"/>
      <c r="H880" s="9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98"/>
      <c r="B881" s="98"/>
      <c r="C881" s="98"/>
      <c r="D881" s="99"/>
      <c r="E881" s="98"/>
      <c r="F881" s="99"/>
      <c r="G881" s="98"/>
      <c r="H881" s="9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98"/>
      <c r="B882" s="98"/>
      <c r="C882" s="98"/>
      <c r="D882" s="99"/>
      <c r="E882" s="98"/>
      <c r="F882" s="99"/>
      <c r="G882" s="98"/>
      <c r="H882" s="9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98"/>
      <c r="B883" s="98"/>
      <c r="C883" s="98"/>
      <c r="D883" s="99"/>
      <c r="E883" s="98"/>
      <c r="F883" s="99"/>
      <c r="G883" s="98"/>
      <c r="H883" s="9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98"/>
      <c r="B884" s="98"/>
      <c r="C884" s="98"/>
      <c r="D884" s="99"/>
      <c r="E884" s="98"/>
      <c r="F884" s="99"/>
      <c r="G884" s="98"/>
      <c r="H884" s="9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98"/>
      <c r="B885" s="98"/>
      <c r="C885" s="98"/>
      <c r="D885" s="99"/>
      <c r="E885" s="98"/>
      <c r="F885" s="99"/>
      <c r="G885" s="98"/>
      <c r="H885" s="9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98"/>
      <c r="B886" s="98"/>
      <c r="C886" s="98"/>
      <c r="D886" s="99"/>
      <c r="E886" s="98"/>
      <c r="F886" s="99"/>
      <c r="G886" s="98"/>
      <c r="H886" s="9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98"/>
      <c r="B887" s="98"/>
      <c r="C887" s="98"/>
      <c r="D887" s="99"/>
      <c r="E887" s="98"/>
      <c r="F887" s="99"/>
      <c r="G887" s="98"/>
      <c r="H887" s="9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98"/>
      <c r="B888" s="98"/>
      <c r="C888" s="98"/>
      <c r="D888" s="99"/>
      <c r="E888" s="98"/>
      <c r="F888" s="99"/>
      <c r="G888" s="98"/>
      <c r="H888" s="9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98"/>
      <c r="B889" s="98"/>
      <c r="C889" s="98"/>
      <c r="D889" s="99"/>
      <c r="E889" s="98"/>
      <c r="F889" s="99"/>
      <c r="G889" s="98"/>
      <c r="H889" s="9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98"/>
      <c r="B890" s="98"/>
      <c r="C890" s="98"/>
      <c r="D890" s="99"/>
      <c r="E890" s="98"/>
      <c r="F890" s="99"/>
      <c r="G890" s="98"/>
      <c r="H890" s="9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98"/>
      <c r="B891" s="98"/>
      <c r="C891" s="98"/>
      <c r="D891" s="99"/>
      <c r="E891" s="98"/>
      <c r="F891" s="99"/>
      <c r="G891" s="98"/>
      <c r="H891" s="9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98"/>
      <c r="B892" s="98"/>
      <c r="C892" s="98"/>
      <c r="D892" s="99"/>
      <c r="E892" s="98"/>
      <c r="F892" s="99"/>
      <c r="G892" s="98"/>
      <c r="H892" s="9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98"/>
      <c r="B893" s="98"/>
      <c r="C893" s="98"/>
      <c r="D893" s="99"/>
      <c r="E893" s="98"/>
      <c r="F893" s="99"/>
      <c r="G893" s="98"/>
      <c r="H893" s="9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98"/>
      <c r="B894" s="98"/>
      <c r="C894" s="98"/>
      <c r="D894" s="99"/>
      <c r="E894" s="98"/>
      <c r="F894" s="99"/>
      <c r="G894" s="98"/>
      <c r="H894" s="9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98"/>
      <c r="B895" s="98"/>
      <c r="C895" s="98"/>
      <c r="D895" s="99"/>
      <c r="E895" s="98"/>
      <c r="F895" s="99"/>
      <c r="G895" s="98"/>
      <c r="H895" s="9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98"/>
      <c r="B896" s="98"/>
      <c r="C896" s="98"/>
      <c r="D896" s="99"/>
      <c r="E896" s="98"/>
      <c r="F896" s="99"/>
      <c r="G896" s="98"/>
      <c r="H896" s="9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98"/>
      <c r="B897" s="98"/>
      <c r="C897" s="98"/>
      <c r="D897" s="99"/>
      <c r="E897" s="98"/>
      <c r="F897" s="99"/>
      <c r="G897" s="98"/>
      <c r="H897" s="9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98"/>
      <c r="B898" s="98"/>
      <c r="C898" s="98"/>
      <c r="D898" s="99"/>
      <c r="E898" s="98"/>
      <c r="F898" s="99"/>
      <c r="G898" s="98"/>
      <c r="H898" s="9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98"/>
      <c r="B899" s="98"/>
      <c r="C899" s="98"/>
      <c r="D899" s="99"/>
      <c r="E899" s="98"/>
      <c r="F899" s="99"/>
      <c r="G899" s="98"/>
      <c r="H899" s="9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98"/>
      <c r="B900" s="98"/>
      <c r="C900" s="98"/>
      <c r="D900" s="99"/>
      <c r="E900" s="98"/>
      <c r="F900" s="99"/>
      <c r="G900" s="98"/>
      <c r="H900" s="9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98"/>
      <c r="B901" s="98"/>
      <c r="C901" s="98"/>
      <c r="D901" s="99"/>
      <c r="E901" s="98"/>
      <c r="F901" s="99"/>
      <c r="G901" s="98"/>
      <c r="H901" s="9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98"/>
      <c r="B902" s="98"/>
      <c r="C902" s="98"/>
      <c r="D902" s="99"/>
      <c r="E902" s="98"/>
      <c r="F902" s="99"/>
      <c r="G902" s="98"/>
      <c r="H902" s="9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98"/>
      <c r="B903" s="98"/>
      <c r="C903" s="98"/>
      <c r="D903" s="99"/>
      <c r="E903" s="98"/>
      <c r="F903" s="99"/>
      <c r="G903" s="98"/>
      <c r="H903" s="9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98"/>
      <c r="B904" s="98"/>
      <c r="C904" s="98"/>
      <c r="D904" s="99"/>
      <c r="E904" s="98"/>
      <c r="F904" s="99"/>
      <c r="G904" s="98"/>
      <c r="H904" s="9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98"/>
      <c r="B905" s="98"/>
      <c r="C905" s="98"/>
      <c r="D905" s="99"/>
      <c r="E905" s="98"/>
      <c r="F905" s="99"/>
      <c r="G905" s="98"/>
      <c r="H905" s="9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98"/>
      <c r="B906" s="98"/>
      <c r="C906" s="98"/>
      <c r="D906" s="99"/>
      <c r="E906" s="98"/>
      <c r="F906" s="99"/>
      <c r="G906" s="98"/>
      <c r="H906" s="9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98"/>
      <c r="B907" s="98"/>
      <c r="C907" s="98"/>
      <c r="D907" s="99"/>
      <c r="E907" s="98"/>
      <c r="F907" s="99"/>
      <c r="G907" s="98"/>
      <c r="H907" s="9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98"/>
      <c r="B908" s="98"/>
      <c r="C908" s="98"/>
      <c r="D908" s="99"/>
      <c r="E908" s="98"/>
      <c r="F908" s="99"/>
      <c r="G908" s="98"/>
      <c r="H908" s="9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98"/>
      <c r="B909" s="98"/>
      <c r="C909" s="98"/>
      <c r="D909" s="99"/>
      <c r="E909" s="98"/>
      <c r="F909" s="99"/>
      <c r="G909" s="98"/>
      <c r="H909" s="9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98"/>
      <c r="B910" s="98"/>
      <c r="C910" s="98"/>
      <c r="D910" s="99"/>
      <c r="E910" s="98"/>
      <c r="F910" s="99"/>
      <c r="G910" s="98"/>
      <c r="H910" s="9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98"/>
      <c r="B911" s="98"/>
      <c r="C911" s="98"/>
      <c r="D911" s="99"/>
      <c r="E911" s="98"/>
      <c r="F911" s="99"/>
      <c r="G911" s="98"/>
      <c r="H911" s="9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98"/>
      <c r="B912" s="98"/>
      <c r="C912" s="98"/>
      <c r="D912" s="99"/>
      <c r="E912" s="98"/>
      <c r="F912" s="99"/>
      <c r="G912" s="98"/>
      <c r="H912" s="9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98"/>
      <c r="B913" s="98"/>
      <c r="C913" s="98"/>
      <c r="D913" s="99"/>
      <c r="E913" s="98"/>
      <c r="F913" s="99"/>
      <c r="G913" s="98"/>
      <c r="H913" s="9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98"/>
      <c r="B914" s="98"/>
      <c r="C914" s="98"/>
      <c r="D914" s="99"/>
      <c r="E914" s="98"/>
      <c r="F914" s="99"/>
      <c r="G914" s="98"/>
      <c r="H914" s="9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98"/>
      <c r="B915" s="98"/>
      <c r="C915" s="98"/>
      <c r="D915" s="99"/>
      <c r="E915" s="98"/>
      <c r="F915" s="99"/>
      <c r="G915" s="98"/>
      <c r="H915" s="9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98"/>
      <c r="B916" s="98"/>
      <c r="C916" s="98"/>
      <c r="D916" s="99"/>
      <c r="E916" s="98"/>
      <c r="F916" s="99"/>
      <c r="G916" s="98"/>
      <c r="H916" s="9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98"/>
      <c r="B917" s="98"/>
      <c r="C917" s="98"/>
      <c r="D917" s="99"/>
      <c r="E917" s="98"/>
      <c r="F917" s="99"/>
      <c r="G917" s="98"/>
      <c r="H917" s="9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98"/>
      <c r="B918" s="98"/>
      <c r="C918" s="98"/>
      <c r="D918" s="99"/>
      <c r="E918" s="98"/>
      <c r="F918" s="99"/>
      <c r="G918" s="98"/>
      <c r="H918" s="9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98"/>
      <c r="B919" s="98"/>
      <c r="C919" s="98"/>
      <c r="D919" s="99"/>
      <c r="E919" s="98"/>
      <c r="F919" s="99"/>
      <c r="G919" s="98"/>
      <c r="H919" s="9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98"/>
      <c r="B920" s="98"/>
      <c r="C920" s="98"/>
      <c r="D920" s="99"/>
      <c r="E920" s="98"/>
      <c r="F920" s="99"/>
      <c r="G920" s="98"/>
      <c r="H920" s="9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98"/>
      <c r="B921" s="98"/>
      <c r="C921" s="98"/>
      <c r="D921" s="99"/>
      <c r="E921" s="98"/>
      <c r="F921" s="99"/>
      <c r="G921" s="98"/>
      <c r="H921" s="9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98"/>
      <c r="B922" s="98"/>
      <c r="C922" s="98"/>
      <c r="D922" s="99"/>
      <c r="E922" s="98"/>
      <c r="F922" s="99"/>
      <c r="G922" s="98"/>
      <c r="H922" s="9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98"/>
      <c r="B923" s="98"/>
      <c r="C923" s="98"/>
      <c r="D923" s="99"/>
      <c r="E923" s="98"/>
      <c r="F923" s="99"/>
      <c r="G923" s="98"/>
      <c r="H923" s="9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98"/>
      <c r="B924" s="98"/>
      <c r="C924" s="98"/>
      <c r="D924" s="99"/>
      <c r="E924" s="98"/>
      <c r="F924" s="99"/>
      <c r="G924" s="98"/>
      <c r="H924" s="9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98"/>
      <c r="B925" s="98"/>
      <c r="C925" s="98"/>
      <c r="D925" s="99"/>
      <c r="E925" s="98"/>
      <c r="F925" s="99"/>
      <c r="G925" s="98"/>
      <c r="H925" s="9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98"/>
      <c r="B926" s="98"/>
      <c r="C926" s="98"/>
      <c r="D926" s="99"/>
      <c r="E926" s="98"/>
      <c r="F926" s="99"/>
      <c r="G926" s="98"/>
      <c r="H926" s="9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98"/>
      <c r="B927" s="98"/>
      <c r="C927" s="98"/>
      <c r="D927" s="99"/>
      <c r="E927" s="98"/>
      <c r="F927" s="99"/>
      <c r="G927" s="98"/>
      <c r="H927" s="9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98"/>
      <c r="B928" s="98"/>
      <c r="C928" s="98"/>
      <c r="D928" s="99"/>
      <c r="E928" s="98"/>
      <c r="F928" s="99"/>
      <c r="G928" s="98"/>
      <c r="H928" s="9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98"/>
      <c r="B929" s="98"/>
      <c r="C929" s="98"/>
      <c r="D929" s="99"/>
      <c r="E929" s="98"/>
      <c r="F929" s="99"/>
      <c r="G929" s="98"/>
      <c r="H929" s="9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98"/>
      <c r="B930" s="98"/>
      <c r="C930" s="98"/>
      <c r="D930" s="99"/>
      <c r="E930" s="98"/>
      <c r="F930" s="99"/>
      <c r="G930" s="98"/>
      <c r="H930" s="9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98"/>
      <c r="B931" s="98"/>
      <c r="C931" s="98"/>
      <c r="D931" s="99"/>
      <c r="E931" s="98"/>
      <c r="F931" s="99"/>
      <c r="G931" s="98"/>
      <c r="H931" s="9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98"/>
      <c r="B932" s="98"/>
      <c r="C932" s="98"/>
      <c r="D932" s="99"/>
      <c r="E932" s="98"/>
      <c r="F932" s="99"/>
      <c r="G932" s="98"/>
      <c r="H932" s="9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98"/>
      <c r="B933" s="98"/>
      <c r="C933" s="98"/>
      <c r="D933" s="99"/>
      <c r="E933" s="98"/>
      <c r="F933" s="99"/>
      <c r="G933" s="98"/>
      <c r="H933" s="9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98"/>
      <c r="B934" s="98"/>
      <c r="C934" s="98"/>
      <c r="D934" s="99"/>
      <c r="E934" s="98"/>
      <c r="F934" s="99"/>
      <c r="G934" s="98"/>
      <c r="H934" s="9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98"/>
      <c r="B935" s="98"/>
      <c r="C935" s="98"/>
      <c r="D935" s="99"/>
      <c r="E935" s="98"/>
      <c r="F935" s="99"/>
      <c r="G935" s="98"/>
      <c r="H935" s="9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98"/>
      <c r="B936" s="98"/>
      <c r="C936" s="98"/>
      <c r="D936" s="99"/>
      <c r="E936" s="98"/>
      <c r="F936" s="99"/>
      <c r="G936" s="98"/>
      <c r="H936" s="9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98"/>
      <c r="B937" s="98"/>
      <c r="C937" s="98"/>
      <c r="D937" s="99"/>
      <c r="E937" s="98"/>
      <c r="F937" s="99"/>
      <c r="G937" s="98"/>
      <c r="H937" s="9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98"/>
      <c r="B938" s="98"/>
      <c r="C938" s="98"/>
      <c r="D938" s="99"/>
      <c r="E938" s="98"/>
      <c r="F938" s="99"/>
      <c r="G938" s="98"/>
      <c r="H938" s="9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98"/>
      <c r="B939" s="98"/>
      <c r="C939" s="98"/>
      <c r="D939" s="99"/>
      <c r="E939" s="98"/>
      <c r="F939" s="99"/>
      <c r="G939" s="98"/>
      <c r="H939" s="9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98"/>
      <c r="B940" s="98"/>
      <c r="C940" s="98"/>
      <c r="D940" s="99"/>
      <c r="E940" s="98"/>
      <c r="F940" s="99"/>
      <c r="G940" s="98"/>
      <c r="H940" s="9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98"/>
      <c r="B941" s="98"/>
      <c r="C941" s="98"/>
      <c r="D941" s="99"/>
      <c r="E941" s="98"/>
      <c r="F941" s="99"/>
      <c r="G941" s="98"/>
      <c r="H941" s="9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98"/>
      <c r="B942" s="98"/>
      <c r="C942" s="98"/>
      <c r="D942" s="99"/>
      <c r="E942" s="98"/>
      <c r="F942" s="99"/>
      <c r="G942" s="98"/>
      <c r="H942" s="9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98"/>
      <c r="B943" s="98"/>
      <c r="C943" s="98"/>
      <c r="D943" s="99"/>
      <c r="E943" s="98"/>
      <c r="F943" s="99"/>
      <c r="G943" s="98"/>
      <c r="H943" s="9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98"/>
      <c r="B944" s="98"/>
      <c r="C944" s="98"/>
      <c r="D944" s="99"/>
      <c r="E944" s="98"/>
      <c r="F944" s="99"/>
      <c r="G944" s="98"/>
      <c r="H944" s="9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98"/>
      <c r="B945" s="98"/>
      <c r="C945" s="98"/>
      <c r="D945" s="99"/>
      <c r="E945" s="98"/>
      <c r="F945" s="99"/>
      <c r="G945" s="98"/>
      <c r="H945" s="9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98"/>
      <c r="B946" s="98"/>
      <c r="C946" s="98"/>
      <c r="D946" s="99"/>
      <c r="E946" s="98"/>
      <c r="F946" s="99"/>
      <c r="G946" s="98"/>
      <c r="H946" s="9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98"/>
      <c r="B947" s="98"/>
      <c r="C947" s="98"/>
      <c r="D947" s="99"/>
      <c r="E947" s="98"/>
      <c r="F947" s="99"/>
      <c r="G947" s="98"/>
      <c r="H947" s="9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98"/>
      <c r="B948" s="98"/>
      <c r="C948" s="98"/>
      <c r="D948" s="99"/>
      <c r="E948" s="98"/>
      <c r="F948" s="99"/>
      <c r="G948" s="98"/>
      <c r="H948" s="9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98"/>
      <c r="B949" s="98"/>
      <c r="C949" s="98"/>
      <c r="D949" s="99"/>
      <c r="E949" s="98"/>
      <c r="F949" s="99"/>
      <c r="G949" s="98"/>
      <c r="H949" s="9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98"/>
      <c r="B950" s="98"/>
      <c r="C950" s="98"/>
      <c r="D950" s="99"/>
      <c r="E950" s="98"/>
      <c r="F950" s="99"/>
      <c r="G950" s="98"/>
      <c r="H950" s="9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98"/>
      <c r="B951" s="98"/>
      <c r="C951" s="98"/>
      <c r="D951" s="99"/>
      <c r="E951" s="98"/>
      <c r="F951" s="99"/>
      <c r="G951" s="98"/>
      <c r="H951" s="9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98"/>
      <c r="B952" s="98"/>
      <c r="C952" s="98"/>
      <c r="D952" s="99"/>
      <c r="E952" s="98"/>
      <c r="F952" s="99"/>
      <c r="G952" s="98"/>
      <c r="H952" s="9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98"/>
      <c r="B953" s="98"/>
      <c r="C953" s="98"/>
      <c r="D953" s="99"/>
      <c r="E953" s="98"/>
      <c r="F953" s="99"/>
      <c r="G953" s="98"/>
      <c r="H953" s="9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98"/>
      <c r="B954" s="98"/>
      <c r="C954" s="98"/>
      <c r="D954" s="99"/>
      <c r="E954" s="98"/>
      <c r="F954" s="99"/>
      <c r="G954" s="98"/>
      <c r="H954" s="9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98"/>
      <c r="B955" s="98"/>
      <c r="C955" s="98"/>
      <c r="D955" s="99"/>
      <c r="E955" s="98"/>
      <c r="F955" s="99"/>
      <c r="G955" s="98"/>
      <c r="H955" s="9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98"/>
      <c r="B956" s="98"/>
      <c r="C956" s="98"/>
      <c r="D956" s="99"/>
      <c r="E956" s="98"/>
      <c r="F956" s="99"/>
      <c r="G956" s="98"/>
      <c r="H956" s="9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98"/>
      <c r="B957" s="98"/>
      <c r="C957" s="98"/>
      <c r="D957" s="99"/>
      <c r="E957" s="98"/>
      <c r="F957" s="99"/>
      <c r="G957" s="98"/>
      <c r="H957" s="9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98"/>
      <c r="B958" s="98"/>
      <c r="C958" s="98"/>
      <c r="D958" s="99"/>
      <c r="E958" s="98"/>
      <c r="F958" s="99"/>
      <c r="G958" s="98"/>
      <c r="H958" s="9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98"/>
      <c r="B959" s="98"/>
      <c r="C959" s="98"/>
      <c r="D959" s="99"/>
      <c r="E959" s="98"/>
      <c r="F959" s="99"/>
      <c r="G959" s="98"/>
      <c r="H959" s="9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98"/>
      <c r="B960" s="98"/>
      <c r="C960" s="98"/>
      <c r="D960" s="99"/>
      <c r="E960" s="98"/>
      <c r="F960" s="99"/>
      <c r="G960" s="98"/>
      <c r="H960" s="9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98"/>
      <c r="B961" s="98"/>
      <c r="C961" s="98"/>
      <c r="D961" s="99"/>
      <c r="E961" s="98"/>
      <c r="F961" s="99"/>
      <c r="G961" s="98"/>
      <c r="H961" s="9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98"/>
      <c r="B962" s="98"/>
      <c r="C962" s="98"/>
      <c r="D962" s="99"/>
      <c r="E962" s="98"/>
      <c r="F962" s="99"/>
      <c r="G962" s="98"/>
      <c r="H962" s="9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98"/>
      <c r="B963" s="98"/>
      <c r="C963" s="98"/>
      <c r="D963" s="99"/>
      <c r="E963" s="98"/>
      <c r="F963" s="99"/>
      <c r="G963" s="98"/>
      <c r="H963" s="9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98"/>
      <c r="B964" s="98"/>
      <c r="C964" s="98"/>
      <c r="D964" s="99"/>
      <c r="E964" s="98"/>
      <c r="F964" s="99"/>
      <c r="G964" s="98"/>
      <c r="H964" s="9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98"/>
      <c r="B965" s="98"/>
      <c r="C965" s="98"/>
      <c r="D965" s="99"/>
      <c r="E965" s="98"/>
      <c r="F965" s="99"/>
      <c r="G965" s="98"/>
      <c r="H965" s="9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98"/>
      <c r="B966" s="98"/>
      <c r="C966" s="98"/>
      <c r="D966" s="99"/>
      <c r="E966" s="98"/>
      <c r="F966" s="99"/>
      <c r="G966" s="98"/>
      <c r="H966" s="9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98"/>
      <c r="B967" s="98"/>
      <c r="C967" s="98"/>
      <c r="D967" s="99"/>
      <c r="E967" s="98"/>
      <c r="F967" s="99"/>
      <c r="G967" s="98"/>
      <c r="H967" s="9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98"/>
      <c r="B968" s="98"/>
      <c r="C968" s="98"/>
      <c r="D968" s="99"/>
      <c r="E968" s="98"/>
      <c r="F968" s="99"/>
      <c r="G968" s="98"/>
      <c r="H968" s="9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98"/>
      <c r="B969" s="98"/>
      <c r="C969" s="98"/>
      <c r="D969" s="99"/>
      <c r="E969" s="98"/>
      <c r="F969" s="99"/>
      <c r="G969" s="98"/>
      <c r="H969" s="9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98"/>
      <c r="B970" s="98"/>
      <c r="C970" s="98"/>
      <c r="D970" s="99"/>
      <c r="E970" s="98"/>
      <c r="F970" s="99"/>
      <c r="G970" s="98"/>
      <c r="H970" s="9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98"/>
      <c r="B971" s="98"/>
      <c r="C971" s="98"/>
      <c r="D971" s="99"/>
      <c r="E971" s="98"/>
      <c r="F971" s="99"/>
      <c r="G971" s="98"/>
      <c r="H971" s="9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98"/>
      <c r="B972" s="98"/>
      <c r="C972" s="98"/>
      <c r="D972" s="99"/>
      <c r="E972" s="98"/>
      <c r="F972" s="99"/>
      <c r="G972" s="98"/>
      <c r="H972" s="9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98"/>
      <c r="B973" s="98"/>
      <c r="C973" s="98"/>
      <c r="D973" s="99"/>
      <c r="E973" s="98"/>
      <c r="F973" s="99"/>
      <c r="G973" s="98"/>
      <c r="H973" s="9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98"/>
      <c r="B974" s="98"/>
      <c r="C974" s="98"/>
      <c r="D974" s="99"/>
      <c r="E974" s="98"/>
      <c r="F974" s="99"/>
      <c r="G974" s="98"/>
      <c r="H974" s="9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98"/>
      <c r="B975" s="98"/>
      <c r="C975" s="98"/>
      <c r="D975" s="99"/>
      <c r="E975" s="98"/>
      <c r="F975" s="99"/>
      <c r="G975" s="98"/>
      <c r="H975" s="9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98"/>
      <c r="B976" s="98"/>
      <c r="C976" s="98"/>
      <c r="D976" s="99"/>
      <c r="E976" s="98"/>
      <c r="F976" s="99"/>
      <c r="G976" s="98"/>
      <c r="H976" s="9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98"/>
      <c r="B977" s="98"/>
      <c r="C977" s="98"/>
      <c r="D977" s="99"/>
      <c r="E977" s="98"/>
      <c r="F977" s="99"/>
      <c r="G977" s="98"/>
      <c r="H977" s="9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98"/>
      <c r="B978" s="98"/>
      <c r="C978" s="98"/>
      <c r="D978" s="99"/>
      <c r="E978" s="98"/>
      <c r="F978" s="99"/>
      <c r="G978" s="98"/>
      <c r="H978" s="9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98"/>
      <c r="B979" s="98"/>
      <c r="C979" s="98"/>
      <c r="D979" s="99"/>
      <c r="E979" s="98"/>
      <c r="F979" s="99"/>
      <c r="G979" s="98"/>
      <c r="H979" s="9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98"/>
      <c r="B980" s="98"/>
      <c r="C980" s="98"/>
      <c r="D980" s="99"/>
      <c r="E980" s="98"/>
      <c r="F980" s="99"/>
      <c r="G980" s="98"/>
      <c r="H980" s="9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98"/>
      <c r="B981" s="98"/>
      <c r="C981" s="98"/>
      <c r="D981" s="99"/>
      <c r="E981" s="98"/>
      <c r="F981" s="99"/>
      <c r="G981" s="98"/>
      <c r="H981" s="9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98"/>
      <c r="B982" s="98"/>
      <c r="C982" s="98"/>
      <c r="D982" s="99"/>
      <c r="E982" s="98"/>
      <c r="F982" s="99"/>
      <c r="G982" s="98"/>
      <c r="H982" s="9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98"/>
      <c r="B983" s="98"/>
      <c r="C983" s="98"/>
      <c r="D983" s="99"/>
      <c r="E983" s="98"/>
      <c r="F983" s="99"/>
      <c r="G983" s="98"/>
      <c r="H983" s="9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98"/>
      <c r="B984" s="98"/>
      <c r="C984" s="98"/>
      <c r="D984" s="99"/>
      <c r="E984" s="98"/>
      <c r="F984" s="99"/>
      <c r="G984" s="98"/>
      <c r="H984" s="9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98"/>
      <c r="B985" s="98"/>
      <c r="C985" s="98"/>
      <c r="D985" s="99"/>
      <c r="E985" s="98"/>
      <c r="F985" s="99"/>
      <c r="G985" s="98"/>
      <c r="H985" s="9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98"/>
      <c r="B986" s="98"/>
      <c r="C986" s="98"/>
      <c r="D986" s="99"/>
      <c r="E986" s="98"/>
      <c r="F986" s="99"/>
      <c r="G986" s="98"/>
      <c r="H986" s="9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98"/>
      <c r="B987" s="98"/>
      <c r="C987" s="98"/>
      <c r="D987" s="99"/>
      <c r="E987" s="98"/>
      <c r="F987" s="99"/>
      <c r="G987" s="98"/>
      <c r="H987" s="9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98"/>
      <c r="B988" s="98"/>
      <c r="C988" s="98"/>
      <c r="D988" s="99"/>
      <c r="E988" s="98"/>
      <c r="F988" s="99"/>
      <c r="G988" s="98"/>
      <c r="H988" s="9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98"/>
      <c r="B989" s="98"/>
      <c r="C989" s="98"/>
      <c r="D989" s="99"/>
      <c r="E989" s="98"/>
      <c r="F989" s="99"/>
      <c r="G989" s="98"/>
      <c r="H989" s="9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98"/>
      <c r="B990" s="98"/>
      <c r="C990" s="98"/>
      <c r="D990" s="99"/>
      <c r="E990" s="98"/>
      <c r="F990" s="99"/>
      <c r="G990" s="98"/>
      <c r="H990" s="9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98"/>
      <c r="B991" s="98"/>
      <c r="C991" s="98"/>
      <c r="D991" s="99"/>
      <c r="E991" s="98"/>
      <c r="F991" s="99"/>
      <c r="G991" s="98"/>
      <c r="H991" s="9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98"/>
      <c r="B992" s="98"/>
      <c r="C992" s="98"/>
      <c r="D992" s="99"/>
      <c r="E992" s="98"/>
      <c r="F992" s="99"/>
      <c r="G992" s="98"/>
      <c r="H992" s="9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98"/>
      <c r="B993" s="98"/>
      <c r="C993" s="98"/>
      <c r="D993" s="99"/>
      <c r="E993" s="98"/>
      <c r="F993" s="99"/>
      <c r="G993" s="98"/>
      <c r="H993" s="9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98"/>
      <c r="B994" s="98"/>
      <c r="C994" s="98"/>
      <c r="D994" s="99"/>
      <c r="E994" s="98"/>
      <c r="F994" s="99"/>
      <c r="G994" s="98"/>
      <c r="H994" s="9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98"/>
      <c r="B995" s="98"/>
      <c r="C995" s="98"/>
      <c r="D995" s="99"/>
      <c r="E995" s="98"/>
      <c r="F995" s="99"/>
      <c r="G995" s="98"/>
      <c r="H995" s="9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98"/>
      <c r="B996" s="98"/>
      <c r="C996" s="98"/>
      <c r="D996" s="99"/>
      <c r="E996" s="98"/>
      <c r="F996" s="99"/>
      <c r="G996" s="98"/>
      <c r="H996" s="9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98"/>
      <c r="B997" s="98"/>
      <c r="C997" s="98"/>
      <c r="D997" s="99"/>
      <c r="E997" s="98"/>
      <c r="F997" s="99"/>
      <c r="G997" s="98"/>
      <c r="H997" s="9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98"/>
      <c r="B998" s="98"/>
      <c r="C998" s="98"/>
      <c r="D998" s="99"/>
      <c r="E998" s="98"/>
      <c r="F998" s="99"/>
      <c r="G998" s="98"/>
      <c r="H998" s="9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98"/>
      <c r="B999" s="98"/>
      <c r="C999" s="98"/>
      <c r="D999" s="99"/>
      <c r="E999" s="98"/>
      <c r="F999" s="99"/>
      <c r="G999" s="98"/>
      <c r="H999" s="9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98"/>
      <c r="B1000" s="98"/>
      <c r="C1000" s="98"/>
      <c r="D1000" s="99"/>
      <c r="E1000" s="98"/>
      <c r="F1000" s="99"/>
      <c r="G1000" s="98"/>
      <c r="H1000" s="9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98"/>
      <c r="B1001" s="98"/>
      <c r="C1001" s="98"/>
      <c r="D1001" s="99"/>
      <c r="E1001" s="98"/>
      <c r="F1001" s="99"/>
      <c r="G1001" s="98"/>
      <c r="H1001" s="98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>
      <c r="A1002" s="98"/>
      <c r="B1002" s="98"/>
      <c r="C1002" s="98"/>
      <c r="D1002" s="99"/>
      <c r="E1002" s="98"/>
      <c r="F1002" s="99"/>
      <c r="G1002" s="98"/>
      <c r="H1002" s="98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>
      <c r="A1003" s="98"/>
      <c r="B1003" s="98"/>
      <c r="C1003" s="98"/>
      <c r="D1003" s="99"/>
      <c r="E1003" s="98"/>
      <c r="F1003" s="99"/>
      <c r="G1003" s="98"/>
      <c r="H1003" s="98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>
      <c r="A1004" s="98"/>
      <c r="B1004" s="98"/>
      <c r="C1004" s="98"/>
      <c r="D1004" s="99"/>
      <c r="E1004" s="98"/>
      <c r="F1004" s="99"/>
      <c r="G1004" s="98"/>
      <c r="H1004" s="98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>
      <c r="A1005" s="98"/>
      <c r="B1005" s="98"/>
      <c r="C1005" s="98"/>
      <c r="D1005" s="99"/>
      <c r="E1005" s="98"/>
      <c r="F1005" s="99"/>
      <c r="G1005" s="98"/>
      <c r="H1005" s="98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>
      <c r="A1006" s="98"/>
      <c r="B1006" s="98"/>
      <c r="C1006" s="98"/>
      <c r="D1006" s="99"/>
      <c r="E1006" s="98"/>
      <c r="F1006" s="99"/>
      <c r="G1006" s="98"/>
      <c r="H1006" s="98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>
      <c r="A1007" s="98"/>
      <c r="B1007" s="98"/>
      <c r="C1007" s="98"/>
      <c r="D1007" s="99"/>
      <c r="E1007" s="98"/>
      <c r="F1007" s="99"/>
      <c r="G1007" s="98"/>
      <c r="H1007" s="98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>
      <c r="A1008" s="98"/>
      <c r="B1008" s="98"/>
      <c r="C1008" s="98"/>
      <c r="D1008" s="99"/>
      <c r="E1008" s="98"/>
      <c r="F1008" s="99"/>
      <c r="G1008" s="98"/>
      <c r="H1008" s="98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>
      <c r="A1009" s="98"/>
      <c r="B1009" s="98"/>
      <c r="C1009" s="98"/>
      <c r="D1009" s="99"/>
      <c r="E1009" s="98"/>
      <c r="F1009" s="99"/>
      <c r="G1009" s="98"/>
      <c r="H1009" s="98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>
      <c r="A1010" s="98"/>
      <c r="B1010" s="98"/>
      <c r="C1010" s="98"/>
      <c r="D1010" s="99"/>
      <c r="E1010" s="98"/>
      <c r="F1010" s="99"/>
      <c r="G1010" s="98"/>
      <c r="H1010" s="98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>
      <c r="A1011" s="98"/>
      <c r="B1011" s="98"/>
      <c r="C1011" s="98"/>
      <c r="D1011" s="99"/>
      <c r="E1011" s="98"/>
      <c r="F1011" s="99"/>
      <c r="G1011" s="98"/>
      <c r="H1011" s="98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>
      <c r="A1012" s="98"/>
      <c r="B1012" s="98"/>
      <c r="C1012" s="98"/>
      <c r="D1012" s="99"/>
      <c r="E1012" s="98"/>
      <c r="F1012" s="99"/>
      <c r="G1012" s="98"/>
      <c r="H1012" s="98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>
      <c r="A1013" s="98"/>
      <c r="B1013" s="98"/>
      <c r="C1013" s="98"/>
      <c r="D1013" s="99"/>
      <c r="E1013" s="98"/>
      <c r="F1013" s="99"/>
      <c r="G1013" s="98"/>
      <c r="H1013" s="98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>
      <c r="A1014" s="98"/>
      <c r="B1014" s="98"/>
      <c r="C1014" s="98"/>
      <c r="D1014" s="99"/>
      <c r="E1014" s="98"/>
      <c r="F1014" s="99"/>
      <c r="G1014" s="98"/>
      <c r="H1014" s="98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>
      <c r="A1015" s="98"/>
      <c r="B1015" s="98"/>
      <c r="C1015" s="98"/>
      <c r="D1015" s="99"/>
      <c r="E1015" s="98"/>
      <c r="F1015" s="99"/>
      <c r="G1015" s="98"/>
      <c r="H1015" s="98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>
      <c r="A1016" s="98"/>
      <c r="B1016" s="98"/>
      <c r="C1016" s="98"/>
      <c r="D1016" s="99"/>
      <c r="E1016" s="98"/>
      <c r="F1016" s="99"/>
      <c r="G1016" s="98"/>
      <c r="H1016" s="98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>
      <c r="A1017" s="98"/>
      <c r="B1017" s="98"/>
      <c r="C1017" s="98"/>
      <c r="D1017" s="99"/>
      <c r="E1017" s="98"/>
      <c r="F1017" s="99"/>
      <c r="G1017" s="98"/>
      <c r="H1017" s="98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>
      <c r="A1018" s="98"/>
      <c r="B1018" s="98"/>
      <c r="C1018" s="98"/>
      <c r="D1018" s="99"/>
      <c r="E1018" s="98"/>
      <c r="F1018" s="99"/>
      <c r="G1018" s="98"/>
      <c r="H1018" s="98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>
      <c r="A1019" s="98"/>
      <c r="B1019" s="98"/>
      <c r="C1019" s="98"/>
      <c r="D1019" s="99"/>
      <c r="E1019" s="98"/>
      <c r="F1019" s="99"/>
      <c r="G1019" s="98"/>
      <c r="H1019" s="98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>
      <c r="A1020" s="98"/>
      <c r="B1020" s="98"/>
      <c r="C1020" s="98"/>
      <c r="D1020" s="99"/>
      <c r="E1020" s="98"/>
      <c r="F1020" s="99"/>
      <c r="G1020" s="98"/>
      <c r="H1020" s="98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>
      <c r="A1021" s="98"/>
      <c r="B1021" s="98"/>
      <c r="C1021" s="98"/>
      <c r="D1021" s="99"/>
      <c r="E1021" s="98"/>
      <c r="F1021" s="99"/>
      <c r="G1021" s="98"/>
      <c r="H1021" s="98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>
      <c r="A1022" s="98"/>
      <c r="B1022" s="98"/>
      <c r="C1022" s="98"/>
      <c r="D1022" s="99"/>
      <c r="E1022" s="98"/>
      <c r="F1022" s="99"/>
      <c r="G1022" s="98"/>
      <c r="H1022" s="98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>
      <c r="A1023" s="98"/>
      <c r="B1023" s="98"/>
      <c r="C1023" s="98"/>
      <c r="D1023" s="99"/>
      <c r="E1023" s="98"/>
      <c r="F1023" s="99"/>
      <c r="G1023" s="98"/>
      <c r="H1023" s="98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>
      <c r="A1024" s="98"/>
      <c r="B1024" s="98"/>
      <c r="C1024" s="98"/>
      <c r="D1024" s="99"/>
      <c r="E1024" s="98"/>
      <c r="F1024" s="99"/>
      <c r="G1024" s="98"/>
      <c r="H1024" s="98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>
      <c r="A1025" s="98"/>
      <c r="B1025" s="98"/>
      <c r="C1025" s="98"/>
      <c r="D1025" s="99"/>
      <c r="E1025" s="98"/>
      <c r="F1025" s="99"/>
      <c r="G1025" s="98"/>
      <c r="H1025" s="98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>
      <c r="A1026" s="98"/>
      <c r="B1026" s="98"/>
      <c r="C1026" s="98"/>
      <c r="D1026" s="99"/>
      <c r="E1026" s="98"/>
      <c r="F1026" s="99"/>
      <c r="G1026" s="98"/>
      <c r="H1026" s="98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>
      <c r="A1027" s="98"/>
      <c r="B1027" s="98"/>
      <c r="C1027" s="98"/>
      <c r="D1027" s="99"/>
      <c r="E1027" s="98"/>
      <c r="F1027" s="99"/>
      <c r="G1027" s="98"/>
      <c r="H1027" s="98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>
      <c r="A1028" s="98"/>
      <c r="B1028" s="98"/>
      <c r="C1028" s="98"/>
      <c r="D1028" s="99"/>
      <c r="E1028" s="98"/>
      <c r="F1028" s="99"/>
      <c r="G1028" s="98"/>
      <c r="H1028" s="98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>
      <c r="A1029" s="98"/>
      <c r="B1029" s="98"/>
      <c r="C1029" s="98"/>
      <c r="D1029" s="99"/>
      <c r="E1029" s="98"/>
      <c r="F1029" s="99"/>
      <c r="G1029" s="98"/>
      <c r="H1029" s="98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>
      <c r="A1030" s="98"/>
      <c r="B1030" s="98"/>
      <c r="C1030" s="98"/>
      <c r="D1030" s="99"/>
      <c r="E1030" s="98"/>
      <c r="F1030" s="99"/>
      <c r="G1030" s="98"/>
      <c r="H1030" s="98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>
      <c r="A1031" s="98"/>
      <c r="B1031" s="98"/>
      <c r="C1031" s="98"/>
      <c r="D1031" s="99"/>
      <c r="E1031" s="98"/>
      <c r="F1031" s="99"/>
      <c r="G1031" s="98"/>
      <c r="H1031" s="98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>
      <c r="A1032" s="98"/>
      <c r="B1032" s="98"/>
      <c r="C1032" s="98"/>
      <c r="D1032" s="99"/>
      <c r="E1032" s="98"/>
      <c r="F1032" s="99"/>
      <c r="G1032" s="98"/>
      <c r="H1032" s="98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>
      <c r="A1033" s="98"/>
      <c r="B1033" s="98"/>
      <c r="C1033" s="98"/>
      <c r="D1033" s="99"/>
      <c r="E1033" s="98"/>
      <c r="F1033" s="99"/>
      <c r="G1033" s="98"/>
      <c r="H1033" s="98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>
      <c r="A1034" s="98"/>
      <c r="B1034" s="98"/>
      <c r="C1034" s="98"/>
      <c r="D1034" s="99"/>
      <c r="E1034" s="98"/>
      <c r="F1034" s="99"/>
      <c r="G1034" s="98"/>
      <c r="H1034" s="98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>
      <c r="A1035" s="98"/>
      <c r="B1035" s="98"/>
      <c r="C1035" s="98"/>
      <c r="D1035" s="99"/>
      <c r="E1035" s="98"/>
      <c r="F1035" s="99"/>
      <c r="G1035" s="98"/>
      <c r="H1035" s="98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>
      <c r="A1036" s="98"/>
      <c r="B1036" s="98"/>
      <c r="C1036" s="98"/>
      <c r="D1036" s="99"/>
      <c r="E1036" s="98"/>
      <c r="F1036" s="99"/>
      <c r="G1036" s="98"/>
      <c r="H1036" s="98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>
      <c r="A1037" s="98"/>
      <c r="B1037" s="98"/>
      <c r="C1037" s="98"/>
      <c r="D1037" s="99"/>
      <c r="E1037" s="98"/>
      <c r="F1037" s="99"/>
      <c r="G1037" s="98"/>
      <c r="H1037" s="98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>
      <c r="A1038" s="98"/>
      <c r="B1038" s="98"/>
      <c r="C1038" s="98"/>
      <c r="D1038" s="99"/>
      <c r="E1038" s="98"/>
      <c r="F1038" s="99"/>
      <c r="G1038" s="98"/>
      <c r="H1038" s="98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>
      <c r="A1039" s="98"/>
      <c r="B1039" s="98"/>
      <c r="C1039" s="98"/>
      <c r="D1039" s="99"/>
      <c r="E1039" s="98"/>
      <c r="F1039" s="99"/>
      <c r="G1039" s="98"/>
      <c r="H1039" s="98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>
      <c r="A1040" s="98"/>
      <c r="B1040" s="98"/>
      <c r="C1040" s="98"/>
      <c r="D1040" s="99"/>
      <c r="E1040" s="98"/>
      <c r="F1040" s="99"/>
      <c r="G1040" s="98"/>
      <c r="H1040" s="98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>
      <c r="A1041" s="98"/>
      <c r="B1041" s="98"/>
      <c r="C1041" s="98"/>
      <c r="D1041" s="99"/>
      <c r="E1041" s="98"/>
      <c r="F1041" s="99"/>
      <c r="G1041" s="98"/>
      <c r="H1041" s="98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>
      <c r="A1042" s="98"/>
      <c r="B1042" s="98"/>
      <c r="C1042" s="98"/>
      <c r="D1042" s="99"/>
      <c r="E1042" s="98"/>
      <c r="F1042" s="99"/>
      <c r="G1042" s="98"/>
      <c r="H1042" s="98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>
      <c r="A1043" s="98"/>
      <c r="B1043" s="98"/>
      <c r="C1043" s="98"/>
      <c r="D1043" s="99"/>
      <c r="E1043" s="98"/>
      <c r="F1043" s="99"/>
      <c r="G1043" s="98"/>
      <c r="H1043" s="98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>
      <c r="A1044" s="98"/>
      <c r="B1044" s="98"/>
      <c r="C1044" s="98"/>
      <c r="D1044" s="99"/>
      <c r="E1044" s="98"/>
      <c r="F1044" s="99"/>
      <c r="G1044" s="98"/>
      <c r="H1044" s="98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4.25" customHeight="1">
      <c r="A1045" s="98"/>
      <c r="B1045" s="98"/>
      <c r="C1045" s="98"/>
      <c r="D1045" s="99"/>
      <c r="E1045" s="98"/>
      <c r="F1045" s="99"/>
      <c r="G1045" s="98"/>
      <c r="H1045" s="98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4.25" customHeight="1">
      <c r="A1046" s="98"/>
      <c r="B1046" s="98"/>
      <c r="C1046" s="98"/>
      <c r="D1046" s="99"/>
      <c r="E1046" s="98"/>
      <c r="F1046" s="99"/>
      <c r="G1046" s="98"/>
      <c r="H1046" s="98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4.25" customHeight="1">
      <c r="A1047" s="98"/>
      <c r="B1047" s="98"/>
      <c r="C1047" s="98"/>
      <c r="D1047" s="99"/>
      <c r="E1047" s="98"/>
      <c r="F1047" s="99"/>
      <c r="G1047" s="98"/>
      <c r="H1047" s="98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4.25" customHeight="1">
      <c r="A1048" s="98"/>
      <c r="B1048" s="98"/>
      <c r="C1048" s="98"/>
      <c r="D1048" s="99"/>
      <c r="E1048" s="98"/>
      <c r="F1048" s="99"/>
      <c r="G1048" s="98"/>
      <c r="H1048" s="98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4.25" customHeight="1">
      <c r="A1049" s="98"/>
      <c r="B1049" s="98"/>
      <c r="C1049" s="98"/>
      <c r="D1049" s="99"/>
      <c r="E1049" s="98"/>
      <c r="F1049" s="99"/>
      <c r="G1049" s="98"/>
      <c r="H1049" s="98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4.25" customHeight="1">
      <c r="A1050" s="98"/>
      <c r="B1050" s="98"/>
      <c r="C1050" s="98"/>
      <c r="D1050" s="99"/>
      <c r="E1050" s="98"/>
      <c r="F1050" s="99"/>
      <c r="G1050" s="98"/>
      <c r="H1050" s="98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4.25" customHeight="1">
      <c r="A1051" s="98"/>
      <c r="B1051" s="98"/>
      <c r="C1051" s="98"/>
      <c r="D1051" s="99"/>
      <c r="E1051" s="98"/>
      <c r="F1051" s="99"/>
      <c r="G1051" s="98"/>
      <c r="H1051" s="98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4.25" customHeight="1">
      <c r="A1052" s="98"/>
      <c r="B1052" s="98"/>
      <c r="C1052" s="98"/>
      <c r="D1052" s="99"/>
      <c r="E1052" s="98"/>
      <c r="F1052" s="99"/>
      <c r="G1052" s="98"/>
      <c r="H1052" s="98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4.25" customHeight="1">
      <c r="A1053" s="98"/>
      <c r="B1053" s="98"/>
      <c r="C1053" s="98"/>
      <c r="D1053" s="99"/>
      <c r="E1053" s="98"/>
      <c r="F1053" s="99"/>
      <c r="G1053" s="98"/>
      <c r="H1053" s="98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4.25" customHeight="1">
      <c r="A1054" s="98"/>
      <c r="B1054" s="98"/>
      <c r="C1054" s="98"/>
      <c r="D1054" s="99"/>
      <c r="E1054" s="98"/>
      <c r="F1054" s="99"/>
      <c r="G1054" s="98"/>
      <c r="H1054" s="98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4.25" customHeight="1">
      <c r="A1055" s="98"/>
      <c r="B1055" s="98"/>
      <c r="C1055" s="98"/>
      <c r="D1055" s="99"/>
      <c r="E1055" s="98"/>
      <c r="F1055" s="99"/>
      <c r="G1055" s="98"/>
      <c r="H1055" s="98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4.25" customHeight="1">
      <c r="A1056" s="98"/>
      <c r="B1056" s="98"/>
      <c r="C1056" s="98"/>
      <c r="D1056" s="99"/>
      <c r="E1056" s="98"/>
      <c r="F1056" s="99"/>
      <c r="G1056" s="98"/>
      <c r="H1056" s="98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4.25" customHeight="1">
      <c r="A1057" s="98"/>
      <c r="B1057" s="98"/>
      <c r="C1057" s="98"/>
      <c r="D1057" s="99"/>
      <c r="E1057" s="98"/>
      <c r="F1057" s="99"/>
      <c r="G1057" s="98"/>
      <c r="H1057" s="98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4.25" customHeight="1">
      <c r="A1058" s="98"/>
      <c r="B1058" s="98"/>
      <c r="C1058" s="98"/>
      <c r="D1058" s="99"/>
      <c r="E1058" s="98"/>
      <c r="F1058" s="99"/>
      <c r="G1058" s="98"/>
      <c r="H1058" s="98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4.25" customHeight="1">
      <c r="A1059" s="98"/>
      <c r="B1059" s="98"/>
      <c r="C1059" s="98"/>
      <c r="D1059" s="99"/>
      <c r="E1059" s="98"/>
      <c r="F1059" s="99"/>
      <c r="G1059" s="98"/>
      <c r="H1059" s="98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4.25" customHeight="1">
      <c r="A1060" s="98"/>
      <c r="B1060" s="98"/>
      <c r="C1060" s="98"/>
      <c r="D1060" s="99"/>
      <c r="E1060" s="98"/>
      <c r="F1060" s="99"/>
      <c r="G1060" s="98"/>
      <c r="H1060" s="98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4.25" customHeight="1">
      <c r="A1061" s="98"/>
      <c r="B1061" s="98"/>
      <c r="C1061" s="98"/>
      <c r="D1061" s="99"/>
      <c r="E1061" s="98"/>
      <c r="F1061" s="99"/>
      <c r="G1061" s="98"/>
      <c r="H1061" s="98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4.25" customHeight="1">
      <c r="A1062" s="98"/>
      <c r="B1062" s="98"/>
      <c r="C1062" s="98"/>
      <c r="D1062" s="99"/>
      <c r="E1062" s="98"/>
      <c r="F1062" s="99"/>
      <c r="G1062" s="98"/>
      <c r="H1062" s="98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4.25" customHeight="1">
      <c r="A1063" s="98"/>
      <c r="B1063" s="98"/>
      <c r="C1063" s="98"/>
      <c r="D1063" s="99"/>
      <c r="E1063" s="98"/>
      <c r="F1063" s="99"/>
      <c r="G1063" s="98"/>
      <c r="H1063" s="98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4.25" customHeight="1">
      <c r="A1064" s="98"/>
      <c r="B1064" s="98"/>
      <c r="C1064" s="98"/>
      <c r="D1064" s="99"/>
      <c r="E1064" s="98"/>
      <c r="F1064" s="99"/>
      <c r="G1064" s="98"/>
      <c r="H1064" s="98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4.25" customHeight="1">
      <c r="A1065" s="98"/>
      <c r="B1065" s="98"/>
      <c r="C1065" s="98"/>
      <c r="D1065" s="99"/>
      <c r="E1065" s="98"/>
      <c r="F1065" s="99"/>
      <c r="G1065" s="98"/>
      <c r="H1065" s="98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4.25" customHeight="1">
      <c r="A1066" s="98"/>
      <c r="B1066" s="98"/>
      <c r="C1066" s="98"/>
      <c r="D1066" s="99"/>
      <c r="E1066" s="98"/>
      <c r="F1066" s="99"/>
      <c r="G1066" s="98"/>
      <c r="H1066" s="98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ht="14.25" customHeight="1">
      <c r="A1067" s="98"/>
      <c r="B1067" s="98"/>
      <c r="C1067" s="98"/>
      <c r="D1067" s="99"/>
      <c r="E1067" s="98"/>
      <c r="F1067" s="99"/>
      <c r="G1067" s="98"/>
      <c r="H1067" s="98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ht="14.25" customHeight="1">
      <c r="A1068" s="98"/>
      <c r="B1068" s="98"/>
      <c r="C1068" s="98"/>
      <c r="D1068" s="99"/>
      <c r="E1068" s="98"/>
      <c r="F1068" s="99"/>
      <c r="G1068" s="98"/>
      <c r="H1068" s="98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ht="14.25" customHeight="1">
      <c r="A1069" s="98"/>
      <c r="B1069" s="98"/>
      <c r="C1069" s="98"/>
      <c r="D1069" s="99"/>
      <c r="E1069" s="98"/>
      <c r="F1069" s="99"/>
      <c r="G1069" s="98"/>
      <c r="H1069" s="98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ht="14.25" customHeight="1">
      <c r="A1070" s="98"/>
      <c r="B1070" s="98"/>
      <c r="C1070" s="98"/>
      <c r="D1070" s="99"/>
      <c r="E1070" s="98"/>
      <c r="F1070" s="99"/>
      <c r="G1070" s="98"/>
      <c r="H1070" s="98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ht="14.25" customHeight="1">
      <c r="A1071" s="98"/>
      <c r="B1071" s="98"/>
      <c r="C1071" s="98"/>
      <c r="D1071" s="99"/>
      <c r="E1071" s="98"/>
      <c r="F1071" s="99"/>
      <c r="G1071" s="98"/>
      <c r="H1071" s="98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ht="14.25" customHeight="1">
      <c r="A1072" s="98"/>
      <c r="B1072" s="98"/>
      <c r="C1072" s="98"/>
      <c r="D1072" s="99"/>
      <c r="E1072" s="98"/>
      <c r="F1072" s="99"/>
      <c r="G1072" s="98"/>
      <c r="H1072" s="98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ht="14.25" customHeight="1">
      <c r="A1073" s="98"/>
      <c r="B1073" s="98"/>
      <c r="C1073" s="98"/>
      <c r="D1073" s="99"/>
      <c r="E1073" s="98"/>
      <c r="F1073" s="99"/>
      <c r="G1073" s="98"/>
      <c r="H1073" s="98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ht="14.25" customHeight="1">
      <c r="A1074" s="98"/>
      <c r="B1074" s="98"/>
      <c r="C1074" s="98"/>
      <c r="D1074" s="99"/>
      <c r="E1074" s="98"/>
      <c r="F1074" s="99"/>
      <c r="G1074" s="98"/>
      <c r="H1074" s="98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ht="14.25" customHeight="1">
      <c r="A1075" s="98"/>
      <c r="B1075" s="98"/>
      <c r="C1075" s="98"/>
      <c r="D1075" s="99"/>
      <c r="E1075" s="98"/>
      <c r="F1075" s="99"/>
      <c r="G1075" s="98"/>
      <c r="H1075" s="98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ht="14.25" customHeight="1">
      <c r="A1076" s="98"/>
      <c r="B1076" s="98"/>
      <c r="C1076" s="98"/>
      <c r="D1076" s="99"/>
      <c r="E1076" s="98"/>
      <c r="F1076" s="99"/>
      <c r="G1076" s="98"/>
      <c r="H1076" s="98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ht="14.25" customHeight="1">
      <c r="A1077" s="98"/>
      <c r="B1077" s="98"/>
      <c r="C1077" s="98"/>
      <c r="D1077" s="99"/>
      <c r="E1077" s="98"/>
      <c r="F1077" s="99"/>
      <c r="G1077" s="98"/>
      <c r="H1077" s="98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ht="14.25" customHeight="1">
      <c r="A1078" s="98"/>
      <c r="B1078" s="98"/>
      <c r="C1078" s="98"/>
      <c r="D1078" s="99"/>
      <c r="E1078" s="98"/>
      <c r="F1078" s="99"/>
      <c r="G1078" s="98"/>
      <c r="H1078" s="98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ht="14.25" customHeight="1">
      <c r="A1079" s="98"/>
      <c r="B1079" s="98"/>
      <c r="C1079" s="98"/>
      <c r="D1079" s="99"/>
      <c r="E1079" s="98"/>
      <c r="F1079" s="99"/>
      <c r="G1079" s="98"/>
      <c r="H1079" s="98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</sheetData>
  <mergeCells count="14">
    <mergeCell ref="B116:C116"/>
    <mergeCell ref="H2:J2"/>
    <mergeCell ref="B4:J4"/>
    <mergeCell ref="B5:J5"/>
    <mergeCell ref="B6:J6"/>
    <mergeCell ref="B7:J7"/>
    <mergeCell ref="B9:D9"/>
    <mergeCell ref="E9:J9"/>
    <mergeCell ref="B95:C95"/>
    <mergeCell ref="B108:D108"/>
    <mergeCell ref="E108:J108"/>
    <mergeCell ref="B97:D97"/>
    <mergeCell ref="E97:J97"/>
    <mergeCell ref="B105:C105"/>
  </mergeCells>
  <pageMargins left="0.25" right="0.25" top="0.38" bottom="0.2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2023-11-16T10:07:18Z</cp:lastPrinted>
  <dcterms:created xsi:type="dcterms:W3CDTF">2020-11-14T13:09:40Z</dcterms:created>
  <dcterms:modified xsi:type="dcterms:W3CDTF">2023-11-30T10:39:49Z</dcterms:modified>
</cp:coreProperties>
</file>