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63" i="1" l="1"/>
  <c r="G63" i="1"/>
  <c r="G61" i="1"/>
  <c r="J61" i="1"/>
  <c r="J47" i="1"/>
  <c r="G47" i="1"/>
  <c r="G26" i="1"/>
  <c r="J26" i="1"/>
  <c r="J44" i="1"/>
  <c r="G29" i="1" l="1"/>
  <c r="G30" i="1"/>
  <c r="G31" i="1"/>
  <c r="G32" i="1"/>
  <c r="G33" i="1"/>
  <c r="G34" i="1"/>
  <c r="G35" i="1"/>
  <c r="K35" i="1" s="1"/>
  <c r="G36" i="1"/>
  <c r="G37" i="1"/>
  <c r="G38" i="1"/>
  <c r="G39" i="1"/>
  <c r="G40" i="1"/>
  <c r="G41" i="1"/>
  <c r="G42" i="1"/>
  <c r="G43" i="1"/>
  <c r="G44" i="1"/>
  <c r="G28" i="1"/>
  <c r="J28" i="1"/>
  <c r="J29" i="1"/>
  <c r="J30" i="1"/>
  <c r="K30" i="1" s="1"/>
  <c r="J31" i="1"/>
  <c r="K31" i="1" s="1"/>
  <c r="J32" i="1"/>
  <c r="J33" i="1"/>
  <c r="J34" i="1"/>
  <c r="K34" i="1" s="1"/>
  <c r="J35" i="1"/>
  <c r="J36" i="1"/>
  <c r="J37" i="1"/>
  <c r="J38" i="1"/>
  <c r="K38" i="1" s="1"/>
  <c r="J39" i="1"/>
  <c r="K39" i="1" s="1"/>
  <c r="J40" i="1"/>
  <c r="J41" i="1"/>
  <c r="J42" i="1"/>
  <c r="J43" i="1"/>
  <c r="J27" i="1"/>
  <c r="K27" i="1" s="1"/>
  <c r="K44" i="1" l="1"/>
  <c r="K43" i="1"/>
  <c r="K42" i="1"/>
  <c r="K40" i="1"/>
  <c r="K36" i="1"/>
  <c r="K32" i="1"/>
  <c r="K41" i="1"/>
  <c r="K37" i="1"/>
  <c r="K33" i="1"/>
  <c r="K29" i="1"/>
  <c r="K28" i="1"/>
  <c r="K61" i="1"/>
  <c r="J59" i="1"/>
  <c r="K59" i="1"/>
  <c r="J58" i="1"/>
  <c r="K58" i="1"/>
  <c r="G59" i="1"/>
  <c r="G58" i="1"/>
  <c r="J53" i="1"/>
  <c r="K48" i="1"/>
  <c r="K49" i="1"/>
  <c r="K50" i="1"/>
  <c r="K51" i="1"/>
  <c r="J49" i="1"/>
  <c r="J50" i="1"/>
  <c r="J51" i="1"/>
  <c r="J52" i="1"/>
  <c r="J55" i="1"/>
  <c r="J56" i="1"/>
  <c r="J57" i="1"/>
  <c r="G49" i="1"/>
  <c r="G50" i="1"/>
  <c r="G51" i="1"/>
  <c r="G52" i="1"/>
  <c r="K52" i="1" s="1"/>
  <c r="G53" i="1"/>
  <c r="G55" i="1"/>
  <c r="K55" i="1" s="1"/>
  <c r="G56" i="1"/>
  <c r="G57" i="1"/>
  <c r="G48" i="1"/>
  <c r="J48" i="1"/>
  <c r="K57" i="1" l="1"/>
  <c r="K56" i="1"/>
  <c r="K53" i="1"/>
  <c r="K47" i="1" l="1"/>
  <c r="K26" i="1"/>
  <c r="K20" i="1"/>
</calcChain>
</file>

<file path=xl/sharedStrings.xml><?xml version="1.0" encoding="utf-8"?>
<sst xmlns="http://schemas.openxmlformats.org/spreadsheetml/2006/main" count="202" uniqueCount="124">
  <si>
    <t xml:space="preserve">Додаток № 4  </t>
  </si>
  <si>
    <t>до Договору про надання стипендії (гранту)</t>
  </si>
  <si>
    <t xml:space="preserve">ЗВІТ </t>
  </si>
  <si>
    <t>про надходження та використання коштів для реалізації Проєкту</t>
  </si>
  <si>
    <t>Прізвище, ім'я та по-батькові Стипендіата:</t>
  </si>
  <si>
    <t>Плохой Антон Вікторович</t>
  </si>
  <si>
    <t>Назва проєкту:</t>
  </si>
  <si>
    <t>Період реалізації проєкту:</t>
  </si>
  <si>
    <t>Розділ: Стаття:</t>
  </si>
  <si>
    <t>№</t>
  </si>
  <si>
    <t>Найменування витрат</t>
  </si>
  <si>
    <t>Одиниця виміру</t>
  </si>
  <si>
    <t>Планові витрати за рахунок стипендії (гранту) УКФ</t>
  </si>
  <si>
    <t>Фактичні витрати за рахунок стипендії (гранту) УКФ</t>
  </si>
  <si>
    <t>Різниця бюджету, грн (=ст.6-ст.9)</t>
  </si>
  <si>
    <t>ПРИМІТКИ</t>
  </si>
  <si>
    <t>Кількість/Період</t>
  </si>
  <si>
    <t>Вартість за одиницю, грн.</t>
  </si>
  <si>
    <t>Загальна сума, грн (=ст.4*ст.5)</t>
  </si>
  <si>
    <t>Загальна сума, грн (=ст.7*ст.8)</t>
  </si>
  <si>
    <t>Стовпці:</t>
  </si>
  <si>
    <t>Розділ:</t>
  </si>
  <si>
    <t>І</t>
  </si>
  <si>
    <t>Надходження:</t>
  </si>
  <si>
    <t>Стаття:</t>
  </si>
  <si>
    <t>Український культурний фонд</t>
  </si>
  <si>
    <t>грн</t>
  </si>
  <si>
    <t>Всього по розділу І "Надходження"</t>
  </si>
  <si>
    <t>ІІ</t>
  </si>
  <si>
    <t>Витрати:</t>
  </si>
  <si>
    <t>Піднімаючись до прекрасного</t>
  </si>
  <si>
    <t>Вартість проїзду (вказати маршрут)</t>
  </si>
  <si>
    <t>шт</t>
  </si>
  <si>
    <t>Вартість проживання (вказати місце проживання)</t>
  </si>
  <si>
    <t>доба</t>
  </si>
  <si>
    <t>Вартість витратних матеріалів (вказати найменування)</t>
  </si>
  <si>
    <t>Вартість обладнання, інструментів, інвентаря, які не є основними засобами (вказати найменування)</t>
  </si>
  <si>
    <t>Пункт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</si>
  <si>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</si>
  <si>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</si>
  <si>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</si>
  <si>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</si>
  <si>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</si>
  <si>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</si>
  <si>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</si>
  <si>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</si>
  <si>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</si>
  <si>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Акумуляторний дриль-шуруповерт RYOBI R18DDBL-0 ONE+</t>
  </si>
  <si>
    <t>Лобзик акумуляторний RYOBI ONE+ RJS18-0 (без АКБ та ЗП)</t>
  </si>
  <si>
    <t>Фрезер RYOBI R18TR-0</t>
  </si>
  <si>
    <t>Струбцина-зажим (Головка зажимна) 25х38 мм, IRWIN</t>
  </si>
  <si>
    <t>Накопичувач Apacer AH336 32 ГБ USB 2.0 black</t>
  </si>
  <si>
    <t>Акумулятори і зарядний пристрій Ryobi ONE+ RC18120-240Х</t>
  </si>
  <si>
    <t>Акумулятор Ryobi RB18L25 ONE+</t>
  </si>
  <si>
    <t>Фарбопульт Bosch PFS 3000-2</t>
  </si>
  <si>
    <t>Ліхтар акумуляторний Ryobi R18T-0 ONE+</t>
  </si>
  <si>
    <t>Стрічкова шліфмашина AEG HBS 1000E</t>
  </si>
  <si>
    <t>5</t>
  </si>
  <si>
    <t>Послуги з доставки вантажу</t>
  </si>
  <si>
    <t>послуга</t>
  </si>
  <si>
    <t>6</t>
  </si>
  <si>
    <t xml:space="preserve">Послуги з транспортування товару </t>
  </si>
  <si>
    <t xml:space="preserve">Інші витрати, які здійснюються на підставі чеків, рахунків, квитанцій тощо та не передбачають укладення угод або договорів (деталізувати, які саме витрати) </t>
  </si>
  <si>
    <t>Всього по розділу ІІ "Витрати"</t>
  </si>
  <si>
    <t>РЕЗУЛЬТАТ РЕАЛІЗАЦІЇ ПРОЄКТУ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</si>
  <si>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</si>
  <si>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</si>
  <si>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</si>
  <si>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</si>
  <si>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</si>
  <si>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</si>
  <si>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</si>
  <si>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</si>
  <si>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</si>
  <si>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</si>
  <si>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</si>
  <si>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</si>
  <si>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</si>
  <si>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</si>
  <si>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</si>
  <si>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</si>
  <si>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</si>
  <si>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</si>
  <si>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 xml:space="preserve">Дошка хв. порід оброблена 25х150х3000 </t>
  </si>
  <si>
    <t>Брусок хв. порід оброблений 50х50х2000</t>
  </si>
  <si>
    <t xml:space="preserve"> Свердло по дереву YATO 10 мм 6 шт. </t>
  </si>
  <si>
    <t xml:space="preserve"> Круг шліфувальний Klingspor PS 18 EK 125 мм 240</t>
  </si>
  <si>
    <t xml:space="preserve"> Круг шліфувальний Klingspor PS 73 BW 125 мм 320</t>
  </si>
  <si>
    <t xml:space="preserve"> Фрези Ryobi RAKRBS15, 15 шт</t>
  </si>
  <si>
    <t xml:space="preserve"> Лак паркетний Aqua-Parkettlack Dufa мат 0,75 л. прозорий</t>
  </si>
  <si>
    <t xml:space="preserve"> Свердло по металу YATO HSS 75 мм 4-22 мм 1 шт.</t>
  </si>
  <si>
    <t xml:space="preserve"> Болт метричний ЦБ DIN 933 8x70 мм вага</t>
  </si>
  <si>
    <t xml:space="preserve"> Гайка шестигранна М 8 вага</t>
  </si>
  <si>
    <t xml:space="preserve"> Просочення (антисептик) Kompozit W2 безбарвний 5 л</t>
  </si>
  <si>
    <t>Дисперсія ПВА Titebond IIІ Ultimate 473 мл</t>
  </si>
  <si>
    <t xml:space="preserve"> Круг шліфувальний Klingspor PS 18 EK 125 мм 150 </t>
  </si>
  <si>
    <t>Стрічка шліфувальна Vitals 65x533 мм Р60 10шт</t>
  </si>
  <si>
    <t>Стрічка шліфувальна Vitals 65x533 мм Р150 10шт</t>
  </si>
  <si>
    <t>Стрічка шліфувальна Vitals 65x533 мм Р100 10шт</t>
  </si>
  <si>
    <t xml:space="preserve"> Пилочки для лобзика Ryobi, 20 шт.</t>
  </si>
  <si>
    <t xml:space="preserve"> Шуруп універсальний потайна головка ЦЖ 4x60 мм вага</t>
  </si>
  <si>
    <t xml:space="preserve"> Шуруп універсальний потайна головка ЦЖ 4x50 мм вага</t>
  </si>
  <si>
    <t>№ 5RCA21-33337 від 24 травня 2023 року</t>
  </si>
  <si>
    <t>за період з 01.06.2023 по 31.06.2023 р</t>
  </si>
  <si>
    <t>01.06.2023-31.08.2023 р.</t>
  </si>
  <si>
    <t>Економія в результаті купівлі товару в період дії акції. Погоджено Рішенням Дирекції Фонду від 11.09.2023 р.</t>
  </si>
  <si>
    <t>Збільшення кількості за рахунок придбання коротшого, але дешевшого бруса через відсутність запланованого. Погоджено Рішенням Дирекції Фонду від 11.09.2023 р.</t>
  </si>
  <si>
    <t>Перевищення витрат в результаті підняття ціни на даний товар. Погоджено Рішенням Дирекції Фонду від 11.09.2023 р.</t>
  </si>
  <si>
    <t>Зменшення витрат в результаті зниження ціни на даний товар. Погоджено Рішенням Дирекції Фонду від 11.09.2023 р.</t>
  </si>
  <si>
    <t>Похибка в результаті придбання даного товару на вагу. Погоджено Рішенням Дирекції Фонду від 11.09.2023 р.</t>
  </si>
  <si>
    <t>Зменшення витрат в результаті придбання товару на вагу. Погоджено Рішенням Дирекції Фонду від 11.09.2023 р.</t>
  </si>
  <si>
    <t>Зменшення витрат у результаті придбання 1 одиниці товару об'ємом 5 л. замість 5 одиниць по 1 л. Погоджено Рішенням Дирекції Фонду від 11.09.2023 р.</t>
  </si>
  <si>
    <t>Перевищення витрат в результаті придбання клею вищого класу. Погоджено Рішенням Дирекції Фонду від 11.09.2023 р.</t>
  </si>
  <si>
    <t>Незначна зміна ціни на товар. Погоджено Рішенням Дирекції Фонду від 11.09.2023 р.</t>
  </si>
  <si>
    <t>Зменшення витрат в результаті придбання товару іншого бренду. Погоджено Рішенням Дирекції Фонду від 11.09.2023 р.</t>
  </si>
  <si>
    <t>Зменшення витрат в результаті придбання товару у продавця з більш вигідною ціною. Погоджено Рішенням Дирекції Фонду від 11.09.2023 р.</t>
  </si>
  <si>
    <t>Зміна вартості в результаті придбання іншої кількості товару для остаточного коригування кошторису. Погоджено Рішенням Дирекції Фонду від 11.09.2023 р.</t>
  </si>
  <si>
    <t>Перевищення фактичних витрат над плановими в результаті зміни моделі придбаного товару через відсутність на ринку запланованої. Функціональне призначення придбаного дриля-шуруповерта та запланованого повністю співпадають, а кращі технічні характеристики дозволяють ефективніше виконувати заплановану роботу. Погоджено Рішенням Дирекції Фонду від 11.09.2023 р.</t>
  </si>
  <si>
    <t>Економія в результаті отримання знижки від постачальника. Погоджено Рішенням Дирекції Фонду від 11.09.2023 р.</t>
  </si>
  <si>
    <t>Економія в результаті придбання дешевшого аналогу. Погоджено Рішенням Дирекції Фонду від 11.09.2023 р.</t>
  </si>
  <si>
    <t>Перевищення витрат за рахунок економії по інших статтях, з метою підвищення ефективності роботи. Погоджено Рішенням Дирекції Фонду від 11.09.2023 р.</t>
  </si>
  <si>
    <t>Перевищення фактичних витрат над плановими в результаті зміни моделі придбаного товару через відсутність на ринку запланованої. Функціональне призначення придбаного фарбопульта та запланованого повністю співпадають, а кращі технічні характеристики дозволяють ефективніше виконувати заплановану роботу. Погоджено Рішенням Дирекції Фонду від 11.09.2023 р.</t>
  </si>
  <si>
    <t>Перевищення в результаті уточненого розрахунку маршруту доставки матеріалів. Погоджено Рішенням Дирекції Фонду від 11.09.2023 р.</t>
  </si>
  <si>
    <t>Економія в результаті зменшення кількості послуг. Погоджено Рішенням Дирекції Фонду від 11.09.2023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</si>
</sst>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₴_-;\-* #,##0.00\ _₴_-;_-* &quot;-&quot;??\ _₴_-;_-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3"/>
  <sheetViews>
    <sheetView tabSelected="1" workbookViewId="0">
      <selection activeCell="L1" sqref="L1"/>
    </sheetView>
  </sheetViews>
  <sheetFormatPr defaultRowHeight="14.5" x14ac:dyDescent="0.35"/>
  <cols>
    <col min="3" max="3" width="32" customWidth="1"/>
    <col min="5" max="5" width="10.36328125" customWidth="1"/>
    <col min="6" max="6" width="12.54296875" customWidth="1"/>
    <col min="7" max="7" width="11" customWidth="1"/>
    <col min="8" max="8" width="9.54296875" customWidth="1"/>
    <col min="9" max="9" width="9.81640625" customWidth="1"/>
    <col min="10" max="10" width="12.1796875" customWidth="1"/>
    <col min="11" max="11" width="9.08984375" customWidth="1"/>
    <col min="12" max="12" width="34.453125" customWidth="1"/>
  </cols>
  <sheetData>
    <row r="2" spans="1:12" x14ac:dyDescent="0.35">
      <c r="I2" s="1" t="s">
        <v>0</v>
      </c>
      <c r="J2" s="1"/>
      <c r="K2" s="1"/>
      <c r="L2" s="1"/>
    </row>
    <row r="3" spans="1:12" x14ac:dyDescent="0.35">
      <c r="I3" s="1" t="s">
        <v>1</v>
      </c>
      <c r="J3" s="1"/>
      <c r="K3" s="1"/>
      <c r="L3" s="1"/>
    </row>
    <row r="4" spans="1:12" x14ac:dyDescent="0.35">
      <c r="I4" s="1" t="s">
        <v>102</v>
      </c>
      <c r="J4" s="1"/>
      <c r="K4" s="1"/>
      <c r="L4" s="1"/>
    </row>
    <row r="8" spans="1:12" x14ac:dyDescent="0.35">
      <c r="D8" s="2"/>
      <c r="E8" s="2"/>
      <c r="F8" s="34" t="s">
        <v>2</v>
      </c>
      <c r="G8" s="34"/>
      <c r="H8" s="2"/>
      <c r="I8" s="2"/>
      <c r="K8" s="2"/>
      <c r="L8" s="2"/>
    </row>
    <row r="9" spans="1:12" x14ac:dyDescent="0.35">
      <c r="D9" s="34" t="s">
        <v>3</v>
      </c>
      <c r="E9" s="34"/>
      <c r="F9" s="34"/>
      <c r="G9" s="34"/>
      <c r="H9" s="34"/>
      <c r="I9" s="34"/>
      <c r="K9" s="3"/>
      <c r="L9" s="3"/>
    </row>
    <row r="10" spans="1:12" x14ac:dyDescent="0.35">
      <c r="D10" s="34" t="s">
        <v>103</v>
      </c>
      <c r="E10" s="34"/>
      <c r="F10" s="34"/>
      <c r="G10" s="34"/>
      <c r="H10" s="34"/>
      <c r="I10" s="34"/>
      <c r="K10" s="3"/>
      <c r="L10" s="3"/>
    </row>
    <row r="12" spans="1:12" x14ac:dyDescent="0.35">
      <c r="A12" s="21" t="s">
        <v>4</v>
      </c>
      <c r="B12" s="21"/>
      <c r="C12" s="21"/>
      <c r="D12" s="21"/>
      <c r="E12" s="22" t="s">
        <v>5</v>
      </c>
      <c r="F12" s="22"/>
      <c r="G12" s="22"/>
    </row>
    <row r="13" spans="1:12" x14ac:dyDescent="0.35">
      <c r="A13" s="21" t="s">
        <v>6</v>
      </c>
      <c r="B13" s="21"/>
      <c r="C13" s="21"/>
      <c r="D13" s="21"/>
      <c r="E13" s="22" t="s">
        <v>30</v>
      </c>
      <c r="F13" s="22"/>
      <c r="G13" s="22"/>
    </row>
    <row r="14" spans="1:12" x14ac:dyDescent="0.35">
      <c r="A14" s="21" t="s">
        <v>7</v>
      </c>
      <c r="B14" s="21"/>
      <c r="C14" s="21"/>
      <c r="D14" s="21"/>
      <c r="E14" s="22" t="s">
        <v>104</v>
      </c>
      <c r="F14" s="22"/>
      <c r="G14" s="22"/>
    </row>
    <row r="16" spans="1:12" x14ac:dyDescent="0.35">
      <c r="A16" s="35" t="s">
        <v>8</v>
      </c>
      <c r="B16" s="36" t="s">
        <v>9</v>
      </c>
      <c r="C16" s="36" t="s">
        <v>10</v>
      </c>
      <c r="D16" s="35" t="s">
        <v>11</v>
      </c>
      <c r="E16" s="35" t="s">
        <v>12</v>
      </c>
      <c r="F16" s="35"/>
      <c r="G16" s="35"/>
      <c r="H16" s="35" t="s">
        <v>13</v>
      </c>
      <c r="I16" s="35"/>
      <c r="J16" s="35"/>
      <c r="K16" s="35" t="s">
        <v>14</v>
      </c>
      <c r="L16" s="40" t="s">
        <v>15</v>
      </c>
    </row>
    <row r="17" spans="1:12" ht="56" x14ac:dyDescent="0.35">
      <c r="A17" s="35"/>
      <c r="B17" s="36"/>
      <c r="C17" s="36"/>
      <c r="D17" s="35"/>
      <c r="E17" s="4" t="s">
        <v>16</v>
      </c>
      <c r="F17" s="4" t="s">
        <v>17</v>
      </c>
      <c r="G17" s="4" t="s">
        <v>18</v>
      </c>
      <c r="H17" s="4" t="s">
        <v>16</v>
      </c>
      <c r="I17" s="4" t="s">
        <v>17</v>
      </c>
      <c r="J17" s="4" t="s">
        <v>19</v>
      </c>
      <c r="K17" s="35"/>
      <c r="L17" s="36"/>
    </row>
    <row r="18" spans="1:12" x14ac:dyDescent="0.35">
      <c r="A18" s="5" t="s">
        <v>20</v>
      </c>
      <c r="B18" s="5">
        <v>1</v>
      </c>
      <c r="C18" s="5">
        <v>2</v>
      </c>
      <c r="D18" s="5">
        <v>3</v>
      </c>
      <c r="E18" s="5">
        <v>4</v>
      </c>
      <c r="F18" s="5">
        <v>5</v>
      </c>
      <c r="G18" s="5">
        <v>6</v>
      </c>
      <c r="H18" s="5">
        <v>7</v>
      </c>
      <c r="I18" s="5">
        <v>8</v>
      </c>
      <c r="J18" s="5">
        <v>9</v>
      </c>
      <c r="K18" s="5">
        <v>10</v>
      </c>
      <c r="L18" s="5">
        <v>11</v>
      </c>
    </row>
    <row r="19" spans="1:12" x14ac:dyDescent="0.35">
      <c r="A19" s="6" t="s">
        <v>21</v>
      </c>
      <c r="B19" s="6" t="s">
        <v>22</v>
      </c>
      <c r="C19" s="6" t="s">
        <v>23</v>
      </c>
      <c r="D19" s="6"/>
      <c r="E19" s="6"/>
      <c r="F19" s="6"/>
      <c r="G19" s="6"/>
      <c r="H19" s="6"/>
      <c r="I19" s="6"/>
      <c r="J19" s="6"/>
      <c r="K19" s="6"/>
      <c r="L19" s="6"/>
    </row>
    <row r="20" spans="1:12" x14ac:dyDescent="0.35">
      <c r="A20" s="6" t="s">
        <v>24</v>
      </c>
      <c r="B20" s="6">
        <v>1</v>
      </c>
      <c r="C20" s="6" t="s">
        <v>25</v>
      </c>
      <c r="D20" s="6" t="s">
        <v>26</v>
      </c>
      <c r="E20" s="6"/>
      <c r="F20" s="6"/>
      <c r="G20" s="7">
        <v>57140</v>
      </c>
      <c r="H20" s="7"/>
      <c r="I20" s="7"/>
      <c r="J20" s="7">
        <v>57140</v>
      </c>
      <c r="K20" s="7">
        <f>J20-G20</f>
        <v>0</v>
      </c>
      <c r="L20" s="6"/>
    </row>
    <row r="21" spans="1:12" x14ac:dyDescent="0.35">
      <c r="A21" s="41" t="s">
        <v>27</v>
      </c>
      <c r="B21" s="41"/>
      <c r="C21" s="41"/>
      <c r="D21" s="8"/>
      <c r="E21" s="8"/>
      <c r="F21" s="8"/>
      <c r="G21" s="7">
        <v>57140</v>
      </c>
      <c r="H21" s="7"/>
      <c r="I21" s="7"/>
      <c r="J21" s="7">
        <v>57140</v>
      </c>
      <c r="K21" s="8"/>
      <c r="L21" s="8"/>
    </row>
    <row r="22" spans="1:12" x14ac:dyDescent="0.3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</row>
    <row r="23" spans="1:12" x14ac:dyDescent="0.35">
      <c r="A23" s="6" t="s">
        <v>21</v>
      </c>
      <c r="B23" s="6" t="s">
        <v>28</v>
      </c>
      <c r="C23" s="6" t="s">
        <v>29</v>
      </c>
      <c r="D23" s="6"/>
      <c r="E23" s="6"/>
      <c r="F23" s="6"/>
      <c r="G23" s="6"/>
      <c r="H23" s="6"/>
      <c r="I23" s="6"/>
      <c r="J23" s="6"/>
      <c r="K23" s="6"/>
      <c r="L23" s="6"/>
    </row>
    <row r="24" spans="1:12" x14ac:dyDescent="0.35">
      <c r="A24" s="6" t="s">
        <v>24</v>
      </c>
      <c r="B24" s="6">
        <v>1</v>
      </c>
      <c r="C24" s="6" t="s">
        <v>31</v>
      </c>
      <c r="D24" s="6" t="s">
        <v>32</v>
      </c>
      <c r="E24" s="6"/>
      <c r="F24" s="6"/>
      <c r="G24" s="7">
        <v>0</v>
      </c>
      <c r="H24" s="6"/>
      <c r="I24" s="6"/>
      <c r="J24" s="6"/>
      <c r="K24" s="7">
        <v>0</v>
      </c>
      <c r="L24" s="6"/>
    </row>
    <row r="25" spans="1:12" ht="26" x14ac:dyDescent="0.35">
      <c r="A25" s="6" t="s">
        <v>24</v>
      </c>
      <c r="B25" s="6">
        <v>2</v>
      </c>
      <c r="C25" s="9" t="s">
        <v>33</v>
      </c>
      <c r="D25" s="6" t="s">
        <v>34</v>
      </c>
      <c r="E25" s="6"/>
      <c r="F25" s="6"/>
      <c r="G25" s="7">
        <v>0</v>
      </c>
      <c r="H25" s="6"/>
      <c r="I25" s="6"/>
      <c r="J25" s="6"/>
      <c r="K25" s="7">
        <v>0</v>
      </c>
      <c r="L25" s="6"/>
    </row>
    <row r="26" spans="1:12" ht="26" x14ac:dyDescent="0.35">
      <c r="A26" s="6" t="s">
        <v>24</v>
      </c>
      <c r="B26" s="6">
        <v>3</v>
      </c>
      <c r="C26" s="9" t="s">
        <v>35</v>
      </c>
      <c r="D26" s="6" t="s">
        <v>32</v>
      </c>
      <c r="E26" s="6">
        <v>146</v>
      </c>
      <c r="F26" s="6"/>
      <c r="G26" s="7">
        <f>G27+G28+G29+G30+G31+G32+G33+G34+G35+G36+G37+G38+G39+G40+G41+G42+G43+G44</f>
        <v>20035</v>
      </c>
      <c r="H26" s="6">
        <v>159</v>
      </c>
      <c r="I26" s="6"/>
      <c r="J26" s="7">
        <f>J27+J28+J29+J30+J31+J32+J33+J34+J35+J36+J37+J38+J39+J40+J41+J42+J43+J44</f>
        <v>16575.002800000002</v>
      </c>
      <c r="K26" s="7">
        <f>G26-J26</f>
        <v>3459.997199999998</v>
      </c>
      <c r="L26" s="6"/>
    </row>
    <row r="27" spans="1:12" ht="53" customHeight="1" x14ac:dyDescent="0.35">
      <c r="A27" s="6" t="s">
        <v>37</v>
      </c>
      <c r="B27" s="12" t="s">
        <v>65</v>
      </c>
      <c r="C27" s="6" t="s">
        <v>83</v>
      </c>
      <c r="D27" s="6" t="s">
        <v>32</v>
      </c>
      <c r="E27" s="6">
        <v>55</v>
      </c>
      <c r="F27" s="7">
        <v>180</v>
      </c>
      <c r="G27" s="7">
        <v>9900</v>
      </c>
      <c r="H27" s="6">
        <v>58</v>
      </c>
      <c r="I27" s="7">
        <v>120</v>
      </c>
      <c r="J27" s="7">
        <f>H27*I27</f>
        <v>6960</v>
      </c>
      <c r="K27" s="7">
        <f>G27-J27</f>
        <v>2940</v>
      </c>
      <c r="L27" s="13" t="s">
        <v>105</v>
      </c>
    </row>
    <row r="28" spans="1:12" ht="73" customHeight="1" x14ac:dyDescent="0.35">
      <c r="A28" s="6" t="s">
        <v>37</v>
      </c>
      <c r="B28" s="12" t="s">
        <v>66</v>
      </c>
      <c r="C28" s="6" t="s">
        <v>84</v>
      </c>
      <c r="D28" s="6" t="s">
        <v>32</v>
      </c>
      <c r="E28" s="6">
        <v>10</v>
      </c>
      <c r="F28" s="7">
        <v>100</v>
      </c>
      <c r="G28" s="7">
        <f>E28*F28</f>
        <v>1000</v>
      </c>
      <c r="H28" s="6">
        <v>20</v>
      </c>
      <c r="I28" s="7">
        <v>54</v>
      </c>
      <c r="J28" s="7">
        <f t="shared" ref="J28:J43" si="0">H28*I28</f>
        <v>1080</v>
      </c>
      <c r="K28" s="7">
        <f t="shared" ref="K28:K44" si="1">G28-J28</f>
        <v>-80</v>
      </c>
      <c r="L28" s="13" t="s">
        <v>106</v>
      </c>
    </row>
    <row r="29" spans="1:12" ht="61" customHeight="1" x14ac:dyDescent="0.35">
      <c r="A29" s="6" t="s">
        <v>37</v>
      </c>
      <c r="B29" s="12" t="s">
        <v>67</v>
      </c>
      <c r="C29" s="13" t="s">
        <v>89</v>
      </c>
      <c r="D29" s="6" t="s">
        <v>32</v>
      </c>
      <c r="E29" s="6">
        <v>3</v>
      </c>
      <c r="F29" s="7">
        <v>430</v>
      </c>
      <c r="G29" s="7">
        <f t="shared" ref="G29:G44" si="2">E29*F29</f>
        <v>1290</v>
      </c>
      <c r="H29" s="6">
        <v>3</v>
      </c>
      <c r="I29" s="7">
        <v>438.9</v>
      </c>
      <c r="J29" s="7">
        <f t="shared" si="0"/>
        <v>1316.6999999999998</v>
      </c>
      <c r="K29" s="7">
        <f t="shared" si="1"/>
        <v>-26.699999999999818</v>
      </c>
      <c r="L29" s="13" t="s">
        <v>107</v>
      </c>
    </row>
    <row r="30" spans="1:12" ht="60" customHeight="1" x14ac:dyDescent="0.35">
      <c r="A30" s="6" t="s">
        <v>37</v>
      </c>
      <c r="B30" s="12" t="s">
        <v>68</v>
      </c>
      <c r="C30" s="13" t="s">
        <v>90</v>
      </c>
      <c r="D30" s="6" t="s">
        <v>32</v>
      </c>
      <c r="E30" s="6">
        <v>2</v>
      </c>
      <c r="F30" s="7">
        <v>215</v>
      </c>
      <c r="G30" s="7">
        <f t="shared" si="2"/>
        <v>430</v>
      </c>
      <c r="H30" s="6">
        <v>2</v>
      </c>
      <c r="I30" s="7">
        <v>222</v>
      </c>
      <c r="J30" s="7">
        <f t="shared" si="0"/>
        <v>444</v>
      </c>
      <c r="K30" s="7">
        <f t="shared" si="1"/>
        <v>-14</v>
      </c>
      <c r="L30" s="13" t="s">
        <v>107</v>
      </c>
    </row>
    <row r="31" spans="1:12" ht="55.5" customHeight="1" x14ac:dyDescent="0.35">
      <c r="A31" s="6" t="s">
        <v>37</v>
      </c>
      <c r="B31" s="12" t="s">
        <v>69</v>
      </c>
      <c r="C31" s="13" t="s">
        <v>85</v>
      </c>
      <c r="D31" s="6" t="s">
        <v>32</v>
      </c>
      <c r="E31" s="6">
        <v>1</v>
      </c>
      <c r="F31" s="7">
        <v>725</v>
      </c>
      <c r="G31" s="7">
        <f t="shared" si="2"/>
        <v>725</v>
      </c>
      <c r="H31" s="6">
        <v>1</v>
      </c>
      <c r="I31" s="7">
        <v>692</v>
      </c>
      <c r="J31" s="7">
        <f t="shared" si="0"/>
        <v>692</v>
      </c>
      <c r="K31" s="7">
        <f t="shared" si="1"/>
        <v>33</v>
      </c>
      <c r="L31" s="13" t="s">
        <v>108</v>
      </c>
    </row>
    <row r="32" spans="1:12" ht="55.5" customHeight="1" x14ac:dyDescent="0.35">
      <c r="A32" s="6" t="s">
        <v>37</v>
      </c>
      <c r="B32" s="12" t="s">
        <v>70</v>
      </c>
      <c r="C32" s="13" t="s">
        <v>91</v>
      </c>
      <c r="D32" s="6" t="s">
        <v>32</v>
      </c>
      <c r="E32" s="6">
        <v>2</v>
      </c>
      <c r="F32" s="7">
        <v>235</v>
      </c>
      <c r="G32" s="7">
        <f t="shared" si="2"/>
        <v>470</v>
      </c>
      <c r="H32" s="6">
        <v>2.0019999999999998</v>
      </c>
      <c r="I32" s="7">
        <v>234.4</v>
      </c>
      <c r="J32" s="7">
        <f t="shared" si="0"/>
        <v>469.26879999999994</v>
      </c>
      <c r="K32" s="7">
        <f t="shared" si="1"/>
        <v>0.73120000000005803</v>
      </c>
      <c r="L32" s="13" t="s">
        <v>109</v>
      </c>
    </row>
    <row r="33" spans="1:12" ht="62.5" customHeight="1" x14ac:dyDescent="0.35">
      <c r="A33" s="6" t="s">
        <v>37</v>
      </c>
      <c r="B33" s="12" t="s">
        <v>71</v>
      </c>
      <c r="C33" s="13" t="s">
        <v>92</v>
      </c>
      <c r="D33" s="6" t="s">
        <v>32</v>
      </c>
      <c r="E33" s="6">
        <v>1</v>
      </c>
      <c r="F33" s="7">
        <v>235</v>
      </c>
      <c r="G33" s="7">
        <f t="shared" si="2"/>
        <v>235</v>
      </c>
      <c r="H33" s="6">
        <v>1.012</v>
      </c>
      <c r="I33" s="7">
        <v>207</v>
      </c>
      <c r="J33" s="7">
        <f t="shared" si="0"/>
        <v>209.48400000000001</v>
      </c>
      <c r="K33" s="7">
        <f t="shared" si="1"/>
        <v>25.515999999999991</v>
      </c>
      <c r="L33" s="13" t="s">
        <v>110</v>
      </c>
    </row>
    <row r="34" spans="1:12" ht="65" x14ac:dyDescent="0.35">
      <c r="A34" s="6" t="s">
        <v>37</v>
      </c>
      <c r="B34" s="12" t="s">
        <v>72</v>
      </c>
      <c r="C34" s="13" t="s">
        <v>93</v>
      </c>
      <c r="D34" s="6" t="s">
        <v>32</v>
      </c>
      <c r="E34" s="6">
        <v>5</v>
      </c>
      <c r="F34" s="7">
        <v>125</v>
      </c>
      <c r="G34" s="7">
        <f t="shared" si="2"/>
        <v>625</v>
      </c>
      <c r="H34" s="6">
        <v>1</v>
      </c>
      <c r="I34" s="7">
        <v>354</v>
      </c>
      <c r="J34" s="7">
        <f t="shared" si="0"/>
        <v>354</v>
      </c>
      <c r="K34" s="7">
        <f t="shared" si="1"/>
        <v>271</v>
      </c>
      <c r="L34" s="13" t="s">
        <v>111</v>
      </c>
    </row>
    <row r="35" spans="1:12" ht="52" x14ac:dyDescent="0.35">
      <c r="A35" s="6" t="s">
        <v>37</v>
      </c>
      <c r="B35" s="12" t="s">
        <v>73</v>
      </c>
      <c r="C35" s="13" t="s">
        <v>94</v>
      </c>
      <c r="D35" s="6" t="s">
        <v>32</v>
      </c>
      <c r="E35" s="6">
        <v>1</v>
      </c>
      <c r="F35" s="7">
        <v>290</v>
      </c>
      <c r="G35" s="7">
        <f t="shared" si="2"/>
        <v>290</v>
      </c>
      <c r="H35" s="6">
        <v>1</v>
      </c>
      <c r="I35" s="7">
        <v>370</v>
      </c>
      <c r="J35" s="7">
        <f t="shared" si="0"/>
        <v>370</v>
      </c>
      <c r="K35" s="7">
        <f t="shared" si="1"/>
        <v>-80</v>
      </c>
      <c r="L35" s="13" t="s">
        <v>112</v>
      </c>
    </row>
    <row r="36" spans="1:12" ht="39" x14ac:dyDescent="0.35">
      <c r="A36" s="6" t="s">
        <v>37</v>
      </c>
      <c r="B36" s="12" t="s">
        <v>74</v>
      </c>
      <c r="C36" s="13" t="s">
        <v>95</v>
      </c>
      <c r="D36" s="6" t="s">
        <v>32</v>
      </c>
      <c r="E36" s="6">
        <v>20</v>
      </c>
      <c r="F36" s="7">
        <v>15</v>
      </c>
      <c r="G36" s="7">
        <f t="shared" si="2"/>
        <v>300</v>
      </c>
      <c r="H36" s="6">
        <v>20</v>
      </c>
      <c r="I36" s="7">
        <v>14</v>
      </c>
      <c r="J36" s="7">
        <f t="shared" si="0"/>
        <v>280</v>
      </c>
      <c r="K36" s="7">
        <f t="shared" si="1"/>
        <v>20</v>
      </c>
      <c r="L36" s="13" t="s">
        <v>113</v>
      </c>
    </row>
    <row r="37" spans="1:12" ht="40.5" customHeight="1" x14ac:dyDescent="0.35">
      <c r="A37" s="6" t="s">
        <v>37</v>
      </c>
      <c r="B37" s="12" t="s">
        <v>75</v>
      </c>
      <c r="C37" s="13" t="s">
        <v>86</v>
      </c>
      <c r="D37" s="6" t="s">
        <v>32</v>
      </c>
      <c r="E37" s="6">
        <v>20</v>
      </c>
      <c r="F37" s="7">
        <v>15</v>
      </c>
      <c r="G37" s="7">
        <f t="shared" si="2"/>
        <v>300</v>
      </c>
      <c r="H37" s="6">
        <v>20</v>
      </c>
      <c r="I37" s="7">
        <v>14</v>
      </c>
      <c r="J37" s="7">
        <f t="shared" si="0"/>
        <v>280</v>
      </c>
      <c r="K37" s="7">
        <f t="shared" si="1"/>
        <v>20</v>
      </c>
      <c r="L37" s="13" t="s">
        <v>113</v>
      </c>
    </row>
    <row r="38" spans="1:12" ht="48" customHeight="1" x14ac:dyDescent="0.35">
      <c r="A38" s="6" t="s">
        <v>37</v>
      </c>
      <c r="B38" s="12" t="s">
        <v>76</v>
      </c>
      <c r="C38" s="13" t="s">
        <v>87</v>
      </c>
      <c r="D38" s="6" t="s">
        <v>32</v>
      </c>
      <c r="E38" s="6">
        <v>20</v>
      </c>
      <c r="F38" s="7">
        <v>15</v>
      </c>
      <c r="G38" s="7">
        <f t="shared" si="2"/>
        <v>300</v>
      </c>
      <c r="H38" s="6">
        <v>20</v>
      </c>
      <c r="I38" s="7">
        <v>14</v>
      </c>
      <c r="J38" s="7">
        <f t="shared" si="0"/>
        <v>280</v>
      </c>
      <c r="K38" s="7">
        <f t="shared" si="1"/>
        <v>20</v>
      </c>
      <c r="L38" s="13" t="s">
        <v>113</v>
      </c>
    </row>
    <row r="39" spans="1:12" ht="62" customHeight="1" x14ac:dyDescent="0.35">
      <c r="A39" s="6" t="s">
        <v>37</v>
      </c>
      <c r="B39" s="12" t="s">
        <v>77</v>
      </c>
      <c r="C39" s="13" t="s">
        <v>96</v>
      </c>
      <c r="D39" s="6" t="s">
        <v>32</v>
      </c>
      <c r="E39" s="6">
        <v>1</v>
      </c>
      <c r="F39" s="7">
        <v>270</v>
      </c>
      <c r="G39" s="7">
        <f t="shared" si="2"/>
        <v>270</v>
      </c>
      <c r="H39" s="6">
        <v>1</v>
      </c>
      <c r="I39" s="7">
        <v>185</v>
      </c>
      <c r="J39" s="7">
        <f t="shared" si="0"/>
        <v>185</v>
      </c>
      <c r="K39" s="7">
        <f t="shared" si="1"/>
        <v>85</v>
      </c>
      <c r="L39" s="13" t="s">
        <v>114</v>
      </c>
    </row>
    <row r="40" spans="1:12" ht="64.5" customHeight="1" x14ac:dyDescent="0.35">
      <c r="A40" s="6" t="s">
        <v>37</v>
      </c>
      <c r="B40" s="12" t="s">
        <v>78</v>
      </c>
      <c r="C40" s="13" t="s">
        <v>97</v>
      </c>
      <c r="D40" s="6" t="s">
        <v>32</v>
      </c>
      <c r="E40" s="6">
        <v>1</v>
      </c>
      <c r="F40" s="7">
        <v>250</v>
      </c>
      <c r="G40" s="7">
        <f t="shared" si="2"/>
        <v>250</v>
      </c>
      <c r="H40" s="6">
        <v>1</v>
      </c>
      <c r="I40" s="7">
        <v>185</v>
      </c>
      <c r="J40" s="7">
        <f t="shared" si="0"/>
        <v>185</v>
      </c>
      <c r="K40" s="7">
        <f t="shared" si="1"/>
        <v>65</v>
      </c>
      <c r="L40" s="13" t="s">
        <v>114</v>
      </c>
    </row>
    <row r="41" spans="1:12" ht="54" customHeight="1" x14ac:dyDescent="0.35">
      <c r="A41" s="6" t="s">
        <v>37</v>
      </c>
      <c r="B41" s="12" t="s">
        <v>79</v>
      </c>
      <c r="C41" s="13" t="s">
        <v>98</v>
      </c>
      <c r="D41" s="6" t="s">
        <v>32</v>
      </c>
      <c r="E41" s="6">
        <v>1</v>
      </c>
      <c r="F41" s="7">
        <v>250</v>
      </c>
      <c r="G41" s="7">
        <f t="shared" si="2"/>
        <v>250</v>
      </c>
      <c r="H41" s="6">
        <v>1</v>
      </c>
      <c r="I41" s="7">
        <v>185</v>
      </c>
      <c r="J41" s="7">
        <f t="shared" si="0"/>
        <v>185</v>
      </c>
      <c r="K41" s="7">
        <f t="shared" si="1"/>
        <v>65</v>
      </c>
      <c r="L41" s="13" t="s">
        <v>114</v>
      </c>
    </row>
    <row r="42" spans="1:12" ht="63" customHeight="1" x14ac:dyDescent="0.35">
      <c r="A42" s="6" t="s">
        <v>37</v>
      </c>
      <c r="B42" s="12" t="s">
        <v>80</v>
      </c>
      <c r="C42" s="13" t="s">
        <v>88</v>
      </c>
      <c r="D42" s="6" t="s">
        <v>32</v>
      </c>
      <c r="E42" s="6">
        <v>1</v>
      </c>
      <c r="F42" s="7">
        <v>2380</v>
      </c>
      <c r="G42" s="7">
        <f t="shared" si="2"/>
        <v>2380</v>
      </c>
      <c r="H42" s="6">
        <v>1</v>
      </c>
      <c r="I42" s="7">
        <v>2265</v>
      </c>
      <c r="J42" s="7">
        <f t="shared" si="0"/>
        <v>2265</v>
      </c>
      <c r="K42" s="7">
        <f t="shared" si="1"/>
        <v>115</v>
      </c>
      <c r="L42" s="13" t="s">
        <v>115</v>
      </c>
    </row>
    <row r="43" spans="1:12" ht="56" customHeight="1" x14ac:dyDescent="0.35">
      <c r="A43" s="6" t="s">
        <v>37</v>
      </c>
      <c r="B43" s="12" t="s">
        <v>81</v>
      </c>
      <c r="C43" s="13" t="s">
        <v>99</v>
      </c>
      <c r="D43" s="6" t="s">
        <v>32</v>
      </c>
      <c r="E43" s="6">
        <v>1</v>
      </c>
      <c r="F43" s="7">
        <v>750</v>
      </c>
      <c r="G43" s="7">
        <f t="shared" si="2"/>
        <v>750</v>
      </c>
      <c r="H43" s="6">
        <v>1</v>
      </c>
      <c r="I43" s="7">
        <v>735</v>
      </c>
      <c r="J43" s="7">
        <f t="shared" si="0"/>
        <v>735</v>
      </c>
      <c r="K43" s="7">
        <f t="shared" si="1"/>
        <v>15</v>
      </c>
      <c r="L43" s="13" t="s">
        <v>115</v>
      </c>
    </row>
    <row r="44" spans="1:12" ht="26.5" customHeight="1" x14ac:dyDescent="0.35">
      <c r="A44" s="23" t="s">
        <v>37</v>
      </c>
      <c r="B44" s="26" t="s">
        <v>82</v>
      </c>
      <c r="C44" s="29" t="s">
        <v>100</v>
      </c>
      <c r="D44" s="23" t="s">
        <v>32</v>
      </c>
      <c r="E44" s="23">
        <v>1</v>
      </c>
      <c r="F44" s="31">
        <v>270</v>
      </c>
      <c r="G44" s="31">
        <f t="shared" si="2"/>
        <v>270</v>
      </c>
      <c r="H44" s="6">
        <v>1</v>
      </c>
      <c r="I44" s="7">
        <v>267.2</v>
      </c>
      <c r="J44" s="31">
        <f>(H44*I44)+(H45*I45)+(H46*I46)</f>
        <v>284.54999999999995</v>
      </c>
      <c r="K44" s="31">
        <f t="shared" si="1"/>
        <v>-14.549999999999955</v>
      </c>
      <c r="L44" s="29" t="s">
        <v>116</v>
      </c>
    </row>
    <row r="45" spans="1:12" x14ac:dyDescent="0.35">
      <c r="A45" s="24"/>
      <c r="B45" s="27"/>
      <c r="C45" s="30"/>
      <c r="D45" s="24"/>
      <c r="E45" s="24"/>
      <c r="F45" s="32"/>
      <c r="G45" s="32"/>
      <c r="H45" s="6">
        <v>0.04</v>
      </c>
      <c r="I45" s="7">
        <v>255.25</v>
      </c>
      <c r="J45" s="32"/>
      <c r="K45" s="32"/>
      <c r="L45" s="43"/>
    </row>
    <row r="46" spans="1:12" ht="30" customHeight="1" x14ac:dyDescent="0.35">
      <c r="A46" s="25"/>
      <c r="B46" s="28"/>
      <c r="C46" s="13" t="s">
        <v>101</v>
      </c>
      <c r="D46" s="25"/>
      <c r="E46" s="25"/>
      <c r="F46" s="33"/>
      <c r="G46" s="33"/>
      <c r="H46" s="6">
        <v>0.03</v>
      </c>
      <c r="I46" s="7">
        <v>238</v>
      </c>
      <c r="J46" s="33"/>
      <c r="K46" s="33"/>
      <c r="L46" s="30"/>
    </row>
    <row r="47" spans="1:12" ht="39" x14ac:dyDescent="0.35">
      <c r="A47" s="6" t="s">
        <v>24</v>
      </c>
      <c r="B47" s="6">
        <v>4</v>
      </c>
      <c r="C47" s="20" t="s">
        <v>36</v>
      </c>
      <c r="D47" s="6" t="s">
        <v>32</v>
      </c>
      <c r="E47" s="6">
        <v>12</v>
      </c>
      <c r="F47" s="6"/>
      <c r="G47" s="7">
        <f>G48+G49+G50+G51+G52+G53+G55+G56+G57</f>
        <v>34805</v>
      </c>
      <c r="H47" s="6">
        <v>13</v>
      </c>
      <c r="I47" s="6"/>
      <c r="J47" s="7">
        <f>J48+J49+J50+J51+J52+J53+J55+J56+J57</f>
        <v>38201</v>
      </c>
      <c r="K47" s="7">
        <f>G47-J47</f>
        <v>-3396</v>
      </c>
      <c r="L47" s="10"/>
    </row>
    <row r="48" spans="1:12" ht="147.5" customHeight="1" x14ac:dyDescent="0.35">
      <c r="A48" s="6" t="s">
        <v>37</v>
      </c>
      <c r="B48" s="12" t="s">
        <v>38</v>
      </c>
      <c r="C48" s="13" t="s">
        <v>47</v>
      </c>
      <c r="D48" s="6" t="s">
        <v>32</v>
      </c>
      <c r="E48" s="6">
        <v>1</v>
      </c>
      <c r="F48" s="7">
        <v>2800</v>
      </c>
      <c r="G48" s="7">
        <f>E48*F48</f>
        <v>2800</v>
      </c>
      <c r="H48" s="6">
        <v>1</v>
      </c>
      <c r="I48" s="7">
        <v>4640</v>
      </c>
      <c r="J48" s="7">
        <f>H48*I48</f>
        <v>4640</v>
      </c>
      <c r="K48" s="7">
        <f>G48-J48</f>
        <v>-1840</v>
      </c>
      <c r="L48" s="13" t="s">
        <v>117</v>
      </c>
    </row>
    <row r="49" spans="1:12" ht="66" customHeight="1" x14ac:dyDescent="0.35">
      <c r="A49" s="6" t="s">
        <v>37</v>
      </c>
      <c r="B49" s="12" t="s">
        <v>39</v>
      </c>
      <c r="C49" s="13" t="s">
        <v>48</v>
      </c>
      <c r="D49" s="6" t="s">
        <v>32</v>
      </c>
      <c r="E49" s="6">
        <v>1</v>
      </c>
      <c r="F49" s="7">
        <v>4000</v>
      </c>
      <c r="G49" s="7">
        <f t="shared" ref="G49:G59" si="3">E49*F49</f>
        <v>4000</v>
      </c>
      <c r="H49" s="6">
        <v>1</v>
      </c>
      <c r="I49" s="7">
        <v>4110</v>
      </c>
      <c r="J49" s="7">
        <f t="shared" ref="J49:J59" si="4">H49*I49</f>
        <v>4110</v>
      </c>
      <c r="K49" s="7">
        <f>G49-J49</f>
        <v>-110</v>
      </c>
      <c r="L49" s="13" t="s">
        <v>107</v>
      </c>
    </row>
    <row r="50" spans="1:12" ht="60" customHeight="1" x14ac:dyDescent="0.35">
      <c r="A50" s="6" t="s">
        <v>37</v>
      </c>
      <c r="B50" s="12" t="s">
        <v>40</v>
      </c>
      <c r="C50" s="6" t="s">
        <v>49</v>
      </c>
      <c r="D50" s="6" t="s">
        <v>32</v>
      </c>
      <c r="E50" s="6">
        <v>1</v>
      </c>
      <c r="F50" s="7">
        <v>4900</v>
      </c>
      <c r="G50" s="7">
        <f t="shared" si="3"/>
        <v>4900</v>
      </c>
      <c r="H50" s="6">
        <v>1</v>
      </c>
      <c r="I50" s="7">
        <v>4436</v>
      </c>
      <c r="J50" s="7">
        <f t="shared" si="4"/>
        <v>4436</v>
      </c>
      <c r="K50" s="7">
        <f>G50-J50</f>
        <v>464</v>
      </c>
      <c r="L50" s="13" t="s">
        <v>115</v>
      </c>
    </row>
    <row r="51" spans="1:12" ht="63.5" customHeight="1" x14ac:dyDescent="0.35">
      <c r="A51" s="6" t="s">
        <v>37</v>
      </c>
      <c r="B51" s="12" t="s">
        <v>41</v>
      </c>
      <c r="C51" s="13" t="s">
        <v>50</v>
      </c>
      <c r="D51" s="6" t="s">
        <v>32</v>
      </c>
      <c r="E51" s="6">
        <v>4</v>
      </c>
      <c r="F51" s="7">
        <v>830</v>
      </c>
      <c r="G51" s="7">
        <f t="shared" si="3"/>
        <v>3320</v>
      </c>
      <c r="H51" s="6">
        <v>4</v>
      </c>
      <c r="I51" s="7">
        <v>689.5</v>
      </c>
      <c r="J51" s="7">
        <f t="shared" si="4"/>
        <v>2758</v>
      </c>
      <c r="K51" s="7">
        <f>G51-J51</f>
        <v>562</v>
      </c>
      <c r="L51" s="13" t="s">
        <v>118</v>
      </c>
    </row>
    <row r="52" spans="1:12" ht="64.5" customHeight="1" x14ac:dyDescent="0.35">
      <c r="A52" s="6" t="s">
        <v>37</v>
      </c>
      <c r="B52" s="12" t="s">
        <v>42</v>
      </c>
      <c r="C52" s="13" t="s">
        <v>51</v>
      </c>
      <c r="D52" s="6" t="s">
        <v>32</v>
      </c>
      <c r="E52" s="6">
        <v>1</v>
      </c>
      <c r="F52" s="7">
        <v>265</v>
      </c>
      <c r="G52" s="7">
        <f t="shared" si="3"/>
        <v>265</v>
      </c>
      <c r="H52" s="6">
        <v>1</v>
      </c>
      <c r="I52" s="7">
        <v>129</v>
      </c>
      <c r="J52" s="7">
        <f t="shared" si="4"/>
        <v>129</v>
      </c>
      <c r="K52" s="7">
        <f t="shared" ref="K52:K59" si="5">G52-J52</f>
        <v>136</v>
      </c>
      <c r="L52" s="13" t="s">
        <v>119</v>
      </c>
    </row>
    <row r="53" spans="1:12" ht="26" x14ac:dyDescent="0.35">
      <c r="A53" s="23" t="s">
        <v>37</v>
      </c>
      <c r="B53" s="26" t="s">
        <v>43</v>
      </c>
      <c r="C53" s="13" t="s">
        <v>52</v>
      </c>
      <c r="D53" s="6" t="s">
        <v>32</v>
      </c>
      <c r="E53" s="23">
        <v>1</v>
      </c>
      <c r="F53" s="31">
        <v>6500</v>
      </c>
      <c r="G53" s="31">
        <f t="shared" si="3"/>
        <v>6500</v>
      </c>
      <c r="H53" s="6">
        <v>1</v>
      </c>
      <c r="I53" s="7">
        <v>6400</v>
      </c>
      <c r="J53" s="31">
        <f>I53+I54</f>
        <v>8595</v>
      </c>
      <c r="K53" s="31">
        <f t="shared" si="5"/>
        <v>-2095</v>
      </c>
      <c r="L53" s="44" t="s">
        <v>120</v>
      </c>
    </row>
    <row r="54" spans="1:12" ht="32.5" customHeight="1" x14ac:dyDescent="0.35">
      <c r="A54" s="25"/>
      <c r="B54" s="28"/>
      <c r="C54" s="6" t="s">
        <v>53</v>
      </c>
      <c r="D54" s="6" t="s">
        <v>32</v>
      </c>
      <c r="E54" s="25"/>
      <c r="F54" s="33"/>
      <c r="G54" s="33"/>
      <c r="H54" s="6">
        <v>1</v>
      </c>
      <c r="I54" s="7">
        <v>2195</v>
      </c>
      <c r="J54" s="33"/>
      <c r="K54" s="33"/>
      <c r="L54" s="45"/>
    </row>
    <row r="55" spans="1:12" ht="135.5" customHeight="1" x14ac:dyDescent="0.35">
      <c r="A55" s="6" t="s">
        <v>37</v>
      </c>
      <c r="B55" s="12" t="s">
        <v>44</v>
      </c>
      <c r="C55" s="6" t="s">
        <v>54</v>
      </c>
      <c r="D55" s="6" t="s">
        <v>32</v>
      </c>
      <c r="E55" s="6">
        <v>1</v>
      </c>
      <c r="F55" s="7">
        <v>4500</v>
      </c>
      <c r="G55" s="7">
        <f t="shared" si="3"/>
        <v>4500</v>
      </c>
      <c r="H55" s="6">
        <v>1</v>
      </c>
      <c r="I55" s="7">
        <v>5849</v>
      </c>
      <c r="J55" s="7">
        <f t="shared" si="4"/>
        <v>5849</v>
      </c>
      <c r="K55" s="7">
        <f t="shared" si="5"/>
        <v>-1349</v>
      </c>
      <c r="L55" s="13" t="s">
        <v>121</v>
      </c>
    </row>
    <row r="56" spans="1:12" ht="62.5" customHeight="1" x14ac:dyDescent="0.35">
      <c r="A56" s="6" t="s">
        <v>37</v>
      </c>
      <c r="B56" s="12" t="s">
        <v>45</v>
      </c>
      <c r="C56" s="13" t="s">
        <v>55</v>
      </c>
      <c r="D56" s="6" t="s">
        <v>32</v>
      </c>
      <c r="E56" s="6">
        <v>1</v>
      </c>
      <c r="F56" s="7">
        <v>820</v>
      </c>
      <c r="G56" s="7">
        <f t="shared" si="3"/>
        <v>820</v>
      </c>
      <c r="H56" s="6">
        <v>1</v>
      </c>
      <c r="I56" s="7">
        <v>774</v>
      </c>
      <c r="J56" s="7">
        <f t="shared" si="4"/>
        <v>774</v>
      </c>
      <c r="K56" s="7">
        <f t="shared" si="5"/>
        <v>46</v>
      </c>
      <c r="L56" s="13" t="s">
        <v>115</v>
      </c>
    </row>
    <row r="57" spans="1:12" ht="49" customHeight="1" x14ac:dyDescent="0.35">
      <c r="A57" s="6" t="s">
        <v>37</v>
      </c>
      <c r="B57" s="12" t="s">
        <v>46</v>
      </c>
      <c r="C57" s="6" t="s">
        <v>56</v>
      </c>
      <c r="D57" s="6" t="s">
        <v>32</v>
      </c>
      <c r="E57" s="6">
        <v>1</v>
      </c>
      <c r="F57" s="7">
        <v>7700</v>
      </c>
      <c r="G57" s="7">
        <f t="shared" si="3"/>
        <v>7700</v>
      </c>
      <c r="H57" s="6">
        <v>1</v>
      </c>
      <c r="I57" s="7">
        <v>6910</v>
      </c>
      <c r="J57" s="7">
        <f t="shared" si="4"/>
        <v>6910</v>
      </c>
      <c r="K57" s="7">
        <f t="shared" si="5"/>
        <v>790</v>
      </c>
      <c r="L57" s="13" t="s">
        <v>118</v>
      </c>
    </row>
    <row r="58" spans="1:12" ht="66" customHeight="1" x14ac:dyDescent="0.35">
      <c r="A58" s="17" t="s">
        <v>24</v>
      </c>
      <c r="B58" s="16" t="s">
        <v>57</v>
      </c>
      <c r="C58" s="17" t="s">
        <v>58</v>
      </c>
      <c r="D58" s="17" t="s">
        <v>59</v>
      </c>
      <c r="E58" s="16">
        <v>1</v>
      </c>
      <c r="F58" s="7">
        <v>1800</v>
      </c>
      <c r="G58" s="7">
        <f t="shared" si="3"/>
        <v>1800</v>
      </c>
      <c r="H58" s="6">
        <v>1</v>
      </c>
      <c r="I58" s="7">
        <v>1925</v>
      </c>
      <c r="J58" s="7">
        <f t="shared" si="4"/>
        <v>1925</v>
      </c>
      <c r="K58" s="7">
        <f t="shared" si="5"/>
        <v>-125</v>
      </c>
      <c r="L58" s="15" t="s">
        <v>122</v>
      </c>
    </row>
    <row r="59" spans="1:12" ht="44" customHeight="1" x14ac:dyDescent="0.35">
      <c r="A59" s="17" t="s">
        <v>24</v>
      </c>
      <c r="B59" s="16" t="s">
        <v>60</v>
      </c>
      <c r="C59" s="17" t="s">
        <v>61</v>
      </c>
      <c r="D59" s="17" t="s">
        <v>59</v>
      </c>
      <c r="E59" s="16">
        <v>5</v>
      </c>
      <c r="F59" s="18">
        <v>100</v>
      </c>
      <c r="G59" s="18">
        <f t="shared" si="3"/>
        <v>500</v>
      </c>
      <c r="H59" s="5">
        <v>4</v>
      </c>
      <c r="I59" s="18">
        <v>109.75</v>
      </c>
      <c r="J59" s="18">
        <f t="shared" si="4"/>
        <v>439</v>
      </c>
      <c r="K59" s="18">
        <f t="shared" si="5"/>
        <v>61</v>
      </c>
      <c r="L59" s="15" t="s">
        <v>123</v>
      </c>
    </row>
    <row r="60" spans="1:12" ht="65.5" x14ac:dyDescent="0.35">
      <c r="A60" s="6" t="s">
        <v>24</v>
      </c>
      <c r="B60" s="6">
        <v>7</v>
      </c>
      <c r="C60" s="14" t="s">
        <v>62</v>
      </c>
      <c r="D60" s="6" t="s">
        <v>59</v>
      </c>
      <c r="E60" s="8"/>
      <c r="F60" s="8"/>
      <c r="G60" s="7">
        <v>0</v>
      </c>
      <c r="H60" s="8"/>
      <c r="I60" s="8"/>
      <c r="J60" s="8"/>
      <c r="K60" s="7">
        <v>0</v>
      </c>
      <c r="L60" s="10"/>
    </row>
    <row r="61" spans="1:12" x14ac:dyDescent="0.35">
      <c r="A61" s="46" t="s">
        <v>63</v>
      </c>
      <c r="B61" s="47"/>
      <c r="C61" s="47"/>
      <c r="D61" s="48"/>
      <c r="E61" s="10"/>
      <c r="F61" s="10"/>
      <c r="G61" s="7">
        <f>G59+G58+G47+G26</f>
        <v>57140</v>
      </c>
      <c r="H61" s="10"/>
      <c r="I61" s="10"/>
      <c r="J61" s="7">
        <f>J59+J58+J47+J26</f>
        <v>57140.002800000002</v>
      </c>
      <c r="K61" s="7">
        <f>G61-J61</f>
        <v>-2.8000000020256266E-3</v>
      </c>
      <c r="L61" s="10"/>
    </row>
    <row r="62" spans="1:12" x14ac:dyDescent="0.35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1"/>
    </row>
    <row r="63" spans="1:12" x14ac:dyDescent="0.35">
      <c r="A63" s="37" t="s">
        <v>64</v>
      </c>
      <c r="B63" s="38"/>
      <c r="C63" s="39"/>
      <c r="D63" s="10"/>
      <c r="E63" s="10"/>
      <c r="F63" s="10"/>
      <c r="G63" s="19">
        <f>G21-G61</f>
        <v>0</v>
      </c>
      <c r="H63" s="11"/>
      <c r="I63" s="11"/>
      <c r="J63" s="19">
        <f>J21-J61</f>
        <v>-2.8000000020256266E-3</v>
      </c>
      <c r="K63" s="10"/>
      <c r="L63" s="10"/>
    </row>
  </sheetData>
  <mergeCells count="40">
    <mergeCell ref="L53:L54"/>
    <mergeCell ref="A61:D61"/>
    <mergeCell ref="A62:L62"/>
    <mergeCell ref="A63:C63"/>
    <mergeCell ref="H16:J16"/>
    <mergeCell ref="K16:K17"/>
    <mergeCell ref="L16:L17"/>
    <mergeCell ref="A21:C21"/>
    <mergeCell ref="A22:L22"/>
    <mergeCell ref="A53:A54"/>
    <mergeCell ref="B53:B54"/>
    <mergeCell ref="E53:E54"/>
    <mergeCell ref="F53:F54"/>
    <mergeCell ref="G53:G54"/>
    <mergeCell ref="J44:J46"/>
    <mergeCell ref="K44:K46"/>
    <mergeCell ref="L44:L46"/>
    <mergeCell ref="J53:J54"/>
    <mergeCell ref="K53:K54"/>
    <mergeCell ref="F8:G8"/>
    <mergeCell ref="D9:I9"/>
    <mergeCell ref="D10:I10"/>
    <mergeCell ref="A12:D12"/>
    <mergeCell ref="E12:G12"/>
    <mergeCell ref="A13:D13"/>
    <mergeCell ref="E13:G13"/>
    <mergeCell ref="A44:A46"/>
    <mergeCell ref="B44:B46"/>
    <mergeCell ref="C44:C45"/>
    <mergeCell ref="D44:D46"/>
    <mergeCell ref="E44:E46"/>
    <mergeCell ref="F44:F46"/>
    <mergeCell ref="G44:G46"/>
    <mergeCell ref="A14:D14"/>
    <mergeCell ref="E14:G14"/>
    <mergeCell ref="A16:A17"/>
    <mergeCell ref="B16:B17"/>
    <mergeCell ref="C16:C17"/>
    <mergeCell ref="D16:D17"/>
    <mergeCell ref="E16:G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2023-09-12T14:36:22Z</dcterms:modified>
</cp:coreProperties>
</file>