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.okhrimenko\Desktop\фандрайзинг 2023\Лінолеум\2023\УКФ\2023\звітування\завантажено в онлайн кабінет\"/>
    </mc:Choice>
  </mc:AlternateContent>
  <xr:revisionPtr revIDLastSave="0" documentId="13_ncr:1_{BE6AEB16-32D1-4185-81AC-91B2109EFEED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definedNames>
    <definedName name="_xlnm._FilterDatabase" localSheetId="2" hidden="1">'Реєстр документів'!$A$15:$I$132</definedName>
    <definedName name="_xlnm.Print_Area" localSheetId="2">'Реєстр документів'!$A$1:$I$138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m6CRx+3OLGyoPQnQlXwn9ywW6FcVS92LAkfN2ZpPvgs="/>
    </ext>
  </extLst>
</workbook>
</file>

<file path=xl/calcChain.xml><?xml version="1.0" encoding="utf-8"?>
<calcChain xmlns="http://schemas.openxmlformats.org/spreadsheetml/2006/main">
  <c r="E130" i="4" l="1"/>
  <c r="E132" i="4" s="1"/>
  <c r="E133" i="4" s="1"/>
  <c r="C130" i="4"/>
  <c r="C132" i="4" s="1"/>
  <c r="C133" i="4" s="1"/>
  <c r="H114" i="4"/>
  <c r="E114" i="4"/>
  <c r="C114" i="4"/>
  <c r="H110" i="4"/>
  <c r="H126" i="4" s="1"/>
  <c r="E110" i="4"/>
  <c r="E126" i="4" s="1"/>
  <c r="C110" i="4"/>
  <c r="C126" i="4" s="1"/>
  <c r="H102" i="4"/>
  <c r="E102" i="4"/>
  <c r="C102" i="4"/>
  <c r="H92" i="4"/>
  <c r="E92" i="4"/>
  <c r="C92" i="4"/>
  <c r="H82" i="4"/>
  <c r="H88" i="4" s="1"/>
  <c r="E82" i="4"/>
  <c r="C82" i="4"/>
  <c r="H76" i="4"/>
  <c r="E76" i="4"/>
  <c r="E88" i="4" s="1"/>
  <c r="C76" i="4"/>
  <c r="C88" i="4" s="1"/>
  <c r="H74" i="4"/>
  <c r="C74" i="4"/>
  <c r="H69" i="4"/>
  <c r="E69" i="4"/>
  <c r="E74" i="4" s="1"/>
  <c r="C69" i="4"/>
  <c r="E67" i="4"/>
  <c r="H60" i="4"/>
  <c r="E60" i="4"/>
  <c r="C60" i="4"/>
  <c r="H50" i="4"/>
  <c r="E50" i="4"/>
  <c r="C50" i="4"/>
  <c r="H48" i="4"/>
  <c r="H67" i="4" s="1"/>
  <c r="E48" i="4"/>
  <c r="C48" i="4"/>
  <c r="C67" i="4" s="1"/>
  <c r="H23" i="4"/>
  <c r="E23" i="4"/>
  <c r="C23" i="4"/>
  <c r="H21" i="4"/>
  <c r="E21" i="4"/>
  <c r="C21" i="4"/>
  <c r="H18" i="4"/>
  <c r="H17" i="4"/>
  <c r="H16" i="4" s="1"/>
  <c r="H42" i="4" s="1"/>
  <c r="E16" i="4"/>
  <c r="E42" i="4" s="1"/>
  <c r="C16" i="4"/>
  <c r="C42" i="4" s="1"/>
  <c r="J201" i="2"/>
  <c r="Y165" i="2"/>
  <c r="Y164" i="2"/>
  <c r="I136" i="2"/>
  <c r="I30" i="1"/>
  <c r="I29" i="1"/>
  <c r="C127" i="4" l="1"/>
  <c r="C134" i="4" s="1"/>
  <c r="E127" i="4"/>
  <c r="E134" i="4" s="1"/>
  <c r="H127" i="4"/>
  <c r="H134" i="4" s="1"/>
  <c r="N29" i="1"/>
  <c r="H29" i="1"/>
  <c r="H28" i="1"/>
  <c r="O190" i="2"/>
  <c r="N190" i="2"/>
  <c r="Z108" i="2"/>
  <c r="Z109" i="2"/>
  <c r="X106" i="2"/>
  <c r="W106" i="2"/>
  <c r="J106" i="2"/>
  <c r="G106" i="2"/>
  <c r="G124" i="2" s="1"/>
  <c r="G126" i="2"/>
  <c r="G136" i="2"/>
  <c r="G154" i="2"/>
  <c r="G168" i="2"/>
  <c r="G201" i="2"/>
  <c r="V202" i="2"/>
  <c r="S202" i="2"/>
  <c r="P202" i="2"/>
  <c r="X202" i="2" s="1"/>
  <c r="M202" i="2"/>
  <c r="W202" i="2" s="1"/>
  <c r="Y202" i="2" s="1"/>
  <c r="Z202" i="2" s="1"/>
  <c r="V203" i="2"/>
  <c r="S203" i="2"/>
  <c r="P203" i="2"/>
  <c r="M203" i="2"/>
  <c r="W203" i="2" s="1"/>
  <c r="V204" i="2"/>
  <c r="S204" i="2"/>
  <c r="P204" i="2"/>
  <c r="M204" i="2"/>
  <c r="W204" i="2" s="1"/>
  <c r="V205" i="2"/>
  <c r="S205" i="2"/>
  <c r="P205" i="2"/>
  <c r="X205" i="2" s="1"/>
  <c r="M205" i="2"/>
  <c r="W205" i="2" s="1"/>
  <c r="G141" i="2" l="1"/>
  <c r="X203" i="2"/>
  <c r="Y203" i="2"/>
  <c r="Z203" i="2" s="1"/>
  <c r="X204" i="2"/>
  <c r="Y204" i="2" s="1"/>
  <c r="Z204" i="2" s="1"/>
  <c r="Y205" i="2"/>
  <c r="Z205" i="2" s="1"/>
  <c r="V119" i="2" l="1"/>
  <c r="S119" i="2"/>
  <c r="P119" i="2"/>
  <c r="M119" i="2"/>
  <c r="J119" i="2"/>
  <c r="G119" i="2"/>
  <c r="V120" i="2"/>
  <c r="S120" i="2"/>
  <c r="P120" i="2"/>
  <c r="M120" i="2"/>
  <c r="J120" i="2"/>
  <c r="G120" i="2"/>
  <c r="V113" i="2"/>
  <c r="S113" i="2"/>
  <c r="P113" i="2"/>
  <c r="M113" i="2"/>
  <c r="J113" i="2"/>
  <c r="G113" i="2"/>
  <c r="V114" i="2"/>
  <c r="S114" i="2"/>
  <c r="P114" i="2"/>
  <c r="M114" i="2"/>
  <c r="J114" i="2"/>
  <c r="G114" i="2"/>
  <c r="V107" i="2"/>
  <c r="S107" i="2"/>
  <c r="P107" i="2"/>
  <c r="M107" i="2"/>
  <c r="J107" i="2"/>
  <c r="G107" i="2"/>
  <c r="V108" i="2"/>
  <c r="S108" i="2"/>
  <c r="P108" i="2"/>
  <c r="M108" i="2"/>
  <c r="V65" i="2"/>
  <c r="S65" i="2"/>
  <c r="P65" i="2"/>
  <c r="M65" i="2"/>
  <c r="J65" i="2"/>
  <c r="G65" i="2"/>
  <c r="V66" i="2"/>
  <c r="S66" i="2"/>
  <c r="P66" i="2"/>
  <c r="M66" i="2"/>
  <c r="J66" i="2"/>
  <c r="G66" i="2"/>
  <c r="V57" i="2"/>
  <c r="S57" i="2"/>
  <c r="P57" i="2"/>
  <c r="M57" i="2"/>
  <c r="J57" i="2"/>
  <c r="G57" i="2"/>
  <c r="V58" i="2"/>
  <c r="S58" i="2"/>
  <c r="P58" i="2"/>
  <c r="M58" i="2"/>
  <c r="J58" i="2"/>
  <c r="G58" i="2"/>
  <c r="V51" i="2"/>
  <c r="S51" i="2"/>
  <c r="P51" i="2"/>
  <c r="M51" i="2"/>
  <c r="J51" i="2"/>
  <c r="G51" i="2"/>
  <c r="V52" i="2"/>
  <c r="S52" i="2"/>
  <c r="P52" i="2"/>
  <c r="M52" i="2"/>
  <c r="J52" i="2"/>
  <c r="G52" i="2"/>
  <c r="V45" i="2"/>
  <c r="S45" i="2"/>
  <c r="P45" i="2"/>
  <c r="M45" i="2"/>
  <c r="J45" i="2"/>
  <c r="G45" i="2"/>
  <c r="V46" i="2"/>
  <c r="S46" i="2"/>
  <c r="P46" i="2"/>
  <c r="M46" i="2"/>
  <c r="J46" i="2"/>
  <c r="G46" i="2"/>
  <c r="V41" i="2"/>
  <c r="S41" i="2"/>
  <c r="P41" i="2"/>
  <c r="M41" i="2"/>
  <c r="J41" i="2"/>
  <c r="G41" i="2"/>
  <c r="V29" i="2"/>
  <c r="S29" i="2"/>
  <c r="P29" i="2"/>
  <c r="M29" i="2"/>
  <c r="J29" i="2"/>
  <c r="G29" i="2"/>
  <c r="V30" i="2"/>
  <c r="S30" i="2"/>
  <c r="P30" i="2"/>
  <c r="M30" i="2"/>
  <c r="J30" i="2"/>
  <c r="G30" i="2"/>
  <c r="V20" i="2"/>
  <c r="S20" i="2"/>
  <c r="P20" i="2"/>
  <c r="M20" i="2"/>
  <c r="J20" i="2"/>
  <c r="G20" i="2"/>
  <c r="V21" i="2"/>
  <c r="S21" i="2"/>
  <c r="P21" i="2"/>
  <c r="M21" i="2"/>
  <c r="J21" i="2"/>
  <c r="G21" i="2"/>
  <c r="V15" i="2"/>
  <c r="S15" i="2"/>
  <c r="P15" i="2"/>
  <c r="M15" i="2"/>
  <c r="J15" i="2"/>
  <c r="G15" i="2"/>
  <c r="V14" i="2"/>
  <c r="S14" i="2"/>
  <c r="P14" i="2"/>
  <c r="M14" i="2"/>
  <c r="J14" i="2"/>
  <c r="G14" i="2"/>
  <c r="W119" i="2" l="1"/>
  <c r="X119" i="2"/>
  <c r="W120" i="2"/>
  <c r="X120" i="2"/>
  <c r="W108" i="2"/>
  <c r="W113" i="2"/>
  <c r="X113" i="2"/>
  <c r="W114" i="2"/>
  <c r="X114" i="2"/>
  <c r="W107" i="2"/>
  <c r="X107" i="2"/>
  <c r="W65" i="2"/>
  <c r="X108" i="2"/>
  <c r="X65" i="2"/>
  <c r="W66" i="2"/>
  <c r="X66" i="2"/>
  <c r="X57" i="2"/>
  <c r="W51" i="2"/>
  <c r="W57" i="2"/>
  <c r="W58" i="2"/>
  <c r="X58" i="2"/>
  <c r="X51" i="2"/>
  <c r="W45" i="2"/>
  <c r="W52" i="2"/>
  <c r="X52" i="2"/>
  <c r="W46" i="2"/>
  <c r="X45" i="2"/>
  <c r="X46" i="2"/>
  <c r="W41" i="2"/>
  <c r="W29" i="2"/>
  <c r="X41" i="2"/>
  <c r="W30" i="2"/>
  <c r="X29" i="2"/>
  <c r="X30" i="2"/>
  <c r="W20" i="2"/>
  <c r="W21" i="2"/>
  <c r="X20" i="2"/>
  <c r="W15" i="2"/>
  <c r="X21" i="2"/>
  <c r="X15" i="2"/>
  <c r="W14" i="2"/>
  <c r="X14" i="2"/>
  <c r="V213" i="2"/>
  <c r="S213" i="2"/>
  <c r="P213" i="2"/>
  <c r="M213" i="2"/>
  <c r="J213" i="2"/>
  <c r="G213" i="2"/>
  <c r="V212" i="2"/>
  <c r="S212" i="2"/>
  <c r="P212" i="2"/>
  <c r="M212" i="2"/>
  <c r="J212" i="2"/>
  <c r="G212" i="2"/>
  <c r="V211" i="2"/>
  <c r="S211" i="2"/>
  <c r="P211" i="2"/>
  <c r="M211" i="2"/>
  <c r="J211" i="2"/>
  <c r="G211" i="2"/>
  <c r="V210" i="2"/>
  <c r="S210" i="2"/>
  <c r="P210" i="2"/>
  <c r="M210" i="2"/>
  <c r="J210" i="2"/>
  <c r="G210" i="2"/>
  <c r="V209" i="2"/>
  <c r="S209" i="2"/>
  <c r="P209" i="2"/>
  <c r="M209" i="2"/>
  <c r="J209" i="2"/>
  <c r="G209" i="2"/>
  <c r="V208" i="2"/>
  <c r="S208" i="2"/>
  <c r="P208" i="2"/>
  <c r="M208" i="2"/>
  <c r="J208" i="2"/>
  <c r="G208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T201" i="2"/>
  <c r="Q201" i="2"/>
  <c r="N201" i="2"/>
  <c r="K201" i="2"/>
  <c r="H201" i="2"/>
  <c r="E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T197" i="2"/>
  <c r="Q197" i="2"/>
  <c r="N197" i="2"/>
  <c r="K197" i="2"/>
  <c r="H197" i="2"/>
  <c r="E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G193" i="2"/>
  <c r="T192" i="2"/>
  <c r="Q192" i="2"/>
  <c r="N192" i="2"/>
  <c r="K192" i="2"/>
  <c r="H192" i="2"/>
  <c r="E192" i="2"/>
  <c r="V191" i="2"/>
  <c r="S191" i="2"/>
  <c r="P191" i="2"/>
  <c r="M191" i="2"/>
  <c r="J191" i="2"/>
  <c r="G191" i="2"/>
  <c r="V190" i="2"/>
  <c r="S190" i="2"/>
  <c r="P190" i="2"/>
  <c r="P187" i="2" s="1"/>
  <c r="M190" i="2"/>
  <c r="J190" i="2"/>
  <c r="G190" i="2"/>
  <c r="G187" i="2" s="1"/>
  <c r="G214" i="2" s="1"/>
  <c r="G215" i="2" s="1"/>
  <c r="V189" i="2"/>
  <c r="S189" i="2"/>
  <c r="P189" i="2"/>
  <c r="M189" i="2"/>
  <c r="J189" i="2"/>
  <c r="G189" i="2"/>
  <c r="V188" i="2"/>
  <c r="S188" i="2"/>
  <c r="P188" i="2"/>
  <c r="M188" i="2"/>
  <c r="J188" i="2"/>
  <c r="G188" i="2"/>
  <c r="T187" i="2"/>
  <c r="Q187" i="2"/>
  <c r="N187" i="2"/>
  <c r="K187" i="2"/>
  <c r="H187" i="2"/>
  <c r="E187" i="2"/>
  <c r="E214" i="2" s="1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T126" i="2"/>
  <c r="Q126" i="2"/>
  <c r="N126" i="2"/>
  <c r="K126" i="2"/>
  <c r="H126" i="2"/>
  <c r="E126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T106" i="2"/>
  <c r="Q106" i="2"/>
  <c r="N106" i="2"/>
  <c r="K106" i="2"/>
  <c r="H106" i="2"/>
  <c r="E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X85" i="2" s="1"/>
  <c r="M81" i="2"/>
  <c r="J81" i="2"/>
  <c r="G81" i="2"/>
  <c r="V80" i="2"/>
  <c r="S80" i="2"/>
  <c r="P80" i="2"/>
  <c r="M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2" i="2"/>
  <c r="S72" i="2"/>
  <c r="P72" i="2"/>
  <c r="M72" i="2"/>
  <c r="V71" i="2"/>
  <c r="S71" i="2"/>
  <c r="P71" i="2"/>
  <c r="M71" i="2"/>
  <c r="T70" i="2"/>
  <c r="Q70" i="2"/>
  <c r="N70" i="2"/>
  <c r="K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4" i="2"/>
  <c r="Q64" i="2"/>
  <c r="N64" i="2"/>
  <c r="K64" i="2"/>
  <c r="H64" i="2"/>
  <c r="H73" i="2" s="1"/>
  <c r="E64" i="2"/>
  <c r="E73" i="2" s="1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6" i="2"/>
  <c r="Q56" i="2"/>
  <c r="N56" i="2"/>
  <c r="K56" i="2"/>
  <c r="H56" i="2"/>
  <c r="E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0" i="2"/>
  <c r="Q50" i="2"/>
  <c r="N50" i="2"/>
  <c r="K50" i="2"/>
  <c r="H50" i="2"/>
  <c r="E50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4" i="2"/>
  <c r="Q44" i="2"/>
  <c r="N44" i="2"/>
  <c r="K44" i="2"/>
  <c r="H44" i="2"/>
  <c r="E44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28" i="2"/>
  <c r="S28" i="2"/>
  <c r="P28" i="2"/>
  <c r="M28" i="2"/>
  <c r="J28" i="2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T25" i="2"/>
  <c r="Q25" i="2"/>
  <c r="N25" i="2"/>
  <c r="K25" i="2"/>
  <c r="H25" i="2"/>
  <c r="E25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19" i="2"/>
  <c r="Q19" i="2"/>
  <c r="N19" i="2"/>
  <c r="K19" i="2"/>
  <c r="H19" i="2"/>
  <c r="E19" i="2"/>
  <c r="V18" i="2"/>
  <c r="S18" i="2"/>
  <c r="P18" i="2"/>
  <c r="M18" i="2"/>
  <c r="J18" i="2"/>
  <c r="G18" i="2"/>
  <c r="V17" i="2"/>
  <c r="S17" i="2"/>
  <c r="P17" i="2"/>
  <c r="M17" i="2"/>
  <c r="J17" i="2"/>
  <c r="G17" i="2"/>
  <c r="V16" i="2"/>
  <c r="S16" i="2"/>
  <c r="P16" i="2"/>
  <c r="M16" i="2"/>
  <c r="J16" i="2"/>
  <c r="G16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M217" i="2" s="1"/>
  <c r="Y119" i="2" l="1"/>
  <c r="Z119" i="2" s="1"/>
  <c r="Y120" i="2"/>
  <c r="Z120" i="2" s="1"/>
  <c r="Y108" i="2"/>
  <c r="Y107" i="2"/>
  <c r="Z107" i="2" s="1"/>
  <c r="Y114" i="2"/>
  <c r="Z114" i="2" s="1"/>
  <c r="Y113" i="2"/>
  <c r="Z113" i="2" s="1"/>
  <c r="Y65" i="2"/>
  <c r="Z65" i="2" s="1"/>
  <c r="Y66" i="2"/>
  <c r="Z66" i="2" s="1"/>
  <c r="Y51" i="2"/>
  <c r="Z51" i="2" s="1"/>
  <c r="Y57" i="2"/>
  <c r="Z57" i="2" s="1"/>
  <c r="Y58" i="2"/>
  <c r="Z58" i="2" s="1"/>
  <c r="Y45" i="2"/>
  <c r="Z45" i="2" s="1"/>
  <c r="Y52" i="2"/>
  <c r="Z52" i="2" s="1"/>
  <c r="Y46" i="2"/>
  <c r="Z46" i="2" s="1"/>
  <c r="Y29" i="2"/>
  <c r="Z29" i="2" s="1"/>
  <c r="Y41" i="2"/>
  <c r="Z41" i="2" s="1"/>
  <c r="Y30" i="2"/>
  <c r="Z30" i="2" s="1"/>
  <c r="Y20" i="2"/>
  <c r="Z20" i="2" s="1"/>
  <c r="Y21" i="2"/>
  <c r="Z21" i="2" s="1"/>
  <c r="Y15" i="2"/>
  <c r="Z15" i="2" s="1"/>
  <c r="W84" i="2"/>
  <c r="W87" i="2"/>
  <c r="W208" i="2"/>
  <c r="W212" i="2"/>
  <c r="P179" i="2"/>
  <c r="S70" i="2"/>
  <c r="G132" i="2"/>
  <c r="Y14" i="2"/>
  <c r="Z14" i="2" s="1"/>
  <c r="V25" i="2"/>
  <c r="T34" i="2" s="1"/>
  <c r="V34" i="2" s="1"/>
  <c r="V89" i="2"/>
  <c r="V106" i="2"/>
  <c r="X129" i="2"/>
  <c r="V136" i="2"/>
  <c r="J187" i="2"/>
  <c r="J25" i="2"/>
  <c r="H34" i="2" s="1"/>
  <c r="J34" i="2" s="1"/>
  <c r="V50" i="2"/>
  <c r="S64" i="2"/>
  <c r="X102" i="2"/>
  <c r="X110" i="2"/>
  <c r="M19" i="2"/>
  <c r="K33" i="2" s="1"/>
  <c r="M33" i="2" s="1"/>
  <c r="S19" i="2"/>
  <c r="Q33" i="2" s="1"/>
  <c r="S33" i="2" s="1"/>
  <c r="X80" i="2"/>
  <c r="W98" i="2"/>
  <c r="W61" i="2"/>
  <c r="W101" i="2"/>
  <c r="N62" i="2"/>
  <c r="V13" i="2"/>
  <c r="M35" i="2"/>
  <c r="W40" i="2"/>
  <c r="X69" i="2"/>
  <c r="P192" i="2"/>
  <c r="V192" i="2"/>
  <c r="J50" i="2"/>
  <c r="W68" i="2"/>
  <c r="X76" i="2"/>
  <c r="W115" i="2"/>
  <c r="X131" i="2"/>
  <c r="W149" i="2"/>
  <c r="W150" i="2"/>
  <c r="W153" i="2"/>
  <c r="G179" i="2"/>
  <c r="X208" i="2"/>
  <c r="X212" i="2"/>
  <c r="X95" i="2"/>
  <c r="P118" i="2"/>
  <c r="X38" i="2"/>
  <c r="P70" i="2"/>
  <c r="M50" i="2"/>
  <c r="M56" i="2"/>
  <c r="W78" i="2"/>
  <c r="S93" i="2"/>
  <c r="V97" i="2"/>
  <c r="W129" i="2"/>
  <c r="X130" i="2"/>
  <c r="V187" i="2"/>
  <c r="X191" i="2"/>
  <c r="X47" i="2"/>
  <c r="X27" i="2"/>
  <c r="X28" i="2"/>
  <c r="H62" i="2"/>
  <c r="V75" i="2"/>
  <c r="X92" i="2"/>
  <c r="X117" i="2"/>
  <c r="X138" i="2"/>
  <c r="X139" i="2"/>
  <c r="X144" i="2"/>
  <c r="X145" i="2"/>
  <c r="X148" i="2"/>
  <c r="X167" i="2"/>
  <c r="J185" i="2"/>
  <c r="M13" i="2"/>
  <c r="K32" i="2" s="1"/>
  <c r="P25" i="2"/>
  <c r="N34" i="2" s="1"/>
  <c r="P34" i="2" s="1"/>
  <c r="K73" i="2"/>
  <c r="J75" i="2"/>
  <c r="P75" i="2"/>
  <c r="W94" i="2"/>
  <c r="X121" i="2"/>
  <c r="V118" i="2"/>
  <c r="S132" i="2"/>
  <c r="X150" i="2"/>
  <c r="X151" i="2"/>
  <c r="W213" i="2"/>
  <c r="P201" i="2"/>
  <c r="W18" i="2"/>
  <c r="W72" i="2"/>
  <c r="G93" i="2"/>
  <c r="X127" i="2"/>
  <c r="J179" i="2"/>
  <c r="W196" i="2"/>
  <c r="S201" i="2"/>
  <c r="X213" i="2"/>
  <c r="V64" i="2"/>
  <c r="M79" i="2"/>
  <c r="S112" i="2"/>
  <c r="M179" i="2"/>
  <c r="W191" i="2"/>
  <c r="V197" i="2"/>
  <c r="S35" i="2"/>
  <c r="G35" i="2"/>
  <c r="Q73" i="2"/>
  <c r="X84" i="2"/>
  <c r="V126" i="2"/>
  <c r="W200" i="2"/>
  <c r="X59" i="2"/>
  <c r="P56" i="2"/>
  <c r="X68" i="2"/>
  <c r="Y68" i="2" s="1"/>
  <c r="Z68" i="2" s="1"/>
  <c r="V70" i="2"/>
  <c r="W80" i="2"/>
  <c r="X91" i="2"/>
  <c r="M136" i="2"/>
  <c r="W143" i="2"/>
  <c r="W147" i="2"/>
  <c r="W157" i="2"/>
  <c r="W160" i="2"/>
  <c r="W161" i="2"/>
  <c r="W171" i="2"/>
  <c r="W174" i="2"/>
  <c r="W184" i="2"/>
  <c r="X199" i="2"/>
  <c r="X78" i="2"/>
  <c r="X123" i="2"/>
  <c r="J136" i="2"/>
  <c r="J162" i="2"/>
  <c r="X157" i="2"/>
  <c r="X160" i="2"/>
  <c r="X161" i="2"/>
  <c r="X174" i="2"/>
  <c r="X184" i="2"/>
  <c r="W210" i="2"/>
  <c r="W211" i="2"/>
  <c r="J13" i="2"/>
  <c r="H32" i="2" s="1"/>
  <c r="J32" i="2" s="1"/>
  <c r="X22" i="2"/>
  <c r="X23" i="2"/>
  <c r="W26" i="2"/>
  <c r="X53" i="2"/>
  <c r="S79" i="2"/>
  <c r="X90" i="2"/>
  <c r="P89" i="2"/>
  <c r="W109" i="2"/>
  <c r="M118" i="2"/>
  <c r="X134" i="2"/>
  <c r="M154" i="2"/>
  <c r="X194" i="2"/>
  <c r="X195" i="2"/>
  <c r="X207" i="2"/>
  <c r="K214" i="2"/>
  <c r="P126" i="2"/>
  <c r="X16" i="2"/>
  <c r="W27" i="2"/>
  <c r="W39" i="2"/>
  <c r="W48" i="2"/>
  <c r="P50" i="2"/>
  <c r="S50" i="2"/>
  <c r="W69" i="2"/>
  <c r="S75" i="2"/>
  <c r="X82" i="2"/>
  <c r="M89" i="2"/>
  <c r="X111" i="2"/>
  <c r="W144" i="2"/>
  <c r="M162" i="2"/>
  <c r="W165" i="2"/>
  <c r="J175" i="2"/>
  <c r="X171" i="2"/>
  <c r="S179" i="2"/>
  <c r="M185" i="2"/>
  <c r="M187" i="2"/>
  <c r="J192" i="2"/>
  <c r="X200" i="2"/>
  <c r="V201" i="2"/>
  <c r="W209" i="2"/>
  <c r="X87" i="2"/>
  <c r="M93" i="2"/>
  <c r="M112" i="2"/>
  <c r="S126" i="2"/>
  <c r="V35" i="2"/>
  <c r="X39" i="2"/>
  <c r="P44" i="2"/>
  <c r="V79" i="2"/>
  <c r="K104" i="2"/>
  <c r="V93" i="2"/>
  <c r="X98" i="2"/>
  <c r="M106" i="2"/>
  <c r="V112" i="2"/>
  <c r="W130" i="2"/>
  <c r="V132" i="2"/>
  <c r="J154" i="2"/>
  <c r="X149" i="2"/>
  <c r="P162" i="2"/>
  <c r="J168" i="2"/>
  <c r="X165" i="2"/>
  <c r="M175" i="2"/>
  <c r="V179" i="2"/>
  <c r="P185" i="2"/>
  <c r="X188" i="2"/>
  <c r="S192" i="2"/>
  <c r="Q214" i="2"/>
  <c r="X209" i="2"/>
  <c r="V19" i="2"/>
  <c r="T33" i="2" s="1"/>
  <c r="V33" i="2" s="1"/>
  <c r="X24" i="2"/>
  <c r="M25" i="2"/>
  <c r="K34" i="2" s="1"/>
  <c r="M34" i="2" s="1"/>
  <c r="W38" i="2"/>
  <c r="T62" i="2"/>
  <c r="W54" i="2"/>
  <c r="V56" i="2"/>
  <c r="X61" i="2"/>
  <c r="J64" i="2"/>
  <c r="J73" i="2" s="1"/>
  <c r="X67" i="2"/>
  <c r="P64" i="2"/>
  <c r="W82" i="2"/>
  <c r="X83" i="2"/>
  <c r="X88" i="2"/>
  <c r="W95" i="2"/>
  <c r="Y95" i="2" s="1"/>
  <c r="Z95" i="2" s="1"/>
  <c r="X96" i="2"/>
  <c r="S97" i="2"/>
  <c r="X101" i="2"/>
  <c r="W117" i="2"/>
  <c r="S118" i="2"/>
  <c r="W134" i="2"/>
  <c r="X135" i="2"/>
  <c r="K141" i="2"/>
  <c r="W148" i="2"/>
  <c r="W158" i="2"/>
  <c r="W159" i="2"/>
  <c r="P175" i="2"/>
  <c r="W178" i="2"/>
  <c r="X193" i="2"/>
  <c r="X196" i="2"/>
  <c r="J197" i="2"/>
  <c r="G19" i="2"/>
  <c r="E33" i="2" s="1"/>
  <c r="G33" i="2" s="1"/>
  <c r="W24" i="2"/>
  <c r="X26" i="2"/>
  <c r="X54" i="2"/>
  <c r="W55" i="2"/>
  <c r="X71" i="2"/>
  <c r="W83" i="2"/>
  <c r="W88" i="2"/>
  <c r="S89" i="2"/>
  <c r="W96" i="2"/>
  <c r="P97" i="2"/>
  <c r="W123" i="2"/>
  <c r="E141" i="2"/>
  <c r="W135" i="2"/>
  <c r="S136" i="2"/>
  <c r="W139" i="2"/>
  <c r="X140" i="2"/>
  <c r="W151" i="2"/>
  <c r="X152" i="2"/>
  <c r="X153" i="2"/>
  <c r="V162" i="2"/>
  <c r="X158" i="2"/>
  <c r="X159" i="2"/>
  <c r="P168" i="2"/>
  <c r="W172" i="2"/>
  <c r="W173" i="2"/>
  <c r="X178" i="2"/>
  <c r="V185" i="2"/>
  <c r="M197" i="2"/>
  <c r="S197" i="2"/>
  <c r="M201" i="2"/>
  <c r="S13" i="2"/>
  <c r="Q32" i="2" s="1"/>
  <c r="X17" i="2"/>
  <c r="X18" i="2"/>
  <c r="S25" i="2"/>
  <c r="Q34" i="2" s="1"/>
  <c r="S34" i="2" s="1"/>
  <c r="W28" i="2"/>
  <c r="W37" i="2"/>
  <c r="S44" i="2"/>
  <c r="W49" i="2"/>
  <c r="G50" i="2"/>
  <c r="X55" i="2"/>
  <c r="X77" i="2"/>
  <c r="X86" i="2"/>
  <c r="W92" i="2"/>
  <c r="W99" i="2"/>
  <c r="X103" i="2"/>
  <c r="M126" i="2"/>
  <c r="Q141" i="2"/>
  <c r="W140" i="2"/>
  <c r="S154" i="2"/>
  <c r="W145" i="2"/>
  <c r="X146" i="2"/>
  <c r="X147" i="2"/>
  <c r="W152" i="2"/>
  <c r="S168" i="2"/>
  <c r="W166" i="2"/>
  <c r="V175" i="2"/>
  <c r="X172" i="2"/>
  <c r="X173" i="2"/>
  <c r="W182" i="2"/>
  <c r="W183" i="2"/>
  <c r="W190" i="2"/>
  <c r="X198" i="2"/>
  <c r="H214" i="2"/>
  <c r="X206" i="2"/>
  <c r="P13" i="2"/>
  <c r="N32" i="2" s="1"/>
  <c r="P32" i="2" s="1"/>
  <c r="J30" i="1"/>
  <c r="W16" i="2"/>
  <c r="W17" i="2"/>
  <c r="X36" i="2"/>
  <c r="P35" i="2"/>
  <c r="X40" i="2"/>
  <c r="V44" i="2"/>
  <c r="X49" i="2"/>
  <c r="W60" i="2"/>
  <c r="M75" i="2"/>
  <c r="W86" i="2"/>
  <c r="P93" i="2"/>
  <c r="X99" i="2"/>
  <c r="X100" i="2"/>
  <c r="W102" i="2"/>
  <c r="W103" i="2"/>
  <c r="S106" i="2"/>
  <c r="W111" i="2"/>
  <c r="P112" i="2"/>
  <c r="W131" i="2"/>
  <c r="P132" i="2"/>
  <c r="T141" i="2"/>
  <c r="W146" i="2"/>
  <c r="V168" i="2"/>
  <c r="X166" i="2"/>
  <c r="W167" i="2"/>
  <c r="X182" i="2"/>
  <c r="X183" i="2"/>
  <c r="X189" i="2"/>
  <c r="X190" i="2"/>
  <c r="W195" i="2"/>
  <c r="P197" i="2"/>
  <c r="X210" i="2"/>
  <c r="X211" i="2"/>
  <c r="W36" i="2"/>
  <c r="G13" i="2"/>
  <c r="J19" i="2"/>
  <c r="H33" i="2" s="1"/>
  <c r="J33" i="2" s="1"/>
  <c r="P19" i="2"/>
  <c r="N33" i="2" s="1"/>
  <c r="G25" i="2"/>
  <c r="E34" i="2" s="1"/>
  <c r="G34" i="2" s="1"/>
  <c r="M44" i="2"/>
  <c r="K62" i="2"/>
  <c r="W90" i="2"/>
  <c r="G89" i="2"/>
  <c r="W23" i="2"/>
  <c r="W59" i="2"/>
  <c r="G56" i="2"/>
  <c r="S56" i="2"/>
  <c r="M64" i="2"/>
  <c r="W67" i="2"/>
  <c r="W77" i="2"/>
  <c r="W22" i="2"/>
  <c r="W53" i="2"/>
  <c r="X81" i="2"/>
  <c r="J79" i="2"/>
  <c r="W198" i="2"/>
  <c r="T32" i="2"/>
  <c r="W47" i="2"/>
  <c r="G44" i="2"/>
  <c r="E62" i="2"/>
  <c r="Q62" i="2"/>
  <c r="X37" i="2"/>
  <c r="X48" i="2"/>
  <c r="X60" i="2"/>
  <c r="W81" i="2"/>
  <c r="X94" i="2"/>
  <c r="J93" i="2"/>
  <c r="E104" i="2"/>
  <c r="X109" i="2"/>
  <c r="P106" i="2"/>
  <c r="W116" i="2"/>
  <c r="G112" i="2"/>
  <c r="X122" i="2"/>
  <c r="J118" i="2"/>
  <c r="X137" i="2"/>
  <c r="P136" i="2"/>
  <c r="X72" i="2"/>
  <c r="W76" i="2"/>
  <c r="G75" i="2"/>
  <c r="P79" i="2"/>
  <c r="M97" i="2"/>
  <c r="W100" i="2"/>
  <c r="X128" i="2"/>
  <c r="J126" i="2"/>
  <c r="M132" i="2"/>
  <c r="W133" i="2"/>
  <c r="J35" i="2"/>
  <c r="J44" i="2"/>
  <c r="J56" i="2"/>
  <c r="G64" i="2"/>
  <c r="G73" i="2" s="1"/>
  <c r="N73" i="2"/>
  <c r="T73" i="2"/>
  <c r="M70" i="2"/>
  <c r="W71" i="2"/>
  <c r="G79" i="2"/>
  <c r="W85" i="2"/>
  <c r="Y85" i="2" s="1"/>
  <c r="Z85" i="2" s="1"/>
  <c r="J89" i="2"/>
  <c r="J97" i="2"/>
  <c r="Q104" i="2"/>
  <c r="P154" i="2"/>
  <c r="X143" i="2"/>
  <c r="W164" i="2"/>
  <c r="W91" i="2"/>
  <c r="X115" i="2"/>
  <c r="J112" i="2"/>
  <c r="W122" i="2"/>
  <c r="W128" i="2"/>
  <c r="W137" i="2"/>
  <c r="W206" i="2"/>
  <c r="G97" i="2"/>
  <c r="X116" i="2"/>
  <c r="N141" i="2"/>
  <c r="H104" i="2"/>
  <c r="N104" i="2"/>
  <c r="T104" i="2"/>
  <c r="W110" i="2"/>
  <c r="Y110" i="2" s="1"/>
  <c r="Z110" i="2" s="1"/>
  <c r="W121" i="2"/>
  <c r="G118" i="2"/>
  <c r="W127" i="2"/>
  <c r="X133" i="2"/>
  <c r="J132" i="2"/>
  <c r="H141" i="2"/>
  <c r="W138" i="2"/>
  <c r="W188" i="2"/>
  <c r="V154" i="2"/>
  <c r="M168" i="2"/>
  <c r="G185" i="2"/>
  <c r="S185" i="2"/>
  <c r="W189" i="2"/>
  <c r="S187" i="2"/>
  <c r="W199" i="2"/>
  <c r="G197" i="2"/>
  <c r="W207" i="2"/>
  <c r="W156" i="2"/>
  <c r="G162" i="2"/>
  <c r="S162" i="2"/>
  <c r="W170" i="2"/>
  <c r="G175" i="2"/>
  <c r="S175" i="2"/>
  <c r="W177" i="2"/>
  <c r="M192" i="2"/>
  <c r="W193" i="2"/>
  <c r="T214" i="2"/>
  <c r="W181" i="2"/>
  <c r="W194" i="2"/>
  <c r="G192" i="2"/>
  <c r="N214" i="2"/>
  <c r="X156" i="2"/>
  <c r="X164" i="2"/>
  <c r="X170" i="2"/>
  <c r="X177" i="2"/>
  <c r="X181" i="2"/>
  <c r="Y148" i="2" l="1"/>
  <c r="Z148" i="2" s="1"/>
  <c r="Y16" i="2"/>
  <c r="Z16" i="2" s="1"/>
  <c r="Y171" i="2"/>
  <c r="Z171" i="2" s="1"/>
  <c r="Y18" i="2"/>
  <c r="Z18" i="2" s="1"/>
  <c r="Y208" i="2"/>
  <c r="Z208" i="2" s="1"/>
  <c r="W33" i="2"/>
  <c r="Y98" i="2"/>
  <c r="Z98" i="2" s="1"/>
  <c r="Y24" i="2"/>
  <c r="Z24" i="2" s="1"/>
  <c r="Y191" i="2"/>
  <c r="Z191" i="2" s="1"/>
  <c r="X70" i="2"/>
  <c r="Y212" i="2"/>
  <c r="Z212" i="2" s="1"/>
  <c r="Y145" i="2"/>
  <c r="Z145" i="2" s="1"/>
  <c r="Y84" i="2"/>
  <c r="Z84" i="2" s="1"/>
  <c r="Y87" i="2"/>
  <c r="Z87" i="2" s="1"/>
  <c r="S73" i="2"/>
  <c r="Y211" i="2"/>
  <c r="Z211" i="2" s="1"/>
  <c r="Y102" i="2"/>
  <c r="Z102" i="2" s="1"/>
  <c r="X25" i="2"/>
  <c r="Y80" i="2"/>
  <c r="Z80" i="2" s="1"/>
  <c r="Y27" i="2"/>
  <c r="Z27" i="2" s="1"/>
  <c r="Y129" i="2"/>
  <c r="Z129" i="2" s="1"/>
  <c r="Y101" i="2"/>
  <c r="Z101" i="2" s="1"/>
  <c r="X34" i="2"/>
  <c r="X44" i="2"/>
  <c r="Y28" i="2"/>
  <c r="Z28" i="2" s="1"/>
  <c r="P124" i="2"/>
  <c r="M62" i="2"/>
  <c r="Y131" i="2"/>
  <c r="Z131" i="2" s="1"/>
  <c r="Y134" i="2"/>
  <c r="Z134" i="2" s="1"/>
  <c r="Y92" i="2"/>
  <c r="Z92" i="2" s="1"/>
  <c r="Y69" i="2"/>
  <c r="Z69" i="2" s="1"/>
  <c r="Y149" i="2"/>
  <c r="Z149" i="2" s="1"/>
  <c r="Y139" i="2"/>
  <c r="Z139" i="2" s="1"/>
  <c r="Y199" i="2"/>
  <c r="Z199" i="2" s="1"/>
  <c r="Y210" i="2"/>
  <c r="Z210" i="2" s="1"/>
  <c r="Y147" i="2"/>
  <c r="Z147" i="2" s="1"/>
  <c r="Y135" i="2"/>
  <c r="Z135" i="2" s="1"/>
  <c r="Y26" i="2"/>
  <c r="Z26" i="2" s="1"/>
  <c r="Y184" i="2"/>
  <c r="Z184" i="2" s="1"/>
  <c r="M141" i="2"/>
  <c r="Y61" i="2"/>
  <c r="Z61" i="2" s="1"/>
  <c r="Y138" i="2"/>
  <c r="Z138" i="2" s="1"/>
  <c r="X136" i="2"/>
  <c r="Y153" i="2"/>
  <c r="Z153" i="2" s="1"/>
  <c r="Y123" i="2"/>
  <c r="Z123" i="2" s="1"/>
  <c r="Y195" i="2"/>
  <c r="Z195" i="2" s="1"/>
  <c r="X75" i="2"/>
  <c r="S104" i="2"/>
  <c r="V73" i="2"/>
  <c r="Y150" i="2"/>
  <c r="Z150" i="2" s="1"/>
  <c r="X56" i="2"/>
  <c r="X201" i="2"/>
  <c r="Y140" i="2"/>
  <c r="Z140" i="2" s="1"/>
  <c r="Y151" i="2"/>
  <c r="Z151" i="2" s="1"/>
  <c r="X112" i="2"/>
  <c r="Y146" i="2"/>
  <c r="Z146" i="2" s="1"/>
  <c r="Y55" i="2"/>
  <c r="Z55" i="2" s="1"/>
  <c r="V104" i="2"/>
  <c r="Y174" i="2"/>
  <c r="Z174" i="2" s="1"/>
  <c r="X185" i="2"/>
  <c r="Y189" i="2"/>
  <c r="Z189" i="2" s="1"/>
  <c r="Y91" i="2"/>
  <c r="Z91" i="2" s="1"/>
  <c r="Y23" i="2"/>
  <c r="Z23" i="2" s="1"/>
  <c r="X187" i="2"/>
  <c r="Y40" i="2"/>
  <c r="Z40" i="2" s="1"/>
  <c r="X50" i="2"/>
  <c r="Y38" i="2"/>
  <c r="Z38" i="2" s="1"/>
  <c r="V141" i="2"/>
  <c r="X126" i="2"/>
  <c r="P73" i="2"/>
  <c r="Y130" i="2"/>
  <c r="Z130" i="2" s="1"/>
  <c r="Y161" i="2"/>
  <c r="Z161" i="2" s="1"/>
  <c r="W93" i="2"/>
  <c r="Y117" i="2"/>
  <c r="Z117" i="2" s="1"/>
  <c r="X132" i="2"/>
  <c r="X19" i="2"/>
  <c r="Y160" i="2"/>
  <c r="Z160" i="2" s="1"/>
  <c r="Y81" i="2"/>
  <c r="Z81" i="2" s="1"/>
  <c r="X89" i="2"/>
  <c r="Y157" i="2"/>
  <c r="Z157" i="2" s="1"/>
  <c r="Y194" i="2"/>
  <c r="Z194" i="2" s="1"/>
  <c r="G104" i="2"/>
  <c r="X197" i="2"/>
  <c r="Y167" i="2"/>
  <c r="Z167" i="2" s="1"/>
  <c r="Y111" i="2"/>
  <c r="Z111" i="2" s="1"/>
  <c r="W13" i="2"/>
  <c r="Y103" i="2"/>
  <c r="Z103" i="2" s="1"/>
  <c r="Y144" i="2"/>
  <c r="Z144" i="2" s="1"/>
  <c r="P62" i="2"/>
  <c r="Y78" i="2"/>
  <c r="Z78" i="2" s="1"/>
  <c r="J124" i="2"/>
  <c r="J141" i="2"/>
  <c r="Y128" i="2"/>
  <c r="Z128" i="2" s="1"/>
  <c r="S141" i="2"/>
  <c r="M73" i="2"/>
  <c r="P104" i="2"/>
  <c r="X118" i="2"/>
  <c r="J214" i="2"/>
  <c r="S124" i="2"/>
  <c r="Y183" i="2"/>
  <c r="Z183" i="2" s="1"/>
  <c r="Y99" i="2"/>
  <c r="Z99" i="2" s="1"/>
  <c r="S214" i="2"/>
  <c r="Y196" i="2"/>
  <c r="Z196" i="2" s="1"/>
  <c r="V62" i="2"/>
  <c r="X97" i="2"/>
  <c r="X79" i="2"/>
  <c r="M124" i="2"/>
  <c r="X93" i="2"/>
  <c r="Y77" i="2"/>
  <c r="Z77" i="2" s="1"/>
  <c r="P214" i="2"/>
  <c r="Y182" i="2"/>
  <c r="Z182" i="2" s="1"/>
  <c r="V214" i="2"/>
  <c r="X168" i="2"/>
  <c r="Y207" i="2"/>
  <c r="Z207" i="2" s="1"/>
  <c r="P141" i="2"/>
  <c r="W25" i="2"/>
  <c r="Y96" i="2"/>
  <c r="Z96" i="2" s="1"/>
  <c r="X64" i="2"/>
  <c r="Y213" i="2"/>
  <c r="Z213" i="2" s="1"/>
  <c r="Y17" i="2"/>
  <c r="Z17" i="2" s="1"/>
  <c r="V124" i="2"/>
  <c r="Y83" i="2"/>
  <c r="Z83" i="2" s="1"/>
  <c r="Z165" i="2"/>
  <c r="Y200" i="2"/>
  <c r="Z200" i="2" s="1"/>
  <c r="X162" i="2"/>
  <c r="M214" i="2"/>
  <c r="Y37" i="2"/>
  <c r="Z37" i="2" s="1"/>
  <c r="Y54" i="2"/>
  <c r="Z54" i="2" s="1"/>
  <c r="Y173" i="2"/>
  <c r="Z173" i="2" s="1"/>
  <c r="W154" i="2"/>
  <c r="X192" i="2"/>
  <c r="Y166" i="2"/>
  <c r="Z166" i="2" s="1"/>
  <c r="Y172" i="2"/>
  <c r="Z172" i="2" s="1"/>
  <c r="Y159" i="2"/>
  <c r="Z159" i="2" s="1"/>
  <c r="Y39" i="2"/>
  <c r="Z39" i="2" s="1"/>
  <c r="X179" i="2"/>
  <c r="J62" i="2"/>
  <c r="Y100" i="2"/>
  <c r="Z100" i="2" s="1"/>
  <c r="W34" i="2"/>
  <c r="Y86" i="2"/>
  <c r="Z86" i="2" s="1"/>
  <c r="Y49" i="2"/>
  <c r="Z49" i="2" s="1"/>
  <c r="Y158" i="2"/>
  <c r="Z158" i="2" s="1"/>
  <c r="Y209" i="2"/>
  <c r="Z209" i="2" s="1"/>
  <c r="S62" i="2"/>
  <c r="Y178" i="2"/>
  <c r="Z178" i="2" s="1"/>
  <c r="X175" i="2"/>
  <c r="M104" i="2"/>
  <c r="Y60" i="2"/>
  <c r="Z60" i="2" s="1"/>
  <c r="Y190" i="2"/>
  <c r="Z190" i="2" s="1"/>
  <c r="Y152" i="2"/>
  <c r="Z152" i="2" s="1"/>
  <c r="Y88" i="2"/>
  <c r="Z88" i="2" s="1"/>
  <c r="Y82" i="2"/>
  <c r="Z82" i="2" s="1"/>
  <c r="X13" i="2"/>
  <c r="Y193" i="2"/>
  <c r="Z193" i="2" s="1"/>
  <c r="W192" i="2"/>
  <c r="Y121" i="2"/>
  <c r="Z121" i="2" s="1"/>
  <c r="W118" i="2"/>
  <c r="W201" i="2"/>
  <c r="Y206" i="2"/>
  <c r="Z206" i="2" s="1"/>
  <c r="W168" i="2"/>
  <c r="Z164" i="2"/>
  <c r="Y115" i="2"/>
  <c r="Z115" i="2" s="1"/>
  <c r="Y90" i="2"/>
  <c r="Z90" i="2" s="1"/>
  <c r="W89" i="2"/>
  <c r="W35" i="2"/>
  <c r="Y36" i="2"/>
  <c r="Z36" i="2" s="1"/>
  <c r="Y122" i="2"/>
  <c r="Z122" i="2" s="1"/>
  <c r="X154" i="2"/>
  <c r="Y154" i="2" s="1"/>
  <c r="Z154" i="2" s="1"/>
  <c r="Y143" i="2"/>
  <c r="Z143" i="2" s="1"/>
  <c r="Y94" i="2"/>
  <c r="Z94" i="2" s="1"/>
  <c r="W44" i="2"/>
  <c r="Y47" i="2"/>
  <c r="Z47" i="2" s="1"/>
  <c r="G62" i="2"/>
  <c r="Y72" i="2"/>
  <c r="Z72" i="2" s="1"/>
  <c r="E32" i="2"/>
  <c r="J31" i="2"/>
  <c r="J42" i="2" s="1"/>
  <c r="Y71" i="2"/>
  <c r="Z71" i="2" s="1"/>
  <c r="W70" i="2"/>
  <c r="Y133" i="2"/>
  <c r="Z133" i="2" s="1"/>
  <c r="W132" i="2"/>
  <c r="K29" i="1"/>
  <c r="M32" i="2"/>
  <c r="M31" i="2" s="1"/>
  <c r="M42" i="2" s="1"/>
  <c r="K31" i="2"/>
  <c r="W175" i="2"/>
  <c r="Y175" i="2" s="1"/>
  <c r="Z175" i="2" s="1"/>
  <c r="Y170" i="2"/>
  <c r="Z170" i="2" s="1"/>
  <c r="W179" i="2"/>
  <c r="Y177" i="2"/>
  <c r="Z177" i="2" s="1"/>
  <c r="Y127" i="2"/>
  <c r="Z127" i="2" s="1"/>
  <c r="W126" i="2"/>
  <c r="W136" i="2"/>
  <c r="Y137" i="2"/>
  <c r="Z137" i="2" s="1"/>
  <c r="J104" i="2"/>
  <c r="Y76" i="2"/>
  <c r="Z76" i="2" s="1"/>
  <c r="W75" i="2"/>
  <c r="Y116" i="2"/>
  <c r="Z116" i="2" s="1"/>
  <c r="Y109" i="2"/>
  <c r="W79" i="2"/>
  <c r="X35" i="2"/>
  <c r="Y53" i="2"/>
  <c r="Z53" i="2" s="1"/>
  <c r="W50" i="2"/>
  <c r="Y67" i="2"/>
  <c r="Z67" i="2" s="1"/>
  <c r="W64" i="2"/>
  <c r="Y59" i="2"/>
  <c r="Z59" i="2" s="1"/>
  <c r="W56" i="2"/>
  <c r="Y48" i="2"/>
  <c r="Z48" i="2" s="1"/>
  <c r="S32" i="2"/>
  <c r="S31" i="2" s="1"/>
  <c r="S42" i="2" s="1"/>
  <c r="Q31" i="2"/>
  <c r="W162" i="2"/>
  <c r="Y156" i="2"/>
  <c r="Z156" i="2" s="1"/>
  <c r="H31" i="2"/>
  <c r="W185" i="2"/>
  <c r="Y181" i="2"/>
  <c r="Z181" i="2" s="1"/>
  <c r="Y188" i="2"/>
  <c r="Z188" i="2" s="1"/>
  <c r="W187" i="2"/>
  <c r="W214" i="2" s="1"/>
  <c r="W112" i="2"/>
  <c r="W97" i="2"/>
  <c r="V32" i="2"/>
  <c r="V31" i="2" s="1"/>
  <c r="V42" i="2" s="1"/>
  <c r="T31" i="2"/>
  <c r="Y198" i="2"/>
  <c r="Z198" i="2" s="1"/>
  <c r="W197" i="2"/>
  <c r="Y22" i="2"/>
  <c r="Z22" i="2" s="1"/>
  <c r="W19" i="2"/>
  <c r="P33" i="2"/>
  <c r="P31" i="2" s="1"/>
  <c r="P42" i="2" s="1"/>
  <c r="N31" i="2"/>
  <c r="Y25" i="2" l="1"/>
  <c r="Z25" i="2" s="1"/>
  <c r="Y93" i="2"/>
  <c r="Z93" i="2" s="1"/>
  <c r="X73" i="2"/>
  <c r="Y192" i="2"/>
  <c r="Z192" i="2" s="1"/>
  <c r="Y34" i="2"/>
  <c r="Z34" i="2" s="1"/>
  <c r="Y75" i="2"/>
  <c r="Z75" i="2" s="1"/>
  <c r="Y44" i="2"/>
  <c r="Z44" i="2" s="1"/>
  <c r="Y185" i="2"/>
  <c r="Z185" i="2" s="1"/>
  <c r="X62" i="2"/>
  <c r="Y197" i="2"/>
  <c r="Z197" i="2" s="1"/>
  <c r="X214" i="2"/>
  <c r="Y118" i="2"/>
  <c r="Z118" i="2" s="1"/>
  <c r="Y112" i="2"/>
  <c r="Z112" i="2" s="1"/>
  <c r="Y50" i="2"/>
  <c r="Z50" i="2" s="1"/>
  <c r="Y79" i="2"/>
  <c r="Z79" i="2" s="1"/>
  <c r="Y187" i="2"/>
  <c r="Z187" i="2" s="1"/>
  <c r="J215" i="2"/>
  <c r="C28" i="1" s="1"/>
  <c r="Y89" i="2"/>
  <c r="Z89" i="2" s="1"/>
  <c r="X141" i="2"/>
  <c r="Y126" i="2"/>
  <c r="Z126" i="2" s="1"/>
  <c r="Y19" i="2"/>
  <c r="Z19" i="2" s="1"/>
  <c r="Y132" i="2"/>
  <c r="Z132" i="2" s="1"/>
  <c r="X104" i="2"/>
  <c r="Y179" i="2"/>
  <c r="Z179" i="2" s="1"/>
  <c r="Y35" i="2"/>
  <c r="Z35" i="2" s="1"/>
  <c r="Y13" i="2"/>
  <c r="Z13" i="2" s="1"/>
  <c r="S215" i="2"/>
  <c r="L27" i="1" s="1"/>
  <c r="S217" i="2" s="1"/>
  <c r="Y64" i="2"/>
  <c r="Z64" i="2" s="1"/>
  <c r="X124" i="2"/>
  <c r="P215" i="2"/>
  <c r="P217" i="2" s="1"/>
  <c r="Y168" i="2"/>
  <c r="Z168" i="2" s="1"/>
  <c r="V215" i="2"/>
  <c r="L28" i="1" s="1"/>
  <c r="V217" i="2" s="1"/>
  <c r="Y162" i="2"/>
  <c r="Z162" i="2" s="1"/>
  <c r="Y106" i="2"/>
  <c r="Z106" i="2" s="1"/>
  <c r="W124" i="2"/>
  <c r="M215" i="2"/>
  <c r="Y97" i="2"/>
  <c r="Z97" i="2" s="1"/>
  <c r="W104" i="2"/>
  <c r="X32" i="2"/>
  <c r="Y136" i="2"/>
  <c r="Z136" i="2" s="1"/>
  <c r="W141" i="2"/>
  <c r="X33" i="2"/>
  <c r="Y33" i="2" s="1"/>
  <c r="Z33" i="2" s="1"/>
  <c r="W62" i="2"/>
  <c r="Y56" i="2"/>
  <c r="Z56" i="2" s="1"/>
  <c r="Y70" i="2"/>
  <c r="Z70" i="2" s="1"/>
  <c r="W73" i="2"/>
  <c r="G32" i="2"/>
  <c r="E31" i="2"/>
  <c r="Y201" i="2"/>
  <c r="Z201" i="2" s="1"/>
  <c r="J217" i="2" l="1"/>
  <c r="N28" i="1"/>
  <c r="B28" i="1"/>
  <c r="Y73" i="2"/>
  <c r="Z73" i="2" s="1"/>
  <c r="Y214" i="2"/>
  <c r="Z214" i="2" s="1"/>
  <c r="Y141" i="2"/>
  <c r="Z141" i="2" s="1"/>
  <c r="Y62" i="2"/>
  <c r="Z62" i="2" s="1"/>
  <c r="C30" i="1"/>
  <c r="Y124" i="2"/>
  <c r="Z124" i="2" s="1"/>
  <c r="Y104" i="2"/>
  <c r="Z104" i="2" s="1"/>
  <c r="L30" i="1"/>
  <c r="G31" i="2"/>
  <c r="G42" i="2" s="1"/>
  <c r="C27" i="1" s="1"/>
  <c r="W32" i="2"/>
  <c r="X31" i="2"/>
  <c r="X42" i="2" s="1"/>
  <c r="X215" i="2" s="1"/>
  <c r="B29" i="1" l="1"/>
  <c r="N27" i="1"/>
  <c r="I27" i="1" s="1"/>
  <c r="B30" i="1"/>
  <c r="N30" i="1"/>
  <c r="I28" i="1"/>
  <c r="M29" i="1"/>
  <c r="M30" i="1" s="1"/>
  <c r="K28" i="1"/>
  <c r="K30" i="1" s="1"/>
  <c r="X217" i="2"/>
  <c r="Y32" i="2"/>
  <c r="Z32" i="2" s="1"/>
  <c r="W31" i="2"/>
  <c r="G217" i="2"/>
  <c r="B27" i="1" l="1"/>
  <c r="Y31" i="2"/>
  <c r="Z31" i="2" s="1"/>
  <c r="W42" i="2"/>
  <c r="K27" i="1"/>
  <c r="W215" i="2" l="1"/>
  <c r="W217" i="2" s="1"/>
  <c r="Y42" i="2"/>
  <c r="Y215" i="2" l="1"/>
  <c r="Z215" i="2" s="1"/>
  <c r="Z42" i="2"/>
</calcChain>
</file>

<file path=xl/sharedStrings.xml><?xml version="1.0" encoding="utf-8"?>
<sst xmlns="http://schemas.openxmlformats.org/spreadsheetml/2006/main" count="1172" uniqueCount="633">
  <si>
    <t xml:space="preserve">
</t>
  </si>
  <si>
    <t>Додаток № 4</t>
  </si>
  <si>
    <t>до Договору про надання гранту № 5RCA11-34178</t>
  </si>
  <si>
    <t>від "30" червня 2023 року</t>
  </si>
  <si>
    <t>Назва конкурсної програми:</t>
  </si>
  <si>
    <t>Відновлення культурно-мистецької діяльності</t>
  </si>
  <si>
    <t>Назва ЛОТ-у:</t>
  </si>
  <si>
    <t>Відновлення культурно-мистецької діяльності (культурно-мистецькі проєкти)</t>
  </si>
  <si>
    <t>Назва Грантоотримувача:</t>
  </si>
  <si>
    <t>ФОП Верлінська Анастасія Олегівна</t>
  </si>
  <si>
    <t>Назва проєкту:</t>
  </si>
  <si>
    <t xml:space="preserve">Переміщена анімація </t>
  </si>
  <si>
    <t>Дата початку проєкту:</t>
  </si>
  <si>
    <t>01.07.2023</t>
  </si>
  <si>
    <t>Дата завершення проєкту:</t>
  </si>
  <si>
    <t>31.10.2023</t>
  </si>
  <si>
    <t xml:space="preserve">  ЗВІТ</t>
  </si>
  <si>
    <t xml:space="preserve">про надходження та використання коштів для реалізації проєкту </t>
  </si>
  <si>
    <t>за період з 1 липня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</si>
  <si>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</si>
  <si>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</si>
  <si>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</si>
  <si>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</si>
  <si>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</si>
  <si>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</si>
  <si>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</si>
  <si>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</si>
  <si>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</si>
  <si>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</si>
  <si>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</si>
  <si>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</si>
  <si>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</si>
  <si>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</si>
  <si>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</si>
  <si>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</si>
  <si>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</si>
  <si>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</si>
  <si>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</si>
  <si>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</si>
  <si>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</si>
  <si>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</si>
  <si>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</si>
  <si>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</si>
  <si>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</si>
  <si>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</si>
  <si>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</si>
  <si>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</si>
  <si>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</si>
  <si>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</si>
  <si>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</si>
  <si>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</si>
  <si>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</si>
  <si>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</si>
  <si>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</si>
  <si>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</si>
  <si>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 xml:space="preserve"> ФОП Верлінська Анастасія Олегівна</t>
  </si>
  <si>
    <t>Переміщена анімація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</si>
  <si>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</si>
  <si>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</si>
  <si>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</si>
  <si>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</si>
  <si>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</si>
  <si>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</si>
  <si>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</si>
  <si>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</si>
  <si>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</si>
  <si>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</si>
  <si>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</si>
  <si>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</si>
  <si>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</si>
  <si>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</si>
  <si>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</si>
  <si>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</si>
  <si>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</si>
  <si>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</si>
  <si>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</si>
  <si>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</si>
  <si>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</si>
  <si>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</si>
  <si>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</si>
  <si>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</si>
  <si>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</si>
  <si>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</si>
  <si>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</si>
  <si>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</si>
  <si>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</si>
  <si>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</si>
  <si>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</si>
  <si>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</si>
  <si>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</si>
  <si>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</si>
  <si>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</si>
  <si>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</si>
  <si>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</si>
  <si>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</si>
  <si>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</si>
  <si>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</si>
  <si>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</si>
  <si>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</si>
  <si>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</si>
  <si>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</si>
  <si>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</si>
  <si>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Ігнатова Анна Василівна, кураторка анімаційних майстерень та класів з арт-терапії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</si>
  <si>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</si>
  <si>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</si>
  <si>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</si>
  <si>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</si>
  <si>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</si>
  <si>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</si>
  <si>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</si>
  <si>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</si>
  <si>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</si>
  <si>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</si>
  <si>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</si>
  <si>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</si>
  <si>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</si>
  <si>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Охріменко Олена Вікторівна, проєктний менеджер</t>
  </si>
  <si>
    <t>1.5.2</t>
  </si>
  <si>
    <t>Калюжна Аліса Миколаївна, PR менеджер</t>
  </si>
  <si>
    <t>1.5.3</t>
  </si>
  <si>
    <t>Вознесенська Олена Леонідівна, арттерапевт; ментор майстер-класу з арттерапії</t>
  </si>
  <si>
    <t>1.5.4</t>
  </si>
  <si>
    <t>Клюшанова Олександра Ігорівна, арттерапевт; ментор майстер-класу з арттерапії</t>
  </si>
  <si>
    <t>1.5.5</t>
  </si>
  <si>
    <t>Тивонюк Леонід Леонідович, ментор анімаційної майстерні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</si>
  <si>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</si>
  <si>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</si>
  <si>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</si>
  <si>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</si>
  <si>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</si>
  <si>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</si>
  <si>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</si>
  <si>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</si>
  <si>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</si>
  <si>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</si>
  <si>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</si>
  <si>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</si>
  <si>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</si>
  <si>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</si>
  <si>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</si>
  <si>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</si>
  <si>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</si>
  <si>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</si>
  <si>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</si>
  <si>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</si>
  <si>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</si>
  <si>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</si>
  <si>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</si>
  <si>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</si>
  <si>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</si>
  <si>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</si>
  <si>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</si>
  <si>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</si>
  <si>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</si>
  <si>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</si>
  <si>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</si>
  <si>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</si>
  <si>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</si>
  <si>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</si>
  <si>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</si>
  <si>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</si>
  <si>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</si>
  <si>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</si>
  <si>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</si>
  <si>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</si>
  <si>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</si>
  <si>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</si>
  <si>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</si>
  <si>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</si>
  <si>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</si>
  <si>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</si>
  <si>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локації м. Житомир, площа Перемоги 10а (площа 95 кв.м)</t>
  </si>
  <si>
    <t>кв.м (годин, діб)</t>
  </si>
  <si>
    <t>4.1.2</t>
  </si>
  <si>
    <t>Адреса орендованого приміщення, із зазначенням метражу, годин оренди</t>
  </si>
  <si>
    <t>4.1.3</t>
  </si>
  <si>
    <t>4.2</t>
  </si>
  <si>
    <t xml:space="preserve">Оренда техніки, обладнання та інструменту </t>
  </si>
  <si>
    <t>4.2.1</t>
  </si>
  <si>
    <t>Оренда обладнання у м. Миколаїв, включає:</t>
  </si>
  <si>
    <t>4.2.1.1</t>
  </si>
  <si>
    <t>Акустична система (L-Acoustic, JBL, Yorkville, кабель звуковий 2 Speakon connector 4 шт.)</t>
  </si>
  <si>
    <t>діб</t>
  </si>
  <si>
    <t>4.2.1.2</t>
  </si>
  <si>
    <t>Ноутбук (RAM 2 GB, SSD 512 GB, OS Windows 10, екран 15,6”, роз’єми mini jack, 2 usb, hdmi.)</t>
  </si>
  <si>
    <t>4.2.1.3</t>
  </si>
  <si>
    <t>Екран (Підтримка форматів: 16:10 
Тип полотна: Matte Whitе
Висота: 130 см
Ширина: 215 см 
Діагональ: 100 дюймів.)</t>
  </si>
  <si>
    <t>4.2.1.4</t>
  </si>
  <si>
    <t>Проектор (4100 люмен.)</t>
  </si>
  <si>
    <t>4.2.2</t>
  </si>
  <si>
    <t>Оренда обладнання у м. Дніпро, включає:</t>
  </si>
  <si>
    <t>4.2.2.1</t>
  </si>
  <si>
    <t>Акустична система (має активний динамік з вбудованим MP3-плеєром і Bluetooth)</t>
  </si>
  <si>
    <t>4.2.2.2</t>
  </si>
  <si>
    <t>Ноутбук (RAM 2 GB, SSD 512 GB, OS Windows 10, екран 15,6”, роз’єми mini jack, 2 usb, hdmi. )</t>
  </si>
  <si>
    <t>4.2.2.3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</si>
  <si>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</si>
  <si>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</si>
  <si>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</si>
  <si>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</si>
  <si>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</si>
  <si>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</si>
  <si>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</si>
  <si>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</si>
  <si>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</si>
  <si>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</si>
  <si>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</si>
  <si>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</si>
  <si>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</si>
  <si>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</si>
  <si>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</si>
  <si>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</si>
  <si>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</si>
  <si>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</si>
  <si>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Оренда комплекту меблів у м. Миколаїв:</t>
  </si>
  <si>
    <t>4.5.1.1</t>
  </si>
  <si>
    <t>Стіл 75x180см</t>
  </si>
  <si>
    <t>4.5.1.2</t>
  </si>
  <si>
    <t>Стілець</t>
  </si>
  <si>
    <t>4.5.2</t>
  </si>
  <si>
    <t>Оренда комплекту меблів у м. Дніпро:</t>
  </si>
  <si>
    <t>4.5.2.1</t>
  </si>
  <si>
    <t>4.5.2.2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</si>
  <si>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</si>
  <si>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</si>
  <si>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</si>
  <si>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</si>
  <si>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</si>
  <si>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 xml:space="preserve">Послуги з харчування 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</si>
  <si>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</si>
  <si>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</si>
  <si>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</si>
  <si>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</si>
  <si>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</si>
  <si>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</si>
  <si>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</si>
  <si>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</si>
  <si>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</si>
  <si>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</si>
  <si>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</si>
  <si>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</si>
  <si>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</si>
  <si>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</si>
  <si>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</si>
  <si>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</si>
  <si>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</si>
  <si>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</si>
  <si>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</si>
  <si>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</si>
  <si>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Пластилін Jovi</t>
  </si>
  <si>
    <t>6.1.2</t>
  </si>
  <si>
    <t>Пастель</t>
  </si>
  <si>
    <t>6.1.3</t>
  </si>
  <si>
    <t>Скотч</t>
  </si>
  <si>
    <t>6.1.4</t>
  </si>
  <si>
    <t>Фломастери (24 кольори)</t>
  </si>
  <si>
    <t>6.1.5</t>
  </si>
  <si>
    <t>Ватман А1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</si>
  <si>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</si>
  <si>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</si>
  <si>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</si>
  <si>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</si>
  <si>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</si>
  <si>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</si>
  <si>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</si>
  <si>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</si>
  <si>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</si>
  <si>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Тримач для планшета</t>
  </si>
  <si>
    <t>фактична ціна виявилася нижче за планову</t>
  </si>
  <si>
    <t>6.3.2</t>
  </si>
  <si>
    <t>Ящик для інструменту</t>
  </si>
  <si>
    <t>6.3.3</t>
  </si>
  <si>
    <t>Зарядний пристрій</t>
  </si>
  <si>
    <t>6.3.4</t>
  </si>
  <si>
    <t>Кріплення</t>
  </si>
  <si>
    <t>Всього по статті 6 "Матеріальні витрати":</t>
  </si>
  <si>
    <t>Поліграфічні послуги</t>
  </si>
  <si>
    <t>7.1</t>
  </si>
  <si>
    <t>Друк постерів A3 (вертикальний, папір City-light 150 г, глянець)</t>
  </si>
  <si>
    <t>7.2</t>
  </si>
  <si>
    <t>Послуги копірайтера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</si>
  <si>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</si>
  <si>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</si>
  <si>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</si>
  <si>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</si>
  <si>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</si>
  <si>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</si>
  <si>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</si>
  <si>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</si>
  <si>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</si>
  <si>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</si>
  <si>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</si>
  <si>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</si>
  <si>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</si>
  <si>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7.10</t>
  </si>
  <si>
    <t>Інші поліграфічні послуги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</si>
  <si>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</si>
  <si>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</si>
  <si>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</si>
  <si>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</si>
  <si>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</si>
  <si>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</si>
  <si>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</si>
  <si>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</si>
  <si>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</si>
  <si>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</si>
  <si>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</si>
  <si>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</si>
  <si>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</si>
  <si>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</si>
  <si>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</si>
  <si>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</si>
  <si>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</si>
  <si>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</si>
  <si>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</si>
  <si>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</si>
  <si>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місто</t>
  </si>
  <si>
    <t>SMM, SO (SEO)</t>
  </si>
  <si>
    <t xml:space="preserve">Комплекс послуг у мережі Інтернет щодо просування проєкту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</si>
  <si>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</si>
  <si>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</si>
  <si>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</si>
  <si>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</si>
  <si>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</si>
  <si>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</si>
  <si>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</si>
  <si>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</si>
  <si>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</si>
  <si>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</si>
  <si>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</si>
  <si>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</si>
  <si>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</si>
  <si>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</si>
  <si>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</si>
  <si>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</si>
  <si>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</si>
  <si>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</si>
  <si>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</si>
  <si>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</si>
  <si>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</si>
  <si>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Послуги з фінансово-бухгалтерського супроводу</t>
  </si>
  <si>
    <t>13.1.2</t>
  </si>
  <si>
    <t>Послуги з юридичного супроводу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</si>
  <si>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</si>
  <si>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</si>
  <si>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</si>
  <si>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</si>
  <si>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</si>
  <si>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</si>
  <si>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</si>
  <si>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</si>
  <si>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</si>
  <si>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</si>
  <si>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</si>
  <si>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</si>
  <si>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</si>
  <si>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</si>
  <si>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</si>
  <si>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</si>
  <si>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</si>
  <si>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</si>
  <si>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</si>
  <si>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</si>
  <si>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відеомонтажу</t>
  </si>
  <si>
    <t>відео</t>
  </si>
  <si>
    <t>13.4.2</t>
  </si>
  <si>
    <t>Послуги ментора №2 анімаційної майстерні</t>
  </si>
  <si>
    <t>13.4.3</t>
  </si>
  <si>
    <t>Послуги зі створення дизайну та адаптації візуального концепту</t>
  </si>
  <si>
    <t>13.4.4</t>
  </si>
  <si>
    <t>Послуги з організації майстер-класів у м. Житомир</t>
  </si>
  <si>
    <t>13.4.5</t>
  </si>
  <si>
    <t>Послуги з організації майстер-класів у м. Миколаїв</t>
  </si>
  <si>
    <t>13.4.6</t>
  </si>
  <si>
    <t>Послуги з організації майстер-класів у м. Одеса</t>
  </si>
  <si>
    <t>13.4.7</t>
  </si>
  <si>
    <t>Послуги з організації майстер-класів у м. Дніпро</t>
  </si>
  <si>
    <t>13.4.8</t>
  </si>
  <si>
    <t>Соціальні внески за договорами ЦПХ з підрядниками підстатті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</si>
  <si>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</si>
  <si>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</si>
  <si>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</si>
  <si>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</si>
  <si>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</si>
  <si>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</si>
  <si>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Документально підтверджено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</si>
  <si>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</si>
  <si>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</si>
  <si>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</si>
  <si>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</si>
  <si>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 xml:space="preserve">Було збільшено розмір оплати у зв`язку зі збільшенням обсягу роботи.
Плановий перелік послуг включав:
- розробка, погодження та внесення правок у договори з підрядниками та додаткові угоди до договорів.
- підготовка та погодження актів фактично виконаних робіт.
Під час реалізації проєкту було виявлено, що необхідними є отримання додаткових консультацій юриста щодо роботи з неповнолітніми, у т.ч. в умовах воєних дій та щодо відповідальності організаторів івенту у випадку можливих трагедій, спричинених діями держави-агресора під час проведення івентів.
</t>
  </si>
  <si>
    <t xml:space="preserve">Вдалося розширити пакет послуг СММ, оскільки вдалося досягнути невеликої економії по іншим статтям кошторису.
Було передбачено, що функціонал СММ включає: 
- адаптацію контенту для розміщення у Телеграм каналах та у соціальних мережах згідно їхніх цільових аудиторій, 
- адаптація контенту до кожного з партнерських Телеграм каналів та сторінки партнера у соціальній мережі;
- створення та дотримання контент-плану публікацій та розміщення інформаційних матеріалів про проєкт у Телеграм каналах та соціальних мережах;
- комунікація з особами, які здійснюватимуть фотофіксацію заходів задля отримання матеріалів для розміщення у соціальних мережах у необхідній кількості та у відповідному форматі;
- створення та запуск рекламних кампаній у соціальних мережах (включно із таргетингом та проведенням подальшого аналізу);
- комунікація з адміністраторами партнерьких Телеграм каналів та сторінок у соціальних мережах, 
- висвітлення у соціальних мережає всіх новин та подій пов’язаних з проєктом;
- участь у підготовці звіту для УКФ.
Пакет послуг було розширено також на промотування показів анімації для дітей, які було реалізовано у рамках проєкту, але це не було передбачено проєктом спочатку. </t>
  </si>
  <si>
    <t>1.5.6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</si>
  <si>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</si>
  <si>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</si>
  <si>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</si>
  <si>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Інші послуги банку (відповідно до тарифів обслуговуючого банку)</t>
  </si>
  <si>
    <t>13.4.9</t>
  </si>
  <si>
    <t>13.4.10</t>
  </si>
  <si>
    <t>13.4.11</t>
  </si>
  <si>
    <t>13.4.12</t>
  </si>
  <si>
    <t>Додаток № 1</t>
  </si>
  <si>
    <t>до звіту незалежного аудитора</t>
  </si>
  <si>
    <t>про підтвердження витрат, наведених у</t>
  </si>
  <si>
    <t xml:space="preserve">Звіті про надходження та використання коштів по </t>
  </si>
  <si>
    <t>реалізації проекту "Переміщена Анімація"</t>
  </si>
  <si>
    <t>відповідно до договору про надання гранту № 5RCA11-34178 від 30.06.2023 року</t>
  </si>
  <si>
    <t>Фізична особа підприємець Верлінська Анастасія Олегівна</t>
  </si>
  <si>
    <t>Реєстр документів, що підтверджують достовірність витрат та цільового використання коштів</t>
  </si>
  <si>
    <r>
      <t xml:space="preserve">за період </t>
    </r>
    <r>
      <rPr>
        <b/>
        <sz val="12"/>
        <color rgb="FF0000CC"/>
        <rFont val="Times New Roman"/>
        <family val="1"/>
        <charset val="204"/>
      </rPr>
      <t>з 01.07.2023</t>
    </r>
    <r>
      <rPr>
        <b/>
        <sz val="12"/>
        <color theme="1"/>
        <rFont val="Times New Roman"/>
        <family val="1"/>
        <charset val="204"/>
      </rPr>
      <t xml:space="preserve"> року по 31</t>
    </r>
    <r>
      <rPr>
        <b/>
        <sz val="12"/>
        <color rgb="FF0000CC"/>
        <rFont val="Times New Roman"/>
        <family val="1"/>
        <charset val="204"/>
      </rPr>
      <t>.10.2023</t>
    </r>
    <r>
      <rPr>
        <b/>
        <sz val="12"/>
        <color theme="1"/>
        <rFont val="Times New Roman"/>
        <family val="1"/>
        <charset val="204"/>
      </rPr>
      <t xml:space="preserve"> року</t>
    </r>
  </si>
  <si>
    <t>Витрати за даними звіту</t>
  </si>
  <si>
    <t>Розділ/підрозділ/стаття/пункт</t>
  </si>
  <si>
    <t xml:space="preserve">Найменування витрат </t>
  </si>
  <si>
    <t>Договір, додатки до договору   (номер та дата)</t>
  </si>
  <si>
    <t>Акт/Видаткова накладна/Акт списання (номер, дата)</t>
  </si>
  <si>
    <t>Розділ ІІ. Витрати</t>
  </si>
  <si>
    <t>Стаття 1. Винагорода членам команди</t>
  </si>
  <si>
    <t>1.3.</t>
  </si>
  <si>
    <t xml:space="preserve">Кураторка анімаційних майстерень та класів з арт-терапії                          </t>
  </si>
  <si>
    <r>
      <t xml:space="preserve">Ігнатова Анна Васи- лівна ІПН3323317922             </t>
    </r>
    <r>
      <rPr>
        <sz val="8"/>
        <color theme="1"/>
        <rFont val="Times New Roman"/>
        <family val="1"/>
        <charset val="204"/>
      </rPr>
      <t>(</t>
    </r>
    <r>
      <rPr>
        <i/>
        <sz val="8"/>
        <color theme="1"/>
        <rFont val="Times New Roman"/>
        <family val="1"/>
        <charset val="204"/>
      </rPr>
      <t xml:space="preserve">ПДФО 18%+ В/зб.1,5% </t>
    </r>
    <r>
      <rPr>
        <sz val="8"/>
        <color theme="1"/>
        <rFont val="Times New Roman"/>
        <family val="1"/>
        <charset val="204"/>
      </rPr>
      <t>)</t>
    </r>
  </si>
  <si>
    <t>Договір № VER-1.3.1/ПА від 03.07.2023р.</t>
  </si>
  <si>
    <t>Акт від 03.10.2023р.</t>
  </si>
  <si>
    <t>п.№ 213 від 20.10.2023р.</t>
  </si>
  <si>
    <t>п.№ 505494027.1           від 25.10.2023р.</t>
  </si>
  <si>
    <t>п.№ 211 від 20.10.2023р.</t>
  </si>
  <si>
    <t>п.№ 210 від 20.10.2023р.</t>
  </si>
  <si>
    <t>1.4.</t>
  </si>
  <si>
    <t>1.4.3.</t>
  </si>
  <si>
    <t>Нарахування ЄСВ 22% по п.1.3.1. та Законодавства України</t>
  </si>
  <si>
    <t>п.№ 212 від 20.10.2023р.</t>
  </si>
  <si>
    <t xml:space="preserve">Проєктний мереджер </t>
  </si>
  <si>
    <t>ФОП Охріменко Олена Вікторівна ІПН 3266207403</t>
  </si>
  <si>
    <t>Договір № VER-1.5.1/ПА від 14.07.2023р.</t>
  </si>
  <si>
    <t>Акт від 29.10.2023р.</t>
  </si>
  <si>
    <t>п.№ 215 від 23.10.2023р.</t>
  </si>
  <si>
    <t>п.№ 217 від 26.10.2023р.</t>
  </si>
  <si>
    <t>PR Менеджер</t>
  </si>
  <si>
    <t>ФОП Калюжна Аліса Миколаївна ІПН 3227421540</t>
  </si>
  <si>
    <t>Договір № VER-1.5.2/ПА від 30.06.2023р.</t>
  </si>
  <si>
    <t>п.№ 191 від 28.09.2023р.</t>
  </si>
  <si>
    <t>Арт-терапевт; ментор майстер-класу з арт терапії</t>
  </si>
  <si>
    <t>ФОП Вознесенська Олена Леонідівна ІПН 2534105622</t>
  </si>
  <si>
    <t>Договір № VER-1.5.3/ПА від 03.07.2023р.</t>
  </si>
  <si>
    <t>Додаток № 1 до догово- ру від 03.07.2023р.</t>
  </si>
  <si>
    <t>Акт від 03.09.2023р.</t>
  </si>
  <si>
    <t>п.№ 158 від 04.09.2023р.</t>
  </si>
  <si>
    <t>Додаток № 2 до догово- ру від 03.07.2023р.</t>
  </si>
  <si>
    <t>Акт від 09.09.2023р.</t>
  </si>
  <si>
    <t>п.№ 167 від 11.09.2023р.</t>
  </si>
  <si>
    <t>Додаток № 3 до догово- ру від 03.07.2023р.</t>
  </si>
  <si>
    <t>Акт від 10.09.2023р.</t>
  </si>
  <si>
    <t>п.№ 178 від 26.09.2023р.</t>
  </si>
  <si>
    <t>Додаток № 4 до догово- ру від 03.07.2023р.</t>
  </si>
  <si>
    <t>Акт від 14.10.2023р.</t>
  </si>
  <si>
    <t>п.№ 203 від 16.10.2023р.</t>
  </si>
  <si>
    <t>ФОП Клюшанова Олександра Ігорівна ІПН 3174017547</t>
  </si>
  <si>
    <t>Договір № VER-1.5.4/ ПА від 03.07.2023р.</t>
  </si>
  <si>
    <t>п.№ 159 від 04.09.2023р.</t>
  </si>
  <si>
    <t>п.№ 166 від 11.09.2023р.</t>
  </si>
  <si>
    <t>п.№ 179 від 26.09.2023р.</t>
  </si>
  <si>
    <t>п.№ 202 від 16.10.2023р.</t>
  </si>
  <si>
    <t>Ментор анімаційної майстерні</t>
  </si>
  <si>
    <t>ФОП Тивонюк Леонід Леонідович ІПН 2970504939</t>
  </si>
  <si>
    <t>Договір № VER-1.5.5/ ПА від 03.07.2023р.</t>
  </si>
  <si>
    <t>Акт від 02.09.2023р.</t>
  </si>
  <si>
    <t>п.№ 156 від 04.09.2023р.</t>
  </si>
  <si>
    <t>п.№ 164 від 11.09.2023р.</t>
  </si>
  <si>
    <t>п.№ 176 від 26.09.2023р.</t>
  </si>
  <si>
    <t>Акт від 15.10.2023р.</t>
  </si>
  <si>
    <t>п.№ 201 від 16.10.2023р.</t>
  </si>
  <si>
    <t>Всього по статті 1</t>
  </si>
  <si>
    <t>Стаття 2. Витрати пов'язані з відрядженнями (для штатних працівників)</t>
  </si>
  <si>
    <t>Всього по статті  2</t>
  </si>
  <si>
    <t>Стаття 3. Обладнання і нематеріальні активи</t>
  </si>
  <si>
    <t>Всього по статті 3</t>
  </si>
  <si>
    <t>Стаття 4. Витрати пов'язані з орендою</t>
  </si>
  <si>
    <t>4.1.</t>
  </si>
  <si>
    <t>4.1.1.</t>
  </si>
  <si>
    <t>ПрАТ "Електровимірювач" ЄДРПОУ00226098</t>
  </si>
  <si>
    <t>Договір оренди № VER -4.1.1-ПА(Ж) від 13.10.2023р.</t>
  </si>
  <si>
    <t>п.№ 207 від 17.10.2023р.</t>
  </si>
  <si>
    <t>4.2.</t>
  </si>
  <si>
    <t>Оренда техніки, обладнання та інструменту</t>
  </si>
  <si>
    <t>Оренда обладнання у м. Миколаїв, вкл.:</t>
  </si>
  <si>
    <t>ФОП Ларченко Д.О. ІПН3532303571</t>
  </si>
  <si>
    <t>Договір № VER-4.2.1(М)-ПА від 10.08.2023р.; Додаток № 1 від 10.08.2023р.</t>
  </si>
  <si>
    <t>п.№ 183 від 26.09.2023р.</t>
  </si>
  <si>
    <t>Екран (Підтримка форматів: 16:10 
Тип полотна: Matte Whitе; Висота: 130 см;</t>
  </si>
  <si>
    <t>Оренда обладнання у м. Дніпро, вкл.:</t>
  </si>
  <si>
    <t>ФОП Василюк Д.О. ІПН3187401712</t>
  </si>
  <si>
    <t>Договір № VER-4.2.2(Д)-ПА від 08.08.2023р.; Додаток № 1 від 08.08.2023р.</t>
  </si>
  <si>
    <t>п.№ 189 від 27.09.2023р.</t>
  </si>
  <si>
    <t>Договір № VER-4.5.1(М)-ПА від 10.08.2023р.; Додаток № 1 від 10.08.2023р.</t>
  </si>
  <si>
    <t>п.№ 184 від 26.09.2023р.</t>
  </si>
  <si>
    <t>ФОП Стаменова А.С. ІПН3541507708</t>
  </si>
  <si>
    <t>Договір № VER-4.5.2(Д)-ПА від 08.08.2023р.; Додаток № 1 від 08.08.2023р.</t>
  </si>
  <si>
    <t>п.№ 188 від 27.09.2023р.</t>
  </si>
  <si>
    <t>.4.5.2.2</t>
  </si>
  <si>
    <t>Всього по статті 4</t>
  </si>
  <si>
    <t>Стаття 5. Витрати учасників проєкту, які приймають  участь у культурних, освітніх та інших заходах та не отримують оплату праці та/або винагороду</t>
  </si>
  <si>
    <t>Послуги харчування</t>
  </si>
  <si>
    <t>ФОП Коханенко О.П. ІПН200946512920</t>
  </si>
  <si>
    <t>Договір № VER-5.1.1(Д)-ПА від 07.08.2023р. Додаток № 1 від 07.08.2023р.</t>
  </si>
  <si>
    <t>п.№ 161 від 04.09.2023р.</t>
  </si>
  <si>
    <t>ФОП Гайдар О.Є. ІПН3257806981</t>
  </si>
  <si>
    <t>Договір № VER-5.1.1(О)-ПА від 10.08.2023р.; Додаток № 1 від 10.08.2023р.</t>
  </si>
  <si>
    <t>п.№ 169 від 11.09.2023р.</t>
  </si>
  <si>
    <t>ФОП Каліберда А.А. ІПН3641806704</t>
  </si>
  <si>
    <t>Договір № VER-5.1.1(М)-ПА від 10.08.2023р.; Додаток № 1 від 10.08.2023р.</t>
  </si>
  <si>
    <t>п.№ 168 від 11.09.2023р.</t>
  </si>
  <si>
    <t>ФОП Гладка І.В. ІПН2846000209</t>
  </si>
  <si>
    <t>Договір № VER-5.1.1-ПА(Ж) від 13.10.2023р.; Додаток № 1 від 13.10.2023р.</t>
  </si>
  <si>
    <t>п.№ 204 від 16.10.2023р.</t>
  </si>
  <si>
    <t>Всього по статті 5</t>
  </si>
  <si>
    <t>Стаття 6. Матеріальні витрати</t>
  </si>
  <si>
    <t>6.1.</t>
  </si>
  <si>
    <t>ФОП Горбачов В.В. ІПН2447615136</t>
  </si>
  <si>
    <t>Договір № VER-6.1/ПА від 17.07.2023р.; Додаток № 1 до договору від 17.07.023р.</t>
  </si>
  <si>
    <t>Рахунок-фактура № СФ-0000110 від 19.07.2023р Накладна № РН-000089 від 20.07.2023р.; Акт приймання-передачі від 31.07.2023р.</t>
  </si>
  <si>
    <t>п.№ 149 від 19.07.2023р.</t>
  </si>
  <si>
    <t>ФОП Байдюк С.В. ІПН3120419323</t>
  </si>
  <si>
    <t>Рахунок-фактура №147711 від 19.07.2023р</t>
  </si>
  <si>
    <t>Видаткова накладна № 147711 від 19.07.2023р.</t>
  </si>
  <si>
    <t>п.№ 145 від 19.07.2023р.</t>
  </si>
  <si>
    <t>ФОП Букуменко О.В. ІПН3136810765</t>
  </si>
  <si>
    <t>Рахунок-фактура № 5947 від 19.07.2023р</t>
  </si>
  <si>
    <t>Видаткова накладна № 5621 від 21.07.2023р.</t>
  </si>
  <si>
    <t>п.№ 146 від 19.07.2023р.</t>
  </si>
  <si>
    <t>ТОВ "Розетка Мед" ЄДРПОУ44277893</t>
  </si>
  <si>
    <t>Рахунок-фактура № РМ-000031506 від 19.07.2023р</t>
  </si>
  <si>
    <t>Видаткова накладна № 894162 від 20.07.2023р.</t>
  </si>
  <si>
    <t>п.№ 147 від 19.07.2023р.</t>
  </si>
  <si>
    <t>Акт № 894162 від 20.07.2023р.</t>
  </si>
  <si>
    <t>ТОВ "ТВП-ГРУП" ЄДРПОУ 39051859</t>
  </si>
  <si>
    <t>Рахунок-фактура №221 від19.07.2023р.</t>
  </si>
  <si>
    <t>Видаткова накладна № 166 від 19.07.2023р.</t>
  </si>
  <si>
    <t>п.№ 148 від 19.07.2023р.</t>
  </si>
  <si>
    <t>Всього по статті 6</t>
  </si>
  <si>
    <t>Стаття 7. Поліграфічні послуги</t>
  </si>
  <si>
    <t>ФОВ Мусатова А.В. ІПН3194117100</t>
  </si>
  <si>
    <t>Договір № VER-7.1/ПА та Додаток № 1 від 28.08.2023р.</t>
  </si>
  <si>
    <t>Акт від 01.09.2023р.</t>
  </si>
  <si>
    <t>п.№ 196 від 03.10.2023р.</t>
  </si>
  <si>
    <t>ФОП Жаковська Д.В. ІПН3389713706</t>
  </si>
  <si>
    <t>Договір № VER-7.2/ПА від 30.06.2023р.</t>
  </si>
  <si>
    <t>Акт  від 29.10.2023р.</t>
  </si>
  <si>
    <t>п.№ 192 від 28.09.2023р.</t>
  </si>
  <si>
    <t>Всього по статті 7</t>
  </si>
  <si>
    <t>Стаття 8. Видавничі послуги</t>
  </si>
  <si>
    <t>Всього по статті 8</t>
  </si>
  <si>
    <t>Стаття 9. Послуги з просування</t>
  </si>
  <si>
    <t>9.1.</t>
  </si>
  <si>
    <t>ФОП Гомонюк Є.Д. ІПН3156216496</t>
  </si>
  <si>
    <t>Договір № VER-9.1(М)-ПА від 10.08.2023р.</t>
  </si>
  <si>
    <t>п.№ 181 від 26.09.2023р.</t>
  </si>
  <si>
    <t>ФОП Халілова Д.Р. ІПН3577505883</t>
  </si>
  <si>
    <t>Договір № VER-9.1(Д)-ПА від 07.08.2023р.</t>
  </si>
  <si>
    <t>п.№ 160 від 04.09.2023р.</t>
  </si>
  <si>
    <t>ФОП Амамджян С.Ж. ІПН3465705603</t>
  </si>
  <si>
    <t>Договір № VER-9.1(О)-ПА від 10.08.2023р.</t>
  </si>
  <si>
    <t>п.№ 170 від 11.09.2023р.</t>
  </si>
  <si>
    <t>ФОП Косташ І.А. ІПН3181719793</t>
  </si>
  <si>
    <t>Договір № VER-9.1-ПА(Ж) від 13.10.2023р.</t>
  </si>
  <si>
    <t>п.№ 205 від 16.10.2023р.</t>
  </si>
  <si>
    <t>9.2.</t>
  </si>
  <si>
    <t>ФОП Гусейнов Н.Ю. О. ІПН 3270917336</t>
  </si>
  <si>
    <t>Договір № VER-9.2/ПА від 30.06.2023р.</t>
  </si>
  <si>
    <t>Акт від 20.10.2023р.</t>
  </si>
  <si>
    <t>9.3.</t>
  </si>
  <si>
    <t>Комплекс послуг у мережі інтернет</t>
  </si>
  <si>
    <t>ФОП Санніков Є.В. ІПН2841404659</t>
  </si>
  <si>
    <t>Договір № VER-9.3/ПА від 30.06.2023р.</t>
  </si>
  <si>
    <t>Акт від 30.09.2023р.</t>
  </si>
  <si>
    <t>п.№ 154 від 08.08.2023р.</t>
  </si>
  <si>
    <t>Всього по статті 9</t>
  </si>
  <si>
    <t>Стаття 10. Створення web-ресурсу</t>
  </si>
  <si>
    <t>Всього по статті 10</t>
  </si>
  <si>
    <t>Стаття 11. Придбання методичних, навчальних, інформаційних матеріалів, в т.ч. на електронних носіях інформації</t>
  </si>
  <si>
    <t>Всього по статті 11</t>
  </si>
  <si>
    <t>Стаття 12. Послуги з перекладу</t>
  </si>
  <si>
    <t>Всього по статті 12</t>
  </si>
  <si>
    <t>Стаття 13. Інші прямі витрати</t>
  </si>
  <si>
    <t>13.1.</t>
  </si>
  <si>
    <t>Послуги фінансово-бухгалтерського супровіду</t>
  </si>
  <si>
    <t>ФОП Зубкова Д.В. ІПН3593802806</t>
  </si>
  <si>
    <t>Договір № VER-13.1.1/ ПА від 30.06.2023р.</t>
  </si>
  <si>
    <t>Послуги юридичного супроводу</t>
  </si>
  <si>
    <t>ФОП Макаренко О.В. ІПН2699110374</t>
  </si>
  <si>
    <t>Договір № VER-13.1.2/ ПА від 30.06.2023р.</t>
  </si>
  <si>
    <t>п.№ 214 від 23.10.2023р.</t>
  </si>
  <si>
    <t>п.№ 216 від 26.10.2023р.</t>
  </si>
  <si>
    <t>ФОП Мельник Д.В. ІПН2719112670</t>
  </si>
  <si>
    <t>Договір № VER-13.4.5- ПА від 04.09.2023р.</t>
  </si>
  <si>
    <t>Акт від 24.10.2023р.</t>
  </si>
  <si>
    <t>ФОП Волочай М.І. ІПН3407603276</t>
  </si>
  <si>
    <t>Договір № VER-13.4.6/ПА від 03.07.2023р.</t>
  </si>
  <si>
    <t>Додаток № 1 до договору від 03.07.2023р.</t>
  </si>
  <si>
    <t>п.№ 157 від 04.09.2023р.</t>
  </si>
  <si>
    <t>Додаток № 2 до договору від 03.07.2023р.</t>
  </si>
  <si>
    <t>п.№ 165 від 11.09.2023р.</t>
  </si>
  <si>
    <t>Додаток № 3 до договору від 03.07.2023р.</t>
  </si>
  <si>
    <t>п.№ 177 від 26.09.2023р.</t>
  </si>
  <si>
    <t>Додаток № 4 до договору від 03.07.2023р.</t>
  </si>
  <si>
    <t>п.№ 200 від 16.10.2023р.</t>
  </si>
  <si>
    <t>ФОП Тертишник О.С. ІПН 3267016756</t>
  </si>
  <si>
    <t>Договір № VER-13.4.7/ПА від 30.06.2023р.</t>
  </si>
  <si>
    <t>Акт від 30.06.2023р.</t>
  </si>
  <si>
    <t>п.№ 190 від 28.09.2023р.</t>
  </si>
  <si>
    <t>ФОП Матвейчук М.М. ІПН2777900403</t>
  </si>
  <si>
    <t>Договір № VER-13.4.8-ПА(Ж) від 01.08.2023р.</t>
  </si>
  <si>
    <t>п.№ 208 від 17.10.2023р.</t>
  </si>
  <si>
    <t>13.4.5.</t>
  </si>
  <si>
    <t>ФОП Гомонюк Є.Д. ІПН 3156216496</t>
  </si>
  <si>
    <t>Договір № VER-13.4.9(М)-ПА від 30.06.2023р.</t>
  </si>
  <si>
    <t>Акт від 15.09.2023р.</t>
  </si>
  <si>
    <t>п.№ 182 від 26.09.2023р.</t>
  </si>
  <si>
    <t>ФОП Шестакова Г.О. ІПН 3018401283</t>
  </si>
  <si>
    <t>Договір № VER-13.4.10(О)-ПА від 30.06.2023р.</t>
  </si>
  <si>
    <t>п.№ 185 від 27.09.2023р.</t>
  </si>
  <si>
    <t>ФОП Палаш А.С.  ІПН 3080408058</t>
  </si>
  <si>
    <t>Договір № VER-13.4.11(Д)-ПА від 30.06.2023р.</t>
  </si>
  <si>
    <t>п.№ 186 від 27.09.2023р.</t>
  </si>
  <si>
    <t>Всього по статті 13</t>
  </si>
  <si>
    <t>Всього по розділу ІІ "Витрати" за рахунок коштів Українського культурного фонду</t>
  </si>
  <si>
    <t>За рахунок коштів Співфінансування та  Реінвестиції</t>
  </si>
  <si>
    <t>АФ ТОВ "Де Корт і Стіман" ЄДРПОУ  24595721</t>
  </si>
  <si>
    <t>Договір № 02-10/23 від 02.10.2023р.</t>
  </si>
  <si>
    <t>Акт від 31.10.2023р.</t>
  </si>
  <si>
    <t>Всього по розділу ІІ "Витрати" за рахунок коштів Співфінансування та Реінвестицій</t>
  </si>
  <si>
    <t xml:space="preserve">Всього по розділу ІІ "Витрати" згідно звіту про використання суми Гранту загальна сума витрат по проекту </t>
  </si>
  <si>
    <t>Директор,</t>
  </si>
  <si>
    <t>Аудитор, сертифікат серії А № 002998</t>
  </si>
  <si>
    <t>Карпенко І.О.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</si>
</sst>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ECECEC"/>
      </patternFill>
    </fill>
    <fill>
      <patternFill patternType="solid">
        <fgColor rgb="FFCCFF99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43"/>
    <xf numFmtId="0" fontId="6" fillId="0" borderId="43"/>
  </cellStyleXfs>
  <cellXfs count="6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49" fontId="2" fillId="0" borderId="0" xfId="0" applyNumberFormat="1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1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3" fontId="3" fillId="3" borderId="39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horizontal="center" vertical="center"/>
    </xf>
    <xf numFmtId="4" fontId="5" fillId="4" borderId="46" xfId="0" applyNumberFormat="1" applyFont="1" applyFill="1" applyBorder="1" applyAlignment="1">
      <alignment horizontal="right" vertical="center"/>
    </xf>
    <xf numFmtId="4" fontId="20" fillId="4" borderId="46" xfId="0" applyNumberFormat="1" applyFont="1" applyFill="1" applyBorder="1" applyAlignment="1">
      <alignment horizontal="right" vertical="center"/>
    </xf>
    <xf numFmtId="0" fontId="5" fillId="4" borderId="4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7" xfId="0" applyFont="1" applyFill="1" applyBorder="1" applyAlignment="1">
      <alignment vertical="center"/>
    </xf>
    <xf numFmtId="0" fontId="3" fillId="5" borderId="4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right" vertical="center"/>
    </xf>
    <xf numFmtId="4" fontId="16" fillId="5" borderId="45" xfId="0" applyNumberFormat="1" applyFont="1" applyFill="1" applyBorder="1" applyAlignment="1">
      <alignment horizontal="right" vertical="center"/>
    </xf>
    <xf numFmtId="0" fontId="2" fillId="5" borderId="48" xfId="0" applyFont="1" applyFill="1" applyBorder="1" applyAlignment="1">
      <alignment vertical="center"/>
    </xf>
    <xf numFmtId="165" fontId="3" fillId="6" borderId="49" xfId="0" applyNumberFormat="1" applyFont="1" applyFill="1" applyBorder="1" applyAlignment="1">
      <alignment vertical="top"/>
    </xf>
    <xf numFmtId="49" fontId="3" fillId="6" borderId="50" xfId="0" applyNumberFormat="1" applyFont="1" applyFill="1" applyBorder="1" applyAlignment="1">
      <alignment horizontal="center" vertical="top"/>
    </xf>
    <xf numFmtId="0" fontId="21" fillId="6" borderId="51" xfId="0" applyFont="1" applyFill="1" applyBorder="1" applyAlignment="1">
      <alignment vertical="top" wrapText="1"/>
    </xf>
    <xf numFmtId="0" fontId="3" fillId="6" borderId="52" xfId="0" applyFont="1" applyFill="1" applyBorder="1" applyAlignment="1">
      <alignment horizontal="center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3" fillId="6" borderId="55" xfId="0" applyNumberFormat="1" applyFont="1" applyFill="1" applyBorder="1" applyAlignment="1">
      <alignment horizontal="right" vertical="top"/>
    </xf>
    <xf numFmtId="4" fontId="16" fillId="6" borderId="56" xfId="0" applyNumberFormat="1" applyFont="1" applyFill="1" applyBorder="1" applyAlignment="1">
      <alignment horizontal="right" vertical="top"/>
    </xf>
    <xf numFmtId="10" fontId="16" fillId="6" borderId="56" xfId="0" applyNumberFormat="1" applyFont="1" applyFill="1" applyBorder="1" applyAlignment="1">
      <alignment horizontal="right" vertical="top"/>
    </xf>
    <xf numFmtId="0" fontId="3" fillId="6" borderId="55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7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8" xfId="0" applyFont="1" applyBorder="1" applyAlignment="1">
      <alignment vertical="top" wrapText="1"/>
    </xf>
    <xf numFmtId="0" fontId="2" fillId="0" borderId="57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10" fontId="16" fillId="0" borderId="60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1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1" xfId="0" applyFont="1" applyBorder="1" applyAlignment="1">
      <alignment horizontal="center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2" fillId="0" borderId="64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0" fontId="2" fillId="0" borderId="64" xfId="0" applyFont="1" applyBorder="1" applyAlignment="1">
      <alignment vertical="top" wrapText="1"/>
    </xf>
    <xf numFmtId="0" fontId="21" fillId="6" borderId="66" xfId="0" applyFont="1" applyFill="1" applyBorder="1" applyAlignment="1">
      <alignment vertical="top" wrapText="1"/>
    </xf>
    <xf numFmtId="0" fontId="3" fillId="6" borderId="49" xfId="0" applyFont="1" applyFill="1" applyBorder="1" applyAlignment="1">
      <alignment horizontal="center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3" fillId="6" borderId="69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0" fontId="3" fillId="6" borderId="69" xfId="0" applyFont="1" applyFill="1" applyBorder="1" applyAlignment="1">
      <alignment vertical="top" wrapText="1"/>
    </xf>
    <xf numFmtId="165" fontId="3" fillId="0" borderId="70" xfId="0" applyNumberFormat="1" applyFont="1" applyBorder="1" applyAlignment="1">
      <alignment vertical="top"/>
    </xf>
    <xf numFmtId="0" fontId="2" fillId="0" borderId="70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6" xfId="0" applyFont="1" applyFill="1" applyBorder="1" applyAlignment="1">
      <alignment vertical="top" wrapText="1"/>
    </xf>
    <xf numFmtId="49" fontId="4" fillId="0" borderId="71" xfId="0" applyNumberFormat="1" applyFont="1" applyBorder="1" applyAlignment="1">
      <alignment horizontal="center" vertical="top"/>
    </xf>
    <xf numFmtId="49" fontId="4" fillId="6" borderId="50" xfId="0" applyNumberFormat="1" applyFont="1" applyFill="1" applyBorder="1" applyAlignment="1">
      <alignment horizontal="center" vertical="top"/>
    </xf>
    <xf numFmtId="165" fontId="3" fillId="0" borderId="72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3" xfId="0" applyFont="1" applyBorder="1" applyAlignment="1">
      <alignment vertical="top" wrapText="1"/>
    </xf>
    <xf numFmtId="0" fontId="6" fillId="0" borderId="73" xfId="0" applyFont="1" applyBorder="1" applyAlignment="1">
      <alignment vertical="top" wrapText="1"/>
    </xf>
    <xf numFmtId="4" fontId="16" fillId="0" borderId="74" xfId="0" applyNumberFormat="1" applyFont="1" applyBorder="1" applyAlignment="1">
      <alignment horizontal="right" vertical="top"/>
    </xf>
    <xf numFmtId="165" fontId="21" fillId="7" borderId="44" xfId="0" applyNumberFormat="1" applyFont="1" applyFill="1" applyBorder="1" applyAlignment="1">
      <alignment vertical="center"/>
    </xf>
    <xf numFmtId="165" fontId="3" fillId="7" borderId="45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8" xfId="0" applyFont="1" applyFill="1" applyBorder="1" applyAlignment="1">
      <alignment horizontal="center" vertical="center"/>
    </xf>
    <xf numFmtId="4" fontId="3" fillId="2" borderId="46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77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1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3" fillId="5" borderId="78" xfId="0" applyFont="1" applyFill="1" applyBorder="1" applyAlignment="1">
      <alignment vertical="center"/>
    </xf>
    <xf numFmtId="0" fontId="4" fillId="5" borderId="79" xfId="0" applyFont="1" applyFill="1" applyBorder="1" applyAlignment="1">
      <alignment horizontal="center" vertical="center"/>
    </xf>
    <xf numFmtId="0" fontId="3" fillId="5" borderId="80" xfId="0" applyFont="1" applyFill="1" applyBorder="1" applyAlignment="1">
      <alignment vertical="center"/>
    </xf>
    <xf numFmtId="0" fontId="2" fillId="5" borderId="80" xfId="0" applyFont="1" applyFill="1" applyBorder="1" applyAlignment="1">
      <alignment horizontal="center" vertical="center"/>
    </xf>
    <xf numFmtId="4" fontId="16" fillId="5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8" xfId="0" applyNumberFormat="1" applyFont="1" applyFill="1" applyBorder="1" applyAlignment="1">
      <alignment horizontal="right" vertical="top"/>
    </xf>
    <xf numFmtId="0" fontId="2" fillId="0" borderId="58" xfId="0" applyFont="1" applyBorder="1" applyAlignment="1">
      <alignment vertical="top" wrapText="1"/>
    </xf>
    <xf numFmtId="0" fontId="6" fillId="0" borderId="84" xfId="0" applyFont="1" applyBorder="1" applyAlignment="1">
      <alignment vertical="top" wrapText="1"/>
    </xf>
    <xf numFmtId="4" fontId="3" fillId="7" borderId="85" xfId="0" applyNumberFormat="1" applyFont="1" applyFill="1" applyBorder="1" applyAlignment="1">
      <alignment horizontal="right" vertical="center"/>
    </xf>
    <xf numFmtId="4" fontId="3" fillId="7" borderId="86" xfId="0" applyNumberFormat="1" applyFont="1" applyFill="1" applyBorder="1" applyAlignment="1">
      <alignment horizontal="right" vertical="center"/>
    </xf>
    <xf numFmtId="4" fontId="16" fillId="7" borderId="41" xfId="0" applyNumberFormat="1" applyFont="1" applyFill="1" applyBorder="1" applyAlignment="1">
      <alignment horizontal="right" vertical="center"/>
    </xf>
    <xf numFmtId="4" fontId="16" fillId="7" borderId="89" xfId="0" applyNumberFormat="1" applyFont="1" applyFill="1" applyBorder="1" applyAlignment="1">
      <alignment horizontal="right" vertical="center"/>
    </xf>
    <xf numFmtId="4" fontId="16" fillId="7" borderId="26" xfId="0" applyNumberFormat="1" applyFont="1" applyFill="1" applyBorder="1" applyAlignment="1">
      <alignment horizontal="right" vertical="center"/>
    </xf>
    <xf numFmtId="4" fontId="16" fillId="7" borderId="90" xfId="0" applyNumberFormat="1" applyFont="1" applyFill="1" applyBorder="1" applyAlignment="1">
      <alignment horizontal="right" vertical="center"/>
    </xf>
    <xf numFmtId="4" fontId="16" fillId="5" borderId="91" xfId="0" applyNumberFormat="1" applyFont="1" applyFill="1" applyBorder="1" applyAlignment="1">
      <alignment horizontal="right" vertical="top"/>
    </xf>
    <xf numFmtId="0" fontId="22" fillId="6" borderId="51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7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4" fontId="2" fillId="0" borderId="64" xfId="0" applyNumberFormat="1" applyFont="1" applyBorder="1" applyAlignment="1">
      <alignment horizontal="right" vertical="top" wrapText="1"/>
    </xf>
    <xf numFmtId="0" fontId="22" fillId="6" borderId="46" xfId="0" applyFont="1" applyFill="1" applyBorder="1" applyAlignment="1">
      <alignment vertical="top" wrapText="1"/>
    </xf>
    <xf numFmtId="49" fontId="4" fillId="0" borderId="57" xfId="0" applyNumberFormat="1" applyFont="1" applyBorder="1" applyAlignment="1">
      <alignment horizontal="center" vertical="top"/>
    </xf>
    <xf numFmtId="0" fontId="2" fillId="0" borderId="50" xfId="0" applyFont="1" applyBorder="1" applyAlignment="1">
      <alignment vertical="top" wrapText="1"/>
    </xf>
    <xf numFmtId="0" fontId="6" fillId="0" borderId="58" xfId="0" applyFont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58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top"/>
    </xf>
    <xf numFmtId="0" fontId="2" fillId="0" borderId="73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center" vertical="top"/>
    </xf>
    <xf numFmtId="0" fontId="2" fillId="0" borderId="5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49" fontId="4" fillId="0" borderId="61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vertical="top"/>
    </xf>
    <xf numFmtId="0" fontId="6" fillId="0" borderId="73" xfId="0" applyFont="1" applyBorder="1" applyAlignment="1">
      <alignment horizontal="center" vertical="top"/>
    </xf>
    <xf numFmtId="0" fontId="3" fillId="7" borderId="80" xfId="0" applyFont="1" applyFill="1" applyBorder="1" applyAlignment="1">
      <alignment vertical="center" wrapText="1"/>
    </xf>
    <xf numFmtId="4" fontId="16" fillId="7" borderId="46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4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vertical="center"/>
    </xf>
    <xf numFmtId="4" fontId="16" fillId="5" borderId="56" xfId="0" applyNumberFormat="1" applyFont="1" applyFill="1" applyBorder="1" applyAlignment="1">
      <alignment horizontal="right" vertical="top"/>
    </xf>
    <xf numFmtId="4" fontId="16" fillId="6" borderId="92" xfId="0" applyNumberFormat="1" applyFont="1" applyFill="1" applyBorder="1" applyAlignment="1">
      <alignment horizontal="right" vertical="top"/>
    </xf>
    <xf numFmtId="0" fontId="6" fillId="0" borderId="93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92" xfId="0" applyNumberFormat="1" applyFont="1" applyFill="1" applyBorder="1" applyAlignment="1">
      <alignment horizontal="right" vertical="top"/>
    </xf>
    <xf numFmtId="0" fontId="6" fillId="0" borderId="72" xfId="0" applyFont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66" xfId="0" applyFont="1" applyFill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43" xfId="0" applyFont="1" applyFill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/>
    </xf>
    <xf numFmtId="0" fontId="2" fillId="0" borderId="58" xfId="0" applyFont="1" applyBorder="1" applyAlignment="1">
      <alignment horizontal="center" vertical="top"/>
    </xf>
    <xf numFmtId="0" fontId="2" fillId="0" borderId="23" xfId="0" applyFont="1" applyBorder="1" applyAlignment="1">
      <alignment horizontal="left" vertical="top"/>
    </xf>
    <xf numFmtId="0" fontId="2" fillId="0" borderId="71" xfId="0" applyFont="1" applyBorder="1" applyAlignment="1">
      <alignment horizontal="left" vertical="top"/>
    </xf>
    <xf numFmtId="0" fontId="22" fillId="6" borderId="51" xfId="0" applyFont="1" applyFill="1" applyBorder="1" applyAlignment="1">
      <alignment horizontal="left" vertical="top" wrapText="1"/>
    </xf>
    <xf numFmtId="0" fontId="22" fillId="6" borderId="46" xfId="0" applyFont="1" applyFill="1" applyBorder="1" applyAlignment="1">
      <alignment horizontal="left" vertical="top" wrapText="1"/>
    </xf>
    <xf numFmtId="165" fontId="3" fillId="8" borderId="94" xfId="0" applyNumberFormat="1" applyFont="1" applyFill="1" applyBorder="1" applyAlignment="1">
      <alignment vertical="top"/>
    </xf>
    <xf numFmtId="49" fontId="4" fillId="8" borderId="94" xfId="0" applyNumberFormat="1" applyFont="1" applyFill="1" applyBorder="1" applyAlignment="1">
      <alignment horizontal="center" vertical="top"/>
    </xf>
    <xf numFmtId="0" fontId="2" fillId="8" borderId="23" xfId="0" applyFont="1" applyFill="1" applyBorder="1" applyAlignment="1">
      <alignment vertical="top"/>
    </xf>
    <xf numFmtId="0" fontId="2" fillId="8" borderId="95" xfId="0" applyFont="1" applyFill="1" applyBorder="1" applyAlignment="1">
      <alignment horizontal="center" vertical="top"/>
    </xf>
    <xf numFmtId="4" fontId="2" fillId="8" borderId="96" xfId="0" applyNumberFormat="1" applyFont="1" applyFill="1" applyBorder="1" applyAlignment="1">
      <alignment horizontal="right" vertical="top"/>
    </xf>
    <xf numFmtId="4" fontId="2" fillId="8" borderId="97" xfId="0" applyNumberFormat="1" applyFont="1" applyFill="1" applyBorder="1" applyAlignment="1">
      <alignment horizontal="right" vertical="top"/>
    </xf>
    <xf numFmtId="4" fontId="2" fillId="8" borderId="25" xfId="0" applyNumberFormat="1" applyFont="1" applyFill="1" applyBorder="1" applyAlignment="1">
      <alignment horizontal="right" vertical="top"/>
    </xf>
    <xf numFmtId="4" fontId="16" fillId="8" borderId="59" xfId="0" applyNumberFormat="1" applyFont="1" applyFill="1" applyBorder="1" applyAlignment="1">
      <alignment horizontal="right" vertical="top"/>
    </xf>
    <xf numFmtId="4" fontId="16" fillId="8" borderId="60" xfId="0" applyNumberFormat="1" applyFont="1" applyFill="1" applyBorder="1" applyAlignment="1">
      <alignment horizontal="right" vertical="top"/>
    </xf>
    <xf numFmtId="10" fontId="16" fillId="8" borderId="60" xfId="0" applyNumberFormat="1" applyFont="1" applyFill="1" applyBorder="1" applyAlignment="1">
      <alignment horizontal="right" vertical="top"/>
    </xf>
    <xf numFmtId="0" fontId="2" fillId="8" borderId="43" xfId="0" applyFont="1" applyFill="1" applyBorder="1" applyAlignment="1">
      <alignment vertical="top"/>
    </xf>
    <xf numFmtId="0" fontId="2" fillId="8" borderId="71" xfId="0" applyFont="1" applyFill="1" applyBorder="1" applyAlignment="1">
      <alignment vertical="top"/>
    </xf>
    <xf numFmtId="0" fontId="2" fillId="8" borderId="98" xfId="0" applyFont="1" applyFill="1" applyBorder="1" applyAlignment="1">
      <alignment horizontal="center" vertical="top"/>
    </xf>
    <xf numFmtId="4" fontId="2" fillId="8" borderId="28" xfId="0" applyNumberFormat="1" applyFont="1" applyFill="1" applyBorder="1" applyAlignment="1">
      <alignment horizontal="right" vertical="top"/>
    </xf>
    <xf numFmtId="4" fontId="2" fillId="8" borderId="30" xfId="0" applyNumberFormat="1" applyFont="1" applyFill="1" applyBorder="1" applyAlignment="1">
      <alignment horizontal="right" vertical="top"/>
    </xf>
    <xf numFmtId="4" fontId="2" fillId="8" borderId="29" xfId="0" applyNumberFormat="1" applyFont="1" applyFill="1" applyBorder="1" applyAlignment="1">
      <alignment horizontal="right" vertical="top"/>
    </xf>
    <xf numFmtId="4" fontId="16" fillId="8" borderId="81" xfId="0" applyNumberFormat="1" applyFont="1" applyFill="1" applyBorder="1" applyAlignment="1">
      <alignment horizontal="right" vertical="top"/>
    </xf>
    <xf numFmtId="10" fontId="16" fillId="8" borderId="81" xfId="0" applyNumberFormat="1" applyFont="1" applyFill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8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3" xfId="0" applyNumberFormat="1" applyFont="1" applyFill="1" applyBorder="1" applyAlignment="1">
      <alignment horizontal="right" vertical="center"/>
    </xf>
    <xf numFmtId="0" fontId="2" fillId="5" borderId="42" xfId="0" applyFont="1" applyFill="1" applyBorder="1" applyAlignment="1">
      <alignment vertical="center"/>
    </xf>
    <xf numFmtId="4" fontId="2" fillId="0" borderId="93" xfId="0" applyNumberFormat="1" applyFont="1" applyBorder="1" applyAlignment="1">
      <alignment horizontal="right" vertical="top"/>
    </xf>
    <xf numFmtId="4" fontId="16" fillId="0" borderId="67" xfId="0" applyNumberFormat="1" applyFont="1" applyBorder="1" applyAlignment="1">
      <alignment horizontal="right" vertical="top"/>
    </xf>
    <xf numFmtId="4" fontId="16" fillId="0" borderId="99" xfId="0" applyNumberFormat="1" applyFont="1" applyBorder="1" applyAlignment="1">
      <alignment horizontal="right" vertical="top"/>
    </xf>
    <xf numFmtId="10" fontId="16" fillId="0" borderId="99" xfId="0" applyNumberFormat="1" applyFont="1" applyBorder="1" applyAlignment="1">
      <alignment horizontal="right" vertical="top"/>
    </xf>
    <xf numFmtId="0" fontId="2" fillId="0" borderId="69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100" xfId="0" applyFont="1" applyBorder="1" applyAlignment="1">
      <alignment vertical="top" wrapText="1"/>
    </xf>
    <xf numFmtId="4" fontId="2" fillId="0" borderId="101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102" xfId="0" applyNumberFormat="1" applyFont="1" applyBorder="1" applyAlignment="1">
      <alignment horizontal="right" vertical="top"/>
    </xf>
    <xf numFmtId="10" fontId="16" fillId="0" borderId="102" xfId="0" applyNumberFormat="1" applyFont="1" applyBorder="1" applyAlignment="1">
      <alignment horizontal="right" vertical="top"/>
    </xf>
    <xf numFmtId="165" fontId="3" fillId="7" borderId="46" xfId="0" applyNumberFormat="1" applyFont="1" applyFill="1" applyBorder="1" applyAlignment="1">
      <alignment horizontal="center" vertical="center"/>
    </xf>
    <xf numFmtId="0" fontId="4" fillId="5" borderId="80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2" xfId="0" applyNumberFormat="1" applyFont="1" applyBorder="1" applyAlignment="1">
      <alignment horizontal="right" vertical="top"/>
    </xf>
    <xf numFmtId="165" fontId="3" fillId="7" borderId="80" xfId="0" applyNumberFormat="1" applyFont="1" applyFill="1" applyBorder="1" applyAlignment="1">
      <alignment horizontal="center" vertical="center"/>
    </xf>
    <xf numFmtId="4" fontId="3" fillId="7" borderId="46" xfId="0" applyNumberFormat="1" applyFont="1" applyFill="1" applyBorder="1" applyAlignment="1">
      <alignment horizontal="right" vertical="center"/>
    </xf>
    <xf numFmtId="4" fontId="16" fillId="5" borderId="80" xfId="0" applyNumberFormat="1" applyFont="1" applyFill="1" applyBorder="1" applyAlignment="1">
      <alignment horizontal="right" vertical="center"/>
    </xf>
    <xf numFmtId="0" fontId="2" fillId="5" borderId="103" xfId="0" applyFont="1" applyFill="1" applyBorder="1" applyAlignment="1">
      <alignment vertical="center"/>
    </xf>
    <xf numFmtId="165" fontId="3" fillId="0" borderId="104" xfId="0" applyNumberFormat="1" applyFont="1" applyBorder="1" applyAlignment="1">
      <alignment vertical="top"/>
    </xf>
    <xf numFmtId="166" fontId="4" fillId="0" borderId="50" xfId="0" applyNumberFormat="1" applyFont="1" applyBorder="1" applyAlignment="1">
      <alignment horizontal="center" vertical="top"/>
    </xf>
    <xf numFmtId="0" fontId="2" fillId="0" borderId="105" xfId="0" applyFont="1" applyBorder="1" applyAlignment="1">
      <alignment vertical="top" wrapText="1"/>
    </xf>
    <xf numFmtId="0" fontId="2" fillId="0" borderId="50" xfId="0" applyFont="1" applyBorder="1" applyAlignment="1">
      <alignment horizontal="center" vertical="top"/>
    </xf>
    <xf numFmtId="4" fontId="2" fillId="0" borderId="99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9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9" xfId="0" applyNumberFormat="1" applyFont="1" applyBorder="1" applyAlignment="1">
      <alignment horizontal="right" vertical="top"/>
    </xf>
    <xf numFmtId="10" fontId="16" fillId="0" borderId="74" xfId="0" applyNumberFormat="1" applyFont="1" applyBorder="1" applyAlignment="1">
      <alignment horizontal="right" vertical="top"/>
    </xf>
    <xf numFmtId="0" fontId="2" fillId="0" borderId="31" xfId="0" applyFont="1" applyBorder="1" applyAlignment="1">
      <alignment vertical="top" wrapText="1"/>
    </xf>
    <xf numFmtId="4" fontId="2" fillId="0" borderId="60" xfId="0" applyNumberFormat="1" applyFont="1" applyBorder="1" applyAlignment="1">
      <alignment horizontal="right" vertical="top"/>
    </xf>
    <xf numFmtId="4" fontId="2" fillId="0" borderId="106" xfId="0" applyNumberFormat="1" applyFont="1" applyBorder="1" applyAlignment="1">
      <alignment horizontal="right" vertical="top"/>
    </xf>
    <xf numFmtId="4" fontId="16" fillId="0" borderId="50" xfId="0" applyNumberFormat="1" applyFont="1" applyBorder="1" applyAlignment="1">
      <alignment horizontal="right" vertical="top"/>
    </xf>
    <xf numFmtId="166" fontId="4" fillId="0" borderId="27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4" fontId="2" fillId="0" borderId="65" xfId="0" applyNumberFormat="1" applyFont="1" applyBorder="1" applyAlignment="1">
      <alignment horizontal="right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1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1" xfId="0" applyNumberFormat="1" applyFont="1" applyBorder="1" applyAlignment="1">
      <alignment horizontal="right" vertical="top"/>
    </xf>
    <xf numFmtId="0" fontId="2" fillId="5" borderId="46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104" xfId="0" applyFont="1" applyBorder="1" applyAlignment="1">
      <alignment vertical="top" wrapText="1"/>
    </xf>
    <xf numFmtId="0" fontId="2" fillId="0" borderId="109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10" xfId="0" applyFont="1" applyBorder="1" applyAlignment="1">
      <alignment vertical="top" wrapText="1"/>
    </xf>
    <xf numFmtId="0" fontId="2" fillId="0" borderId="87" xfId="0" applyFont="1" applyBorder="1" applyAlignment="1">
      <alignment vertical="top" wrapText="1"/>
    </xf>
    <xf numFmtId="0" fontId="3" fillId="7" borderId="103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22" fillId="6" borderId="111" xfId="0" applyFont="1" applyFill="1" applyBorder="1" applyAlignment="1">
      <alignment horizontal="left" vertical="top" wrapText="1"/>
    </xf>
    <xf numFmtId="4" fontId="3" fillId="6" borderId="112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0" fontId="2" fillId="0" borderId="60" xfId="0" applyFont="1" applyBorder="1" applyAlignment="1">
      <alignment vertical="top" wrapText="1"/>
    </xf>
    <xf numFmtId="0" fontId="2" fillId="0" borderId="59" xfId="0" applyFont="1" applyBorder="1" applyAlignment="1">
      <alignment vertical="top" wrapText="1"/>
    </xf>
    <xf numFmtId="4" fontId="2" fillId="0" borderId="100" xfId="0" applyNumberFormat="1" applyFont="1" applyBorder="1" applyAlignment="1">
      <alignment horizontal="right" vertical="top"/>
    </xf>
    <xf numFmtId="165" fontId="3" fillId="6" borderId="52" xfId="0" applyNumberFormat="1" applyFont="1" applyFill="1" applyBorder="1" applyAlignment="1">
      <alignment vertical="top"/>
    </xf>
    <xf numFmtId="49" fontId="4" fillId="6" borderId="113" xfId="0" applyNumberFormat="1" applyFont="1" applyFill="1" applyBorder="1" applyAlignment="1">
      <alignment horizontal="center" vertical="top"/>
    </xf>
    <xf numFmtId="0" fontId="22" fillId="6" borderId="66" xfId="0" applyFont="1" applyFill="1" applyBorder="1" applyAlignment="1">
      <alignment horizontal="left" vertical="top" wrapText="1"/>
    </xf>
    <xf numFmtId="0" fontId="3" fillId="6" borderId="111" xfId="0" applyFont="1" applyFill="1" applyBorder="1" applyAlignment="1">
      <alignment vertical="top" wrapText="1"/>
    </xf>
    <xf numFmtId="0" fontId="21" fillId="6" borderId="46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49" fontId="4" fillId="0" borderId="70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left" vertical="top" wrapText="1"/>
    </xf>
    <xf numFmtId="0" fontId="2" fillId="0" borderId="84" xfId="0" applyFont="1" applyBorder="1" applyAlignment="1">
      <alignment horizontal="center" vertical="top"/>
    </xf>
    <xf numFmtId="165" fontId="21" fillId="7" borderId="39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41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4" xfId="0" applyNumberFormat="1" applyFont="1" applyFill="1" applyBorder="1" applyAlignment="1">
      <alignment vertical="center"/>
    </xf>
    <xf numFmtId="165" fontId="3" fillId="4" borderId="45" xfId="0" applyNumberFormat="1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right" vertical="center"/>
    </xf>
    <xf numFmtId="4" fontId="3" fillId="4" borderId="48" xfId="0" applyNumberFormat="1" applyFont="1" applyFill="1" applyBorder="1" applyAlignment="1">
      <alignment horizontal="right" vertical="center"/>
    </xf>
    <xf numFmtId="4" fontId="3" fillId="4" borderId="103" xfId="0" applyNumberFormat="1" applyFont="1" applyFill="1" applyBorder="1" applyAlignment="1">
      <alignment horizontal="right" vertical="center"/>
    </xf>
    <xf numFmtId="10" fontId="16" fillId="4" borderId="56" xfId="0" applyNumberFormat="1" applyFont="1" applyFill="1" applyBorder="1" applyAlignment="1">
      <alignment horizontal="right" vertical="top"/>
    </xf>
    <xf numFmtId="0" fontId="3" fillId="4" borderId="79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8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wrapText="1"/>
    </xf>
    <xf numFmtId="0" fontId="3" fillId="0" borderId="31" xfId="0" applyFont="1" applyBorder="1" applyAlignment="1">
      <alignment horizontal="center"/>
    </xf>
    <xf numFmtId="0" fontId="2" fillId="0" borderId="31" xfId="0" applyFont="1" applyBorder="1"/>
    <xf numFmtId="4" fontId="2" fillId="0" borderId="31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2" fillId="0" borderId="113" xfId="0" applyFont="1" applyBorder="1" applyAlignment="1">
      <alignment horizontal="left" vertical="top" wrapText="1"/>
    </xf>
    <xf numFmtId="0" fontId="34" fillId="0" borderId="115" xfId="0" applyFont="1" applyBorder="1" applyAlignment="1">
      <alignment vertical="top" wrapText="1"/>
    </xf>
    <xf numFmtId="10" fontId="14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2" fillId="0" borderId="31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21" fillId="7" borderId="107" xfId="0" applyNumberFormat="1" applyFont="1" applyFill="1" applyBorder="1" applyAlignment="1">
      <alignment horizontal="left" vertical="center" wrapText="1"/>
    </xf>
    <xf numFmtId="0" fontId="12" fillId="0" borderId="108" xfId="0" applyFont="1" applyBorder="1"/>
    <xf numFmtId="0" fontId="12" fillId="0" borderId="90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0" fontId="12" fillId="0" borderId="114" xfId="0" applyFont="1" applyBorder="1"/>
    <xf numFmtId="4" fontId="6" fillId="0" borderId="61" xfId="0" applyNumberFormat="1" applyFont="1" applyBorder="1" applyAlignment="1">
      <alignment horizontal="right" vertical="center"/>
    </xf>
    <xf numFmtId="0" fontId="12" fillId="0" borderId="73" xfId="0" applyFont="1" applyBorder="1"/>
    <xf numFmtId="0" fontId="12" fillId="0" borderId="87" xfId="0" applyFont="1" applyBorder="1"/>
    <xf numFmtId="0" fontId="12" fillId="0" borderId="88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32" xfId="0" applyFont="1" applyFill="1" applyBorder="1" applyAlignment="1">
      <alignment horizontal="center" vertical="center"/>
    </xf>
    <xf numFmtId="0" fontId="12" fillId="0" borderId="34" xfId="0" applyFont="1" applyBorder="1"/>
    <xf numFmtId="0" fontId="12" fillId="0" borderId="37" xfId="0" applyFont="1" applyBorder="1"/>
    <xf numFmtId="0" fontId="3" fillId="2" borderId="33" xfId="0" applyFont="1" applyFill="1" applyBorder="1" applyAlignment="1">
      <alignment horizontal="center" vertical="center" wrapText="1"/>
    </xf>
    <xf numFmtId="0" fontId="12" fillId="0" borderId="35" xfId="0" applyFont="1" applyBorder="1"/>
    <xf numFmtId="0" fontId="12" fillId="0" borderId="38" xfId="0" applyFont="1" applyBorder="1"/>
    <xf numFmtId="0" fontId="35" fillId="0" borderId="43" xfId="1" applyFont="1" applyAlignment="1">
      <alignment horizontal="right" vertical="center"/>
    </xf>
    <xf numFmtId="0" fontId="36" fillId="0" borderId="43" xfId="1" applyFont="1" applyAlignment="1">
      <alignment vertical="center" wrapText="1"/>
    </xf>
    <xf numFmtId="0" fontId="36" fillId="0" borderId="43" xfId="1" applyFont="1" applyAlignment="1">
      <alignment horizontal="right" vertical="center"/>
    </xf>
    <xf numFmtId="0" fontId="36" fillId="0" borderId="43" xfId="1" applyFont="1" applyAlignment="1">
      <alignment horizontal="left" vertical="center"/>
    </xf>
    <xf numFmtId="0" fontId="37" fillId="0" borderId="43" xfId="1" applyFont="1" applyAlignment="1">
      <alignment horizontal="right"/>
    </xf>
    <xf numFmtId="4" fontId="38" fillId="0" borderId="43" xfId="1" applyNumberFormat="1" applyFont="1" applyAlignment="1">
      <alignment vertical="center" wrapText="1"/>
    </xf>
    <xf numFmtId="0" fontId="7" fillId="0" borderId="43" xfId="1" applyFont="1" applyAlignment="1">
      <alignment horizontal="right"/>
    </xf>
    <xf numFmtId="0" fontId="39" fillId="0" borderId="43" xfId="1" applyFont="1" applyAlignment="1">
      <alignment vertical="center" wrapText="1"/>
    </xf>
    <xf numFmtId="0" fontId="37" fillId="0" borderId="43" xfId="1" applyFont="1"/>
    <xf numFmtId="0" fontId="1" fillId="0" borderId="43" xfId="1" applyAlignment="1">
      <alignment horizontal="right" vertical="center"/>
    </xf>
    <xf numFmtId="0" fontId="1" fillId="0" borderId="43" xfId="1"/>
    <xf numFmtId="0" fontId="1" fillId="0" borderId="43" xfId="1" applyAlignment="1">
      <alignment horizontal="right"/>
    </xf>
    <xf numFmtId="0" fontId="37" fillId="0" borderId="43" xfId="1" applyFont="1" applyAlignment="1">
      <alignment horizontal="right" vertical="center"/>
    </xf>
    <xf numFmtId="0" fontId="38" fillId="0" borderId="115" xfId="1" applyFont="1" applyBorder="1" applyAlignment="1">
      <alignment horizontal="center" vertical="center"/>
    </xf>
    <xf numFmtId="0" fontId="38" fillId="0" borderId="115" xfId="1" applyFont="1" applyBorder="1" applyAlignment="1">
      <alignment horizontal="right" vertical="center" wrapText="1"/>
    </xf>
    <xf numFmtId="0" fontId="38" fillId="0" borderId="115" xfId="1" applyFont="1" applyBorder="1" applyAlignment="1">
      <alignment vertical="center" wrapText="1"/>
    </xf>
    <xf numFmtId="0" fontId="38" fillId="0" borderId="115" xfId="1" applyFont="1" applyBorder="1" applyAlignment="1">
      <alignment horizontal="left" vertical="center" wrapText="1"/>
    </xf>
    <xf numFmtId="0" fontId="41" fillId="0" borderId="115" xfId="1" applyFont="1" applyBorder="1" applyAlignment="1">
      <alignment horizontal="center" vertical="center" wrapText="1"/>
    </xf>
    <xf numFmtId="0" fontId="1" fillId="0" borderId="115" xfId="1" applyBorder="1" applyAlignment="1">
      <alignment vertical="center" wrapText="1"/>
    </xf>
    <xf numFmtId="0" fontId="41" fillId="0" borderId="115" xfId="1" applyFont="1" applyBorder="1" applyAlignment="1">
      <alignment horizontal="right" vertical="center" wrapText="1"/>
    </xf>
    <xf numFmtId="0" fontId="41" fillId="0" borderId="115" xfId="1" applyFont="1" applyBorder="1" applyAlignment="1">
      <alignment horizontal="left" vertical="center" wrapText="1"/>
    </xf>
    <xf numFmtId="0" fontId="42" fillId="0" borderId="115" xfId="1" applyFont="1" applyBorder="1" applyAlignment="1">
      <alignment vertical="center" wrapText="1"/>
    </xf>
    <xf numFmtId="49" fontId="36" fillId="9" borderId="115" xfId="1" applyNumberFormat="1" applyFont="1" applyFill="1" applyBorder="1" applyAlignment="1">
      <alignment horizontal="right" vertical="center"/>
    </xf>
    <xf numFmtId="0" fontId="43" fillId="9" borderId="115" xfId="1" applyFont="1" applyFill="1" applyBorder="1" applyAlignment="1">
      <alignment horizontal="left"/>
    </xf>
    <xf numFmtId="49" fontId="36" fillId="10" borderId="115" xfId="1" applyNumberFormat="1" applyFont="1" applyFill="1" applyBorder="1" applyAlignment="1">
      <alignment horizontal="right" vertical="center"/>
    </xf>
    <xf numFmtId="0" fontId="44" fillId="10" borderId="115" xfId="1" applyFont="1" applyFill="1" applyBorder="1" applyAlignment="1">
      <alignment vertical="center" wrapText="1"/>
    </xf>
    <xf numFmtId="4" fontId="44" fillId="10" borderId="115" xfId="1" applyNumberFormat="1" applyFont="1" applyFill="1" applyBorder="1" applyAlignment="1">
      <alignment vertical="center"/>
    </xf>
    <xf numFmtId="4" fontId="44" fillId="10" borderId="115" xfId="1" applyNumberFormat="1" applyFont="1" applyFill="1" applyBorder="1" applyAlignment="1">
      <alignment horizontal="right" vertical="center"/>
    </xf>
    <xf numFmtId="49" fontId="38" fillId="11" borderId="116" xfId="1" applyNumberFormat="1" applyFont="1" applyFill="1" applyBorder="1" applyAlignment="1">
      <alignment horizontal="right" vertical="center" wrapText="1"/>
    </xf>
    <xf numFmtId="0" fontId="38" fillId="11" borderId="116" xfId="1" applyFont="1" applyFill="1" applyBorder="1" applyAlignment="1">
      <alignment horizontal="left" vertical="top" wrapText="1"/>
    </xf>
    <xf numFmtId="4" fontId="38" fillId="11" borderId="116" xfId="1" applyNumberFormat="1" applyFont="1" applyFill="1" applyBorder="1" applyAlignment="1">
      <alignment vertical="center" wrapText="1"/>
    </xf>
    <xf numFmtId="4" fontId="38" fillId="11" borderId="116" xfId="1" applyNumberFormat="1" applyFont="1" applyFill="1" applyBorder="1" applyAlignment="1">
      <alignment horizontal="left" vertical="center" wrapText="1"/>
    </xf>
    <xf numFmtId="4" fontId="36" fillId="11" borderId="116" xfId="1" applyNumberFormat="1" applyFont="1" applyFill="1" applyBorder="1" applyAlignment="1">
      <alignment horizontal="left" vertical="center" wrapText="1"/>
    </xf>
    <xf numFmtId="4" fontId="46" fillId="11" borderId="115" xfId="1" applyNumberFormat="1" applyFont="1" applyFill="1" applyBorder="1" applyAlignment="1">
      <alignment horizontal="left" vertical="center" wrapText="1"/>
    </xf>
    <xf numFmtId="0" fontId="36" fillId="0" borderId="115" xfId="1" applyFont="1" applyBorder="1" applyAlignment="1">
      <alignment horizontal="right" vertical="center" wrapText="1"/>
    </xf>
    <xf numFmtId="49" fontId="38" fillId="11" borderId="117" xfId="1" applyNumberFormat="1" applyFont="1" applyFill="1" applyBorder="1" applyAlignment="1">
      <alignment horizontal="right" vertical="center" wrapText="1"/>
    </xf>
    <xf numFmtId="0" fontId="38" fillId="11" borderId="117" xfId="1" applyFont="1" applyFill="1" applyBorder="1" applyAlignment="1">
      <alignment horizontal="left" vertical="top" wrapText="1"/>
    </xf>
    <xf numFmtId="4" fontId="38" fillId="11" borderId="117" xfId="1" applyNumberFormat="1" applyFont="1" applyFill="1" applyBorder="1" applyAlignment="1">
      <alignment vertical="center" wrapText="1"/>
    </xf>
    <xf numFmtId="4" fontId="38" fillId="11" borderId="117" xfId="1" applyNumberFormat="1" applyFont="1" applyFill="1" applyBorder="1" applyAlignment="1">
      <alignment horizontal="left" vertical="center" wrapText="1"/>
    </xf>
    <xf numFmtId="4" fontId="36" fillId="11" borderId="117" xfId="1" applyNumberFormat="1" applyFont="1" applyFill="1" applyBorder="1" applyAlignment="1">
      <alignment horizontal="left" vertical="center" wrapText="1"/>
    </xf>
    <xf numFmtId="0" fontId="36" fillId="0" borderId="115" xfId="1" applyFont="1" applyBorder="1" applyAlignment="1">
      <alignment horizontal="left" vertical="center" wrapText="1"/>
    </xf>
    <xf numFmtId="0" fontId="1" fillId="0" borderId="117" xfId="1" applyBorder="1" applyAlignment="1">
      <alignment horizontal="right" vertical="center" wrapText="1"/>
    </xf>
    <xf numFmtId="0" fontId="38" fillId="0" borderId="117" xfId="1" applyFont="1" applyBorder="1" applyAlignment="1">
      <alignment horizontal="left" vertical="top" wrapText="1"/>
    </xf>
    <xf numFmtId="0" fontId="1" fillId="0" borderId="117" xfId="1" applyBorder="1" applyAlignment="1">
      <alignment vertical="center" wrapText="1"/>
    </xf>
    <xf numFmtId="0" fontId="38" fillId="0" borderId="117" xfId="1" applyFont="1" applyBorder="1" applyAlignment="1">
      <alignment horizontal="left" vertical="center" wrapText="1"/>
    </xf>
    <xf numFmtId="0" fontId="1" fillId="0" borderId="117" xfId="1" applyBorder="1" applyAlignment="1">
      <alignment horizontal="left" vertical="center" wrapText="1"/>
    </xf>
    <xf numFmtId="4" fontId="36" fillId="11" borderId="115" xfId="1" applyNumberFormat="1" applyFont="1" applyFill="1" applyBorder="1" applyAlignment="1">
      <alignment horizontal="left" vertical="center" wrapText="1"/>
    </xf>
    <xf numFmtId="0" fontId="1" fillId="0" borderId="118" xfId="1" applyBorder="1" applyAlignment="1">
      <alignment horizontal="right" vertical="center" wrapText="1"/>
    </xf>
    <xf numFmtId="0" fontId="1" fillId="0" borderId="118" xfId="1" applyBorder="1" applyAlignment="1">
      <alignment vertical="center" wrapText="1"/>
    </xf>
    <xf numFmtId="0" fontId="1" fillId="0" borderId="118" xfId="1" applyBorder="1" applyAlignment="1">
      <alignment horizontal="left" vertical="center" wrapText="1"/>
    </xf>
    <xf numFmtId="0" fontId="39" fillId="10" borderId="115" xfId="1" applyFont="1" applyFill="1" applyBorder="1" applyAlignment="1">
      <alignment vertical="center" wrapText="1"/>
    </xf>
    <xf numFmtId="49" fontId="38" fillId="11" borderId="115" xfId="1" applyNumberFormat="1" applyFont="1" applyFill="1" applyBorder="1" applyAlignment="1">
      <alignment horizontal="right" vertical="center"/>
    </xf>
    <xf numFmtId="0" fontId="38" fillId="11" borderId="115" xfId="1" applyFont="1" applyFill="1" applyBorder="1" applyAlignment="1">
      <alignment vertical="center" wrapText="1"/>
    </xf>
    <xf numFmtId="4" fontId="38" fillId="11" borderId="115" xfId="1" applyNumberFormat="1" applyFont="1" applyFill="1" applyBorder="1" applyAlignment="1">
      <alignment horizontal="right" vertical="center"/>
    </xf>
    <xf numFmtId="4" fontId="36" fillId="11" borderId="115" xfId="1" applyNumberFormat="1" applyFont="1" applyFill="1" applyBorder="1" applyAlignment="1">
      <alignment horizontal="right" vertical="center"/>
    </xf>
    <xf numFmtId="0" fontId="44" fillId="10" borderId="115" xfId="1" applyFont="1" applyFill="1" applyBorder="1" applyAlignment="1">
      <alignment horizontal="left" vertical="center"/>
    </xf>
    <xf numFmtId="49" fontId="38" fillId="0" borderId="116" xfId="1" applyNumberFormat="1" applyFont="1" applyBorder="1" applyAlignment="1">
      <alignment horizontal="right" vertical="center" wrapText="1"/>
    </xf>
    <xf numFmtId="0" fontId="38" fillId="0" borderId="116" xfId="1" applyFont="1" applyBorder="1" applyAlignment="1">
      <alignment horizontal="left" vertical="center" wrapText="1"/>
    </xf>
    <xf numFmtId="4" fontId="47" fillId="0" borderId="116" xfId="1" applyNumberFormat="1" applyFont="1" applyBorder="1" applyAlignment="1">
      <alignment horizontal="right" vertical="center" wrapText="1"/>
    </xf>
    <xf numFmtId="0" fontId="36" fillId="0" borderId="119" xfId="1" applyFont="1" applyBorder="1" applyAlignment="1">
      <alignment horizontal="left" vertical="center" wrapText="1"/>
    </xf>
    <xf numFmtId="0" fontId="38" fillId="0" borderId="120" xfId="1" applyFont="1" applyBorder="1" applyAlignment="1">
      <alignment horizontal="left" vertical="center" wrapText="1"/>
    </xf>
    <xf numFmtId="4" fontId="36" fillId="0" borderId="97" xfId="1" applyNumberFormat="1" applyFont="1" applyBorder="1" applyAlignment="1">
      <alignment vertical="center" wrapText="1"/>
    </xf>
    <xf numFmtId="0" fontId="36" fillId="0" borderId="97" xfId="1" applyFont="1" applyBorder="1" applyAlignment="1">
      <alignment vertical="center" wrapText="1"/>
    </xf>
    <xf numFmtId="0" fontId="1" fillId="0" borderId="121" xfId="1" applyBorder="1" applyAlignment="1">
      <alignment horizontal="left" vertical="center" wrapText="1"/>
    </xf>
    <xf numFmtId="0" fontId="1" fillId="0" borderId="122" xfId="1" applyBorder="1" applyAlignment="1">
      <alignment horizontal="left" vertical="center" wrapText="1"/>
    </xf>
    <xf numFmtId="4" fontId="36" fillId="0" borderId="116" xfId="1" applyNumberFormat="1" applyFont="1" applyBorder="1" applyAlignment="1">
      <alignment vertical="center" wrapText="1"/>
    </xf>
    <xf numFmtId="49" fontId="38" fillId="0" borderId="115" xfId="1" applyNumberFormat="1" applyFont="1" applyBorder="1" applyAlignment="1">
      <alignment horizontal="right" vertical="center" wrapText="1"/>
    </xf>
    <xf numFmtId="4" fontId="38" fillId="0" borderId="115" xfId="1" applyNumberFormat="1" applyFont="1" applyBorder="1" applyAlignment="1">
      <alignment horizontal="right" vertical="center" wrapText="1"/>
    </xf>
    <xf numFmtId="4" fontId="36" fillId="0" borderId="115" xfId="1" applyNumberFormat="1" applyFont="1" applyBorder="1" applyAlignment="1">
      <alignment horizontal="right" vertical="center" wrapText="1"/>
    </xf>
    <xf numFmtId="0" fontId="38" fillId="0" borderId="116" xfId="1" applyFont="1" applyBorder="1" applyAlignment="1">
      <alignment vertical="top" wrapText="1"/>
    </xf>
    <xf numFmtId="4" fontId="38" fillId="0" borderId="116" xfId="1" applyNumberFormat="1" applyFont="1" applyBorder="1" applyAlignment="1">
      <alignment horizontal="right" vertical="top" wrapText="1"/>
    </xf>
    <xf numFmtId="0" fontId="38" fillId="0" borderId="123" xfId="1" applyFont="1" applyBorder="1" applyAlignment="1">
      <alignment horizontal="left" vertical="top" wrapText="1"/>
    </xf>
    <xf numFmtId="4" fontId="38" fillId="0" borderId="116" xfId="1" applyNumberFormat="1" applyFont="1" applyBorder="1" applyAlignment="1">
      <alignment horizontal="right" vertical="center" wrapText="1"/>
    </xf>
    <xf numFmtId="0" fontId="36" fillId="0" borderId="124" xfId="1" applyFont="1" applyBorder="1" applyAlignment="1">
      <alignment horizontal="left" vertical="center" wrapText="1"/>
    </xf>
    <xf numFmtId="0" fontId="38" fillId="0" borderId="120" xfId="1" applyFont="1" applyBorder="1" applyAlignment="1">
      <alignment horizontal="left" vertical="center" wrapText="1"/>
    </xf>
    <xf numFmtId="49" fontId="38" fillId="0" borderId="117" xfId="1" applyNumberFormat="1" applyFont="1" applyBorder="1" applyAlignment="1">
      <alignment horizontal="right" vertical="center" wrapText="1"/>
    </xf>
    <xf numFmtId="0" fontId="38" fillId="0" borderId="117" xfId="1" applyFont="1" applyBorder="1" applyAlignment="1">
      <alignment vertical="top" wrapText="1"/>
    </xf>
    <xf numFmtId="4" fontId="38" fillId="0" borderId="117" xfId="1" applyNumberFormat="1" applyFont="1" applyBorder="1" applyAlignment="1">
      <alignment horizontal="right" vertical="top" wrapText="1"/>
    </xf>
    <xf numFmtId="0" fontId="38" fillId="0" borderId="125" xfId="1" applyFont="1" applyBorder="1" applyAlignment="1">
      <alignment horizontal="left" vertical="top" wrapText="1"/>
    </xf>
    <xf numFmtId="4" fontId="38" fillId="0" borderId="118" xfId="1" applyNumberFormat="1" applyFont="1" applyBorder="1" applyAlignment="1">
      <alignment horizontal="right" vertical="center" wrapText="1"/>
    </xf>
    <xf numFmtId="0" fontId="36" fillId="0" borderId="126" xfId="1" applyFont="1" applyBorder="1" applyAlignment="1">
      <alignment horizontal="left" vertical="center" wrapText="1"/>
    </xf>
    <xf numFmtId="0" fontId="38" fillId="0" borderId="97" xfId="1" applyFont="1" applyBorder="1" applyAlignment="1">
      <alignment horizontal="left" vertical="center" wrapText="1"/>
    </xf>
    <xf numFmtId="4" fontId="36" fillId="0" borderId="127" xfId="1" applyNumberFormat="1" applyFont="1" applyBorder="1" applyAlignment="1">
      <alignment vertical="center" wrapText="1"/>
    </xf>
    <xf numFmtId="0" fontId="38" fillId="0" borderId="117" xfId="1" applyFont="1" applyBorder="1" applyAlignment="1">
      <alignment horizontal="right" vertical="center" wrapText="1"/>
    </xf>
    <xf numFmtId="0" fontId="38" fillId="0" borderId="117" xfId="1" applyFont="1" applyBorder="1" applyAlignment="1">
      <alignment horizontal="right" vertical="top" wrapText="1"/>
    </xf>
    <xf numFmtId="4" fontId="38" fillId="0" borderId="118" xfId="1" applyNumberFormat="1" applyFont="1" applyBorder="1" applyAlignment="1">
      <alignment vertical="top" wrapText="1"/>
    </xf>
    <xf numFmtId="0" fontId="36" fillId="0" borderId="123" xfId="1" applyFont="1" applyBorder="1" applyAlignment="1">
      <alignment vertical="top" wrapText="1"/>
    </xf>
    <xf numFmtId="0" fontId="38" fillId="0" borderId="97" xfId="1" applyFont="1" applyBorder="1" applyAlignment="1">
      <alignment vertical="top" wrapText="1"/>
    </xf>
    <xf numFmtId="4" fontId="36" fillId="0" borderId="118" xfId="1" applyNumberFormat="1" applyFont="1" applyBorder="1" applyAlignment="1">
      <alignment vertical="top" wrapText="1"/>
    </xf>
    <xf numFmtId="4" fontId="38" fillId="0" borderId="43" xfId="1" applyNumberFormat="1" applyFont="1" applyAlignment="1">
      <alignment vertical="top" wrapText="1"/>
    </xf>
    <xf numFmtId="0" fontId="1" fillId="0" borderId="43" xfId="1" applyAlignment="1">
      <alignment vertical="top" wrapText="1"/>
    </xf>
    <xf numFmtId="4" fontId="38" fillId="0" borderId="115" xfId="1" applyNumberFormat="1" applyFont="1" applyBorder="1" applyAlignment="1">
      <alignment vertical="top" wrapText="1"/>
    </xf>
    <xf numFmtId="0" fontId="38" fillId="0" borderId="118" xfId="1" applyFont="1" applyBorder="1" applyAlignment="1">
      <alignment horizontal="right" vertical="center" wrapText="1"/>
    </xf>
    <xf numFmtId="0" fontId="38" fillId="0" borderId="118" xfId="1" applyFont="1" applyBorder="1" applyAlignment="1">
      <alignment vertical="top" wrapText="1"/>
    </xf>
    <xf numFmtId="0" fontId="38" fillId="0" borderId="118" xfId="1" applyFont="1" applyBorder="1" applyAlignment="1">
      <alignment horizontal="right" vertical="top" wrapText="1"/>
    </xf>
    <xf numFmtId="0" fontId="38" fillId="0" borderId="118" xfId="1" applyFont="1" applyBorder="1" applyAlignment="1">
      <alignment horizontal="left" vertical="top" wrapText="1"/>
    </xf>
    <xf numFmtId="0" fontId="36" fillId="0" borderId="128" xfId="1" applyFont="1" applyBorder="1" applyAlignment="1">
      <alignment vertical="top" wrapText="1"/>
    </xf>
    <xf numFmtId="0" fontId="38" fillId="0" borderId="129" xfId="1" applyFont="1" applyBorder="1" applyAlignment="1">
      <alignment vertical="top" wrapText="1"/>
    </xf>
    <xf numFmtId="0" fontId="36" fillId="0" borderId="118" xfId="1" applyFont="1" applyBorder="1" applyAlignment="1">
      <alignment vertical="top" wrapText="1"/>
    </xf>
    <xf numFmtId="49" fontId="38" fillId="0" borderId="118" xfId="1" applyNumberFormat="1" applyFont="1" applyBorder="1" applyAlignment="1">
      <alignment horizontal="right" vertical="center" wrapText="1"/>
    </xf>
    <xf numFmtId="4" fontId="38" fillId="0" borderId="118" xfId="1" applyNumberFormat="1" applyFont="1" applyBorder="1" applyAlignment="1">
      <alignment horizontal="right" vertical="top" wrapText="1"/>
    </xf>
    <xf numFmtId="4" fontId="38" fillId="0" borderId="117" xfId="1" applyNumberFormat="1" applyFont="1" applyBorder="1" applyAlignment="1">
      <alignment horizontal="right" vertical="center" wrapText="1"/>
    </xf>
    <xf numFmtId="0" fontId="36" fillId="0" borderId="121" xfId="1" applyFont="1" applyBorder="1" applyAlignment="1">
      <alignment horizontal="left" vertical="center" wrapText="1"/>
    </xf>
    <xf numFmtId="0" fontId="38" fillId="0" borderId="130" xfId="1" applyFont="1" applyBorder="1" applyAlignment="1">
      <alignment horizontal="left" vertical="center" wrapText="1"/>
    </xf>
    <xf numFmtId="4" fontId="36" fillId="0" borderId="118" xfId="1" applyNumberFormat="1" applyFont="1" applyBorder="1" applyAlignment="1">
      <alignment horizontal="right" vertical="center" wrapText="1"/>
    </xf>
    <xf numFmtId="0" fontId="36" fillId="0" borderId="118" xfId="1" applyFont="1" applyBorder="1" applyAlignment="1">
      <alignment horizontal="right" vertical="center" wrapText="1"/>
    </xf>
    <xf numFmtId="49" fontId="38" fillId="0" borderId="115" xfId="1" applyNumberFormat="1" applyFont="1" applyBorder="1" applyAlignment="1">
      <alignment horizontal="right" vertical="center" wrapText="1"/>
    </xf>
    <xf numFmtId="0" fontId="38" fillId="0" borderId="115" xfId="1" applyFont="1" applyBorder="1" applyAlignment="1">
      <alignment vertical="top" wrapText="1"/>
    </xf>
    <xf numFmtId="4" fontId="38" fillId="0" borderId="115" xfId="1" applyNumberFormat="1" applyFont="1" applyBorder="1" applyAlignment="1">
      <alignment horizontal="right" vertical="top" wrapText="1"/>
    </xf>
    <xf numFmtId="0" fontId="36" fillId="0" borderId="123" xfId="1" applyFont="1" applyBorder="1" applyAlignment="1">
      <alignment horizontal="left" vertical="center" wrapText="1"/>
    </xf>
    <xf numFmtId="0" fontId="38" fillId="0" borderId="127" xfId="1" applyFont="1" applyBorder="1" applyAlignment="1">
      <alignment vertical="top" wrapText="1"/>
    </xf>
    <xf numFmtId="49" fontId="38" fillId="0" borderId="131" xfId="1" applyNumberFormat="1" applyFont="1" applyBorder="1" applyAlignment="1">
      <alignment horizontal="right" vertical="center" wrapText="1"/>
    </xf>
    <xf numFmtId="49" fontId="43" fillId="0" borderId="115" xfId="1" applyNumberFormat="1" applyFont="1" applyBorder="1" applyAlignment="1">
      <alignment horizontal="left"/>
    </xf>
    <xf numFmtId="4" fontId="44" fillId="0" borderId="115" xfId="1" applyNumberFormat="1" applyFont="1" applyBorder="1" applyAlignment="1">
      <alignment horizontal="right" vertical="center"/>
    </xf>
    <xf numFmtId="4" fontId="39" fillId="0" borderId="115" xfId="1" applyNumberFormat="1" applyFont="1" applyBorder="1" applyAlignment="1">
      <alignment vertical="center" wrapText="1"/>
    </xf>
    <xf numFmtId="4" fontId="44" fillId="0" borderId="115" xfId="1" applyNumberFormat="1" applyFont="1" applyBorder="1" applyAlignment="1">
      <alignment horizontal="left" vertical="center"/>
    </xf>
    <xf numFmtId="4" fontId="48" fillId="0" borderId="115" xfId="1" applyNumberFormat="1" applyFont="1" applyBorder="1" applyAlignment="1">
      <alignment vertical="center" wrapText="1"/>
    </xf>
    <xf numFmtId="4" fontId="44" fillId="0" borderId="115" xfId="1" applyNumberFormat="1" applyFont="1" applyBorder="1" applyAlignment="1">
      <alignment horizontal="right"/>
    </xf>
    <xf numFmtId="4" fontId="38" fillId="0" borderId="115" xfId="1" applyNumberFormat="1" applyFont="1" applyBorder="1" applyAlignment="1">
      <alignment horizontal="right" vertical="center"/>
    </xf>
    <xf numFmtId="4" fontId="38" fillId="0" borderId="115" xfId="1" applyNumberFormat="1" applyFont="1" applyBorder="1" applyAlignment="1">
      <alignment horizontal="left" vertical="center" wrapText="1"/>
    </xf>
    <xf numFmtId="4" fontId="36" fillId="0" borderId="115" xfId="1" applyNumberFormat="1" applyFont="1" applyBorder="1" applyAlignment="1">
      <alignment horizontal="left" vertical="center" wrapText="1"/>
    </xf>
    <xf numFmtId="4" fontId="47" fillId="11" borderId="115" xfId="1" applyNumberFormat="1" applyFont="1" applyFill="1" applyBorder="1" applyAlignment="1">
      <alignment horizontal="left" vertical="center" wrapText="1"/>
    </xf>
    <xf numFmtId="4" fontId="36" fillId="0" borderId="115" xfId="1" applyNumberFormat="1" applyFont="1" applyBorder="1" applyAlignment="1">
      <alignment horizontal="right" vertical="center"/>
    </xf>
    <xf numFmtId="49" fontId="38" fillId="0" borderId="115" xfId="1" applyNumberFormat="1" applyFont="1" applyBorder="1" applyAlignment="1">
      <alignment horizontal="right" vertical="center"/>
    </xf>
    <xf numFmtId="0" fontId="36" fillId="0" borderId="116" xfId="1" applyFont="1" applyBorder="1" applyAlignment="1">
      <alignment horizontal="left" vertical="center" wrapText="1"/>
    </xf>
    <xf numFmtId="0" fontId="38" fillId="11" borderId="116" xfId="1" applyFont="1" applyFill="1" applyBorder="1" applyAlignment="1">
      <alignment horizontal="left" vertical="center" wrapText="1"/>
    </xf>
    <xf numFmtId="4" fontId="36" fillId="0" borderId="116" xfId="1" applyNumberFormat="1" applyFont="1" applyBorder="1" applyAlignment="1">
      <alignment horizontal="right" vertical="center"/>
    </xf>
    <xf numFmtId="0" fontId="36" fillId="0" borderId="117" xfId="1" applyFont="1" applyBorder="1" applyAlignment="1">
      <alignment horizontal="left" vertical="center" wrapText="1"/>
    </xf>
    <xf numFmtId="0" fontId="38" fillId="11" borderId="117" xfId="1" applyFont="1" applyFill="1" applyBorder="1" applyAlignment="1">
      <alignment horizontal="left" vertical="center" wrapText="1"/>
    </xf>
    <xf numFmtId="0" fontId="1" fillId="0" borderId="117" xfId="1" applyBorder="1" applyAlignment="1">
      <alignment horizontal="right" vertical="center"/>
    </xf>
    <xf numFmtId="0" fontId="38" fillId="0" borderId="118" xfId="1" applyFont="1" applyBorder="1" applyAlignment="1">
      <alignment horizontal="left" vertical="center" wrapText="1"/>
    </xf>
    <xf numFmtId="0" fontId="36" fillId="0" borderId="118" xfId="1" applyFont="1" applyBorder="1" applyAlignment="1">
      <alignment horizontal="left" vertical="center" wrapText="1"/>
    </xf>
    <xf numFmtId="0" fontId="38" fillId="11" borderId="118" xfId="1" applyFont="1" applyFill="1" applyBorder="1" applyAlignment="1">
      <alignment horizontal="left" vertical="center" wrapText="1"/>
    </xf>
    <xf numFmtId="0" fontId="1" fillId="0" borderId="118" xfId="1" applyBorder="1" applyAlignment="1">
      <alignment horizontal="right" vertical="center"/>
    </xf>
    <xf numFmtId="49" fontId="36" fillId="0" borderId="115" xfId="1" applyNumberFormat="1" applyFont="1" applyBorder="1" applyAlignment="1">
      <alignment horizontal="right" vertical="center"/>
    </xf>
    <xf numFmtId="0" fontId="35" fillId="0" borderId="117" xfId="1" applyFont="1" applyBorder="1" applyAlignment="1">
      <alignment horizontal="left" vertical="center" wrapText="1"/>
    </xf>
    <xf numFmtId="0" fontId="1" fillId="11" borderId="117" xfId="1" applyFill="1" applyBorder="1" applyAlignment="1">
      <alignment horizontal="left" vertical="center" wrapText="1"/>
    </xf>
    <xf numFmtId="49" fontId="36" fillId="0" borderId="128" xfId="1" applyNumberFormat="1" applyFont="1" applyBorder="1" applyAlignment="1">
      <alignment horizontal="right" vertical="center"/>
    </xf>
    <xf numFmtId="0" fontId="36" fillId="0" borderId="115" xfId="1" applyFont="1" applyBorder="1" applyAlignment="1">
      <alignment vertical="top"/>
    </xf>
    <xf numFmtId="4" fontId="38" fillId="0" borderId="132" xfId="1" applyNumberFormat="1" applyFont="1" applyBorder="1" applyAlignment="1">
      <alignment horizontal="right" vertical="center"/>
    </xf>
    <xf numFmtId="0" fontId="35" fillId="0" borderId="118" xfId="1" applyFont="1" applyBorder="1" applyAlignment="1">
      <alignment horizontal="left" vertical="center" wrapText="1"/>
    </xf>
    <xf numFmtId="0" fontId="1" fillId="11" borderId="118" xfId="1" applyFill="1" applyBorder="1" applyAlignment="1">
      <alignment horizontal="left" vertical="center" wrapText="1"/>
    </xf>
    <xf numFmtId="0" fontId="36" fillId="0" borderId="115" xfId="1" applyFont="1" applyBorder="1" applyAlignment="1">
      <alignment vertical="top" wrapText="1"/>
    </xf>
    <xf numFmtId="4" fontId="36" fillId="0" borderId="115" xfId="1" applyNumberFormat="1" applyFont="1" applyBorder="1" applyAlignment="1">
      <alignment vertical="center" wrapText="1"/>
    </xf>
    <xf numFmtId="0" fontId="43" fillId="9" borderId="115" xfId="1" applyFont="1" applyFill="1" applyBorder="1" applyAlignment="1">
      <alignment horizontal="left" vertical="center" wrapText="1"/>
    </xf>
    <xf numFmtId="0" fontId="38" fillId="11" borderId="115" xfId="1" applyFont="1" applyFill="1" applyBorder="1" applyAlignment="1">
      <alignment horizontal="left" vertical="center" wrapText="1"/>
    </xf>
    <xf numFmtId="4" fontId="38" fillId="11" borderId="115" xfId="1" applyNumberFormat="1" applyFont="1" applyFill="1" applyBorder="1" applyAlignment="1">
      <alignment vertical="center" wrapText="1"/>
    </xf>
    <xf numFmtId="0" fontId="36" fillId="11" borderId="115" xfId="1" applyFont="1" applyFill="1" applyBorder="1" applyAlignment="1">
      <alignment horizontal="left" vertical="top" wrapText="1"/>
    </xf>
    <xf numFmtId="4" fontId="36" fillId="11" borderId="115" xfId="1" applyNumberFormat="1" applyFont="1" applyFill="1" applyBorder="1" applyAlignment="1">
      <alignment vertical="center" wrapText="1"/>
    </xf>
    <xf numFmtId="0" fontId="44" fillId="10" borderId="116" xfId="1" applyFont="1" applyFill="1" applyBorder="1" applyAlignment="1">
      <alignment vertical="center" wrapText="1"/>
    </xf>
    <xf numFmtId="0" fontId="36" fillId="10" borderId="115" xfId="1" applyFont="1" applyFill="1" applyBorder="1" applyAlignment="1">
      <alignment vertical="center" wrapText="1"/>
    </xf>
    <xf numFmtId="49" fontId="38" fillId="0" borderId="128" xfId="1" applyNumberFormat="1" applyFont="1" applyBorder="1" applyAlignment="1">
      <alignment horizontal="right" vertical="center"/>
    </xf>
    <xf numFmtId="0" fontId="38" fillId="0" borderId="115" xfId="1" applyFont="1" applyBorder="1" applyAlignment="1">
      <alignment horizontal="left" vertical="top"/>
    </xf>
    <xf numFmtId="0" fontId="38" fillId="0" borderId="115" xfId="1" applyFont="1" applyBorder="1" applyAlignment="1">
      <alignment horizontal="left" vertical="top" wrapText="1"/>
    </xf>
    <xf numFmtId="0" fontId="38" fillId="0" borderId="115" xfId="1" applyFont="1" applyBorder="1" applyAlignment="1">
      <alignment vertical="top" wrapText="1"/>
    </xf>
    <xf numFmtId="0" fontId="47" fillId="0" borderId="115" xfId="1" applyFont="1" applyBorder="1" applyAlignment="1">
      <alignment horizontal="left" vertical="center" wrapText="1"/>
    </xf>
    <xf numFmtId="49" fontId="38" fillId="0" borderId="116" xfId="1" applyNumberFormat="1" applyFont="1" applyBorder="1" applyAlignment="1">
      <alignment horizontal="right" vertical="center"/>
    </xf>
    <xf numFmtId="0" fontId="38" fillId="8" borderId="116" xfId="1" applyFont="1" applyFill="1" applyBorder="1" applyAlignment="1">
      <alignment vertical="top"/>
    </xf>
    <xf numFmtId="4" fontId="38" fillId="0" borderId="116" xfId="1" applyNumberFormat="1" applyFont="1" applyBorder="1" applyAlignment="1">
      <alignment horizontal="right" vertical="center"/>
    </xf>
    <xf numFmtId="0" fontId="38" fillId="0" borderId="118" xfId="1" applyFont="1" applyBorder="1" applyAlignment="1">
      <alignment horizontal="right" vertical="center"/>
    </xf>
    <xf numFmtId="0" fontId="38" fillId="0" borderId="118" xfId="1" applyFont="1" applyBorder="1" applyAlignment="1">
      <alignment vertical="top"/>
    </xf>
    <xf numFmtId="0" fontId="38" fillId="8" borderId="115" xfId="1" applyFont="1" applyFill="1" applyBorder="1" applyAlignment="1">
      <alignment vertical="top"/>
    </xf>
    <xf numFmtId="49" fontId="43" fillId="0" borderId="118" xfId="1" applyNumberFormat="1" applyFont="1" applyBorder="1" applyAlignment="1">
      <alignment horizontal="left"/>
    </xf>
    <xf numFmtId="0" fontId="38" fillId="0" borderId="95" xfId="1" applyFont="1" applyBorder="1" applyAlignment="1">
      <alignment vertical="top" wrapText="1"/>
    </xf>
    <xf numFmtId="4" fontId="38" fillId="11" borderId="115" xfId="1" applyNumberFormat="1" applyFont="1" applyFill="1" applyBorder="1"/>
    <xf numFmtId="0" fontId="38" fillId="11" borderId="115" xfId="1" applyFont="1" applyFill="1" applyBorder="1" applyAlignment="1">
      <alignment vertical="top" wrapText="1"/>
    </xf>
    <xf numFmtId="0" fontId="46" fillId="0" borderId="116" xfId="1" applyFont="1" applyBorder="1" applyAlignment="1">
      <alignment vertical="center" wrapText="1"/>
    </xf>
    <xf numFmtId="4" fontId="36" fillId="11" borderId="115" xfId="1" applyNumberFormat="1" applyFont="1" applyFill="1" applyBorder="1"/>
    <xf numFmtId="4" fontId="36" fillId="0" borderId="115" xfId="1" applyNumberFormat="1" applyFont="1" applyBorder="1" applyAlignment="1">
      <alignment vertical="top" wrapText="1"/>
    </xf>
    <xf numFmtId="49" fontId="38" fillId="0" borderId="115" xfId="1" applyNumberFormat="1" applyFont="1" applyBorder="1" applyAlignment="1">
      <alignment vertical="top" wrapText="1"/>
    </xf>
    <xf numFmtId="0" fontId="38" fillId="0" borderId="105" xfId="1" applyFont="1" applyBorder="1" applyAlignment="1">
      <alignment vertical="top" wrapText="1"/>
    </xf>
    <xf numFmtId="0" fontId="38" fillId="0" borderId="26" xfId="1" applyFont="1" applyBorder="1" applyAlignment="1">
      <alignment vertical="top" wrapText="1"/>
    </xf>
    <xf numFmtId="4" fontId="38" fillId="0" borderId="26" xfId="1" applyNumberFormat="1" applyFont="1" applyBorder="1" applyAlignment="1">
      <alignment vertical="top" wrapText="1"/>
    </xf>
    <xf numFmtId="0" fontId="46" fillId="0" borderId="116" xfId="1" applyFont="1" applyBorder="1" applyAlignment="1">
      <alignment vertical="top" wrapText="1"/>
    </xf>
    <xf numFmtId="4" fontId="36" fillId="0" borderId="26" xfId="1" applyNumberFormat="1" applyFont="1" applyBorder="1" applyAlignment="1">
      <alignment vertical="top" wrapText="1"/>
    </xf>
    <xf numFmtId="0" fontId="38" fillId="0" borderId="51" xfId="1" applyFont="1" applyBorder="1" applyAlignment="1">
      <alignment vertical="top" wrapText="1"/>
    </xf>
    <xf numFmtId="0" fontId="36" fillId="0" borderId="26" xfId="1" applyFont="1" applyBorder="1" applyAlignment="1">
      <alignment vertical="top" wrapText="1"/>
    </xf>
    <xf numFmtId="49" fontId="4" fillId="12" borderId="115" xfId="2" applyNumberFormat="1" applyFont="1" applyFill="1" applyBorder="1" applyAlignment="1">
      <alignment horizontal="right" vertical="top"/>
    </xf>
    <xf numFmtId="0" fontId="49" fillId="12" borderId="115" xfId="2" applyFont="1" applyFill="1" applyBorder="1" applyAlignment="1">
      <alignment horizontal="left" vertical="top" wrapText="1"/>
    </xf>
    <xf numFmtId="4" fontId="39" fillId="10" borderId="115" xfId="1" applyNumberFormat="1" applyFont="1" applyFill="1" applyBorder="1" applyAlignment="1">
      <alignment vertical="center" wrapText="1"/>
    </xf>
    <xf numFmtId="49" fontId="50" fillId="0" borderId="115" xfId="2" applyNumberFormat="1" applyFont="1" applyBorder="1" applyAlignment="1">
      <alignment horizontal="right" vertical="center"/>
    </xf>
    <xf numFmtId="4" fontId="38" fillId="0" borderId="115" xfId="1" applyNumberFormat="1" applyFont="1" applyBorder="1" applyAlignment="1">
      <alignment horizontal="center" vertical="center"/>
    </xf>
    <xf numFmtId="4" fontId="47" fillId="0" borderId="116" xfId="1" applyNumberFormat="1" applyFont="1" applyBorder="1" applyAlignment="1">
      <alignment horizontal="right" vertical="center" wrapText="1"/>
    </xf>
    <xf numFmtId="4" fontId="36" fillId="0" borderId="26" xfId="1" applyNumberFormat="1" applyFont="1" applyBorder="1" applyAlignment="1">
      <alignment vertical="center" wrapText="1"/>
    </xf>
    <xf numFmtId="0" fontId="36" fillId="0" borderId="26" xfId="1" applyFont="1" applyBorder="1" applyAlignment="1">
      <alignment vertical="center" wrapText="1"/>
    </xf>
    <xf numFmtId="49" fontId="50" fillId="0" borderId="116" xfId="2" applyNumberFormat="1" applyFont="1" applyBorder="1" applyAlignment="1">
      <alignment horizontal="right" vertical="center"/>
    </xf>
    <xf numFmtId="0" fontId="47" fillId="0" borderId="116" xfId="1" applyFont="1" applyBorder="1" applyAlignment="1">
      <alignment horizontal="left" vertical="center" wrapText="1"/>
    </xf>
    <xf numFmtId="4" fontId="38" fillId="0" borderId="116" xfId="1" applyNumberFormat="1" applyFont="1" applyBorder="1" applyAlignment="1">
      <alignment horizontal="center" vertical="center"/>
    </xf>
    <xf numFmtId="0" fontId="46" fillId="0" borderId="116" xfId="1" applyFont="1" applyBorder="1" applyAlignment="1">
      <alignment vertical="center" wrapText="1"/>
    </xf>
    <xf numFmtId="0" fontId="1" fillId="0" borderId="118" xfId="1" applyBorder="1" applyAlignment="1">
      <alignment horizontal="center" vertical="center"/>
    </xf>
    <xf numFmtId="49" fontId="51" fillId="12" borderId="115" xfId="1" applyNumberFormat="1" applyFont="1" applyFill="1" applyBorder="1" applyAlignment="1">
      <alignment horizontal="right" vertical="top"/>
    </xf>
    <xf numFmtId="0" fontId="52" fillId="12" borderId="115" xfId="1" applyFont="1" applyFill="1" applyBorder="1" applyAlignment="1">
      <alignment horizontal="left" vertical="top" wrapText="1"/>
    </xf>
    <xf numFmtId="4" fontId="36" fillId="10" borderId="115" xfId="1" applyNumberFormat="1" applyFont="1" applyFill="1" applyBorder="1" applyAlignment="1">
      <alignment vertical="center" wrapText="1"/>
    </xf>
    <xf numFmtId="49" fontId="50" fillId="0" borderId="115" xfId="1" applyNumberFormat="1" applyFont="1" applyBorder="1" applyAlignment="1">
      <alignment horizontal="center" vertical="top"/>
    </xf>
    <xf numFmtId="0" fontId="47" fillId="0" borderId="116" xfId="1" applyFont="1" applyBorder="1" applyAlignment="1">
      <alignment horizontal="left" vertical="center" wrapText="1"/>
    </xf>
    <xf numFmtId="4" fontId="36" fillId="0" borderId="119" xfId="1" applyNumberFormat="1" applyFont="1" applyBorder="1" applyAlignment="1">
      <alignment vertical="center" wrapText="1"/>
    </xf>
    <xf numFmtId="0" fontId="36" fillId="0" borderId="120" xfId="1" applyFont="1" applyBorder="1" applyAlignment="1">
      <alignment vertical="center" wrapText="1"/>
    </xf>
    <xf numFmtId="49" fontId="50" fillId="0" borderId="116" xfId="1" applyNumberFormat="1" applyFont="1" applyBorder="1" applyAlignment="1">
      <alignment horizontal="center" vertical="center"/>
    </xf>
    <xf numFmtId="4" fontId="38" fillId="0" borderId="116" xfId="1" applyNumberFormat="1" applyFont="1" applyBorder="1" applyAlignment="1">
      <alignment horizontal="right" vertical="center"/>
    </xf>
    <xf numFmtId="49" fontId="50" fillId="0" borderId="117" xfId="1" applyNumberFormat="1" applyFont="1" applyBorder="1" applyAlignment="1">
      <alignment horizontal="center" vertical="center"/>
    </xf>
    <xf numFmtId="0" fontId="47" fillId="0" borderId="117" xfId="1" applyFont="1" applyBorder="1" applyAlignment="1">
      <alignment horizontal="left" vertical="center" wrapText="1"/>
    </xf>
    <xf numFmtId="4" fontId="38" fillId="0" borderId="117" xfId="1" applyNumberFormat="1" applyFont="1" applyBorder="1" applyAlignment="1">
      <alignment horizontal="right" vertical="center"/>
    </xf>
    <xf numFmtId="4" fontId="38" fillId="0" borderId="117" xfId="1" applyNumberFormat="1" applyFont="1" applyBorder="1" applyAlignment="1">
      <alignment horizontal="right" vertical="center"/>
    </xf>
    <xf numFmtId="0" fontId="38" fillId="0" borderId="101" xfId="1" applyFont="1" applyBorder="1" applyAlignment="1">
      <alignment vertical="top" wrapText="1"/>
    </xf>
    <xf numFmtId="0" fontId="38" fillId="0" borderId="118" xfId="1" applyFont="1" applyBorder="1" applyAlignment="1">
      <alignment horizontal="center" vertical="center"/>
    </xf>
    <xf numFmtId="0" fontId="47" fillId="0" borderId="118" xfId="1" applyFont="1" applyBorder="1" applyAlignment="1">
      <alignment horizontal="left" vertical="center" wrapText="1"/>
    </xf>
    <xf numFmtId="4" fontId="38" fillId="0" borderId="118" xfId="1" applyNumberFormat="1" applyFont="1" applyBorder="1" applyAlignment="1">
      <alignment horizontal="right" vertical="center"/>
    </xf>
    <xf numFmtId="49" fontId="38" fillId="0" borderId="115" xfId="1" applyNumberFormat="1" applyFont="1" applyBorder="1" applyAlignment="1">
      <alignment horizontal="center" vertical="center"/>
    </xf>
    <xf numFmtId="49" fontId="47" fillId="0" borderId="118" xfId="1" applyNumberFormat="1" applyFont="1" applyBorder="1" applyAlignment="1">
      <alignment horizontal="right" vertical="center" wrapText="1"/>
    </xf>
    <xf numFmtId="0" fontId="47" fillId="0" borderId="118" xfId="1" applyFont="1" applyBorder="1" applyAlignment="1">
      <alignment horizontal="left" vertical="center" wrapText="1"/>
    </xf>
    <xf numFmtId="4" fontId="38" fillId="0" borderId="118" xfId="1" applyNumberFormat="1" applyFont="1" applyBorder="1" applyAlignment="1">
      <alignment horizontal="right" vertical="center"/>
    </xf>
    <xf numFmtId="49" fontId="41" fillId="13" borderId="115" xfId="1" applyNumberFormat="1" applyFont="1" applyFill="1" applyBorder="1" applyAlignment="1">
      <alignment horizontal="left" vertical="center" wrapText="1"/>
    </xf>
    <xf numFmtId="4" fontId="44" fillId="13" borderId="115" xfId="1" applyNumberFormat="1" applyFont="1" applyFill="1" applyBorder="1" applyAlignment="1">
      <alignment horizontal="right" vertical="center"/>
    </xf>
    <xf numFmtId="0" fontId="39" fillId="13" borderId="115" xfId="1" applyFont="1" applyFill="1" applyBorder="1" applyAlignment="1">
      <alignment vertical="center" wrapText="1"/>
    </xf>
    <xf numFmtId="0" fontId="53" fillId="0" borderId="115" xfId="1" applyFont="1" applyBorder="1" applyAlignment="1">
      <alignment horizontal="center" vertical="center" wrapText="1"/>
    </xf>
    <xf numFmtId="49" fontId="38" fillId="11" borderId="115" xfId="1" applyNumberFormat="1" applyFont="1" applyFill="1" applyBorder="1" applyAlignment="1">
      <alignment vertical="top" wrapText="1"/>
    </xf>
    <xf numFmtId="4" fontId="38" fillId="11" borderId="115" xfId="1" applyNumberFormat="1" applyFont="1" applyFill="1" applyBorder="1" applyAlignment="1">
      <alignment vertical="top" wrapText="1"/>
    </xf>
    <xf numFmtId="0" fontId="36" fillId="11" borderId="115" xfId="1" applyFont="1" applyFill="1" applyBorder="1" applyAlignment="1">
      <alignment vertical="top" wrapText="1"/>
    </xf>
    <xf numFmtId="0" fontId="43" fillId="11" borderId="115" xfId="1" applyFont="1" applyFill="1" applyBorder="1" applyAlignment="1">
      <alignment vertical="top" wrapText="1"/>
    </xf>
    <xf numFmtId="4" fontId="54" fillId="0" borderId="115" xfId="1" applyNumberFormat="1" applyFont="1" applyBorder="1"/>
    <xf numFmtId="4" fontId="44" fillId="0" borderId="115" xfId="1" applyNumberFormat="1" applyFont="1" applyBorder="1"/>
    <xf numFmtId="4" fontId="43" fillId="0" borderId="115" xfId="1" applyNumberFormat="1" applyFont="1" applyBorder="1"/>
    <xf numFmtId="4" fontId="43" fillId="13" borderId="115" xfId="1" applyNumberFormat="1" applyFont="1" applyFill="1" applyBorder="1" applyAlignment="1">
      <alignment horizontal="right" vertical="center"/>
    </xf>
    <xf numFmtId="4" fontId="43" fillId="13" borderId="115" xfId="1" applyNumberFormat="1" applyFont="1" applyFill="1" applyBorder="1"/>
    <xf numFmtId="0" fontId="38" fillId="13" borderId="115" xfId="1" applyFont="1" applyFill="1" applyBorder="1" applyAlignment="1">
      <alignment wrapText="1"/>
    </xf>
    <xf numFmtId="0" fontId="7" fillId="0" borderId="43" xfId="1" applyFont="1" applyAlignment="1">
      <alignment horizontal="justify" vertical="center"/>
    </xf>
    <xf numFmtId="4" fontId="35" fillId="0" borderId="43" xfId="1" applyNumberFormat="1" applyFont="1" applyAlignment="1">
      <alignment horizontal="right" vertical="center"/>
    </xf>
    <xf numFmtId="0" fontId="7" fillId="0" borderId="43" xfId="1" applyFont="1" applyAlignment="1">
      <alignment horizontal="justify" vertical="center"/>
    </xf>
    <xf numFmtId="0" fontId="1" fillId="0" borderId="133" xfId="1" applyBorder="1"/>
    <xf numFmtId="0" fontId="1" fillId="0" borderId="43" xfId="1" applyAlignment="1">
      <alignment vertical="center"/>
    </xf>
    <xf numFmtId="4" fontId="39" fillId="0" borderId="43" xfId="1" applyNumberFormat="1" applyFont="1" applyAlignment="1">
      <alignment vertical="center" wrapText="1"/>
    </xf>
    <xf numFmtId="4" fontId="38" fillId="0" borderId="43" xfId="1" applyNumberFormat="1" applyFont="1" applyAlignment="1">
      <alignment horizontal="right" vertical="center"/>
    </xf>
  </cellXfs>
  <cellStyles count="3">
    <cellStyle name="Обычный" xfId="0" builtinId="0"/>
    <cellStyle name="Обычный 2" xfId="1" xr:uid="{267B2B94-0769-4E87-8F2B-DBDD1D5C681B}"/>
    <cellStyle name="Обычный 2 2" xfId="2" xr:uid="{8E0C49BB-AD30-4E81-ADDD-6E81027EB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41" zoomScale="60" zoomScaleNormal="60" workbookViewId="0">
      <selection activeCell="O27" sqref="O27"/>
    </sheetView>
  </sheetViews>
  <sheetFormatPr defaultColWidth="14.453125" defaultRowHeight="15" customHeight="1" x14ac:dyDescent="0.35"/>
  <cols>
    <col min="1" max="1" width="16" customWidth="1"/>
    <col min="2" max="2" width="18" customWidth="1"/>
    <col min="3" max="3" width="20.453125" customWidth="1"/>
    <col min="4" max="4" width="21.54296875" customWidth="1"/>
    <col min="5" max="8" width="20.453125" customWidth="1"/>
    <col min="9" max="9" width="12.453125" customWidth="1"/>
    <col min="10" max="10" width="20.453125" customWidth="1"/>
    <col min="11" max="11" width="12.453125" customWidth="1"/>
    <col min="12" max="12" width="20.453125" customWidth="1"/>
    <col min="13" max="13" width="12.453125" customWidth="1"/>
    <col min="14" max="14" width="20.453125" customWidth="1"/>
    <col min="15" max="23" width="4.81640625" customWidth="1"/>
    <col min="24" max="26" width="9.453125" customWidth="1"/>
    <col min="27" max="31" width="11" customWidth="1"/>
  </cols>
  <sheetData>
    <row r="1" spans="1:31" ht="15" customHeight="1" x14ac:dyDescent="0.35">
      <c r="A1" s="382" t="s">
        <v>0</v>
      </c>
      <c r="B1" s="37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382" t="s">
        <v>2</v>
      </c>
      <c r="I2" s="377"/>
      <c r="J2" s="3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382" t="s">
        <v>3</v>
      </c>
      <c r="I3" s="377"/>
      <c r="J3" s="37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12</v>
      </c>
      <c r="B14" s="1"/>
      <c r="C14" s="6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14</v>
      </c>
      <c r="B15" s="1"/>
      <c r="C15" s="6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5" x14ac:dyDescent="0.35">
      <c r="A18" s="9"/>
      <c r="B18" s="383" t="s">
        <v>16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5" x14ac:dyDescent="0.35">
      <c r="A19" s="9"/>
      <c r="B19" s="383" t="s">
        <v>17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5" x14ac:dyDescent="0.35">
      <c r="A20" s="9"/>
      <c r="B20" s="384" t="s">
        <v>18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5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5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385"/>
      <c r="B23" s="378" t="s">
        <v>19</v>
      </c>
      <c r="C23" s="379"/>
      <c r="D23" s="388" t="s">
        <v>20</v>
      </c>
      <c r="E23" s="389"/>
      <c r="F23" s="389"/>
      <c r="G23" s="389"/>
      <c r="H23" s="389"/>
      <c r="I23" s="389"/>
      <c r="J23" s="390"/>
      <c r="K23" s="378" t="s">
        <v>21</v>
      </c>
      <c r="L23" s="379"/>
      <c r="M23" s="378" t="s">
        <v>22</v>
      </c>
      <c r="N23" s="379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35">
      <c r="A24" s="386"/>
      <c r="B24" s="380"/>
      <c r="C24" s="381"/>
      <c r="D24" s="17" t="s">
        <v>23</v>
      </c>
      <c r="E24" s="18" t="s">
        <v>24</v>
      </c>
      <c r="F24" s="18" t="s">
        <v>25</v>
      </c>
      <c r="G24" s="18" t="s">
        <v>26</v>
      </c>
      <c r="H24" s="18" t="s">
        <v>27</v>
      </c>
      <c r="I24" s="391" t="s">
        <v>28</v>
      </c>
      <c r="J24" s="381"/>
      <c r="K24" s="380"/>
      <c r="L24" s="381"/>
      <c r="M24" s="380"/>
      <c r="N24" s="381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387"/>
      <c r="B25" s="20" t="s">
        <v>29</v>
      </c>
      <c r="C25" s="21" t="s">
        <v>30</v>
      </c>
      <c r="D25" s="20" t="s">
        <v>30</v>
      </c>
      <c r="E25" s="22" t="s">
        <v>30</v>
      </c>
      <c r="F25" s="22" t="s">
        <v>30</v>
      </c>
      <c r="G25" s="22" t="s">
        <v>30</v>
      </c>
      <c r="H25" s="22" t="s">
        <v>30</v>
      </c>
      <c r="I25" s="22" t="s">
        <v>29</v>
      </c>
      <c r="J25" s="23" t="s">
        <v>31</v>
      </c>
      <c r="K25" s="20" t="s">
        <v>29</v>
      </c>
      <c r="L25" s="21" t="s">
        <v>30</v>
      </c>
      <c r="M25" s="24" t="s">
        <v>29</v>
      </c>
      <c r="N25" s="25" t="s">
        <v>30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35">
      <c r="A26" s="27" t="s">
        <v>32</v>
      </c>
      <c r="B26" s="28" t="s">
        <v>33</v>
      </c>
      <c r="C26" s="29" t="s">
        <v>34</v>
      </c>
      <c r="D26" s="28" t="s">
        <v>35</v>
      </c>
      <c r="E26" s="30" t="s">
        <v>36</v>
      </c>
      <c r="F26" s="30" t="s">
        <v>37</v>
      </c>
      <c r="G26" s="30" t="s">
        <v>38</v>
      </c>
      <c r="H26" s="30" t="s">
        <v>39</v>
      </c>
      <c r="I26" s="30" t="s">
        <v>40</v>
      </c>
      <c r="J26" s="29" t="s">
        <v>41</v>
      </c>
      <c r="K26" s="28" t="s">
        <v>42</v>
      </c>
      <c r="L26" s="29" t="s">
        <v>43</v>
      </c>
      <c r="M26" s="28" t="s">
        <v>44</v>
      </c>
      <c r="N26" s="29" t="s">
        <v>45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35">
      <c r="A27" s="33" t="s">
        <v>46</v>
      </c>
      <c r="B27" s="34">
        <f>C27/N27</f>
        <v>0.97869696809924234</v>
      </c>
      <c r="C27" s="35">
        <f>'Кошторис  витрат'!G215</f>
        <v>918833.5</v>
      </c>
      <c r="D27" s="36">
        <v>0</v>
      </c>
      <c r="E27" s="37">
        <v>0</v>
      </c>
      <c r="F27" s="37">
        <v>0</v>
      </c>
      <c r="G27" s="37">
        <v>0</v>
      </c>
      <c r="H27" s="37">
        <v>20000</v>
      </c>
      <c r="I27" s="38">
        <f>J27/N27</f>
        <v>2.1303031900757694E-2</v>
      </c>
      <c r="J27" s="35">
        <f t="shared" ref="J27:J29" si="0">D27+E27+F27+G27+H27</f>
        <v>20000</v>
      </c>
      <c r="K27" s="34">
        <f t="shared" ref="K27:K29" si="1">L27/N27</f>
        <v>0</v>
      </c>
      <c r="L27" s="35">
        <f>'Кошторис  витрат'!S215</f>
        <v>0</v>
      </c>
      <c r="M27" s="375">
        <v>1</v>
      </c>
      <c r="N27" s="39">
        <f>C27+J27+L27</f>
        <v>938833.5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35">
      <c r="A28" s="40" t="s">
        <v>47</v>
      </c>
      <c r="B28" s="41">
        <f>C28/N28</f>
        <v>0.97869696809924234</v>
      </c>
      <c r="C28" s="42">
        <f>'Кошторис  витрат'!J215</f>
        <v>918833.5</v>
      </c>
      <c r="D28" s="43">
        <v>0</v>
      </c>
      <c r="E28" s="44">
        <v>0</v>
      </c>
      <c r="F28" s="44">
        <v>0</v>
      </c>
      <c r="G28" s="44">
        <v>0</v>
      </c>
      <c r="H28" s="44">
        <f>H27</f>
        <v>20000</v>
      </c>
      <c r="I28" s="45">
        <f>J28/N28</f>
        <v>2.1303031900757694E-2</v>
      </c>
      <c r="J28" s="42">
        <f t="shared" si="0"/>
        <v>20000</v>
      </c>
      <c r="K28" s="41">
        <f t="shared" si="1"/>
        <v>0</v>
      </c>
      <c r="L28" s="42">
        <f>'Кошторис  витрат'!V215</f>
        <v>0</v>
      </c>
      <c r="M28" s="46">
        <v>1</v>
      </c>
      <c r="N28" s="47">
        <f>C28+J28+L28</f>
        <v>938833.5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thickBot="1" x14ac:dyDescent="0.4">
      <c r="A29" s="48" t="s">
        <v>48</v>
      </c>
      <c r="B29" s="49">
        <f>C29/C27</f>
        <v>0.8</v>
      </c>
      <c r="C29" s="50">
        <v>735066.8</v>
      </c>
      <c r="D29" s="51">
        <v>0</v>
      </c>
      <c r="E29" s="52">
        <v>0</v>
      </c>
      <c r="F29" s="52">
        <v>0</v>
      </c>
      <c r="G29" s="52">
        <v>0</v>
      </c>
      <c r="H29" s="52">
        <f>H28</f>
        <v>20000</v>
      </c>
      <c r="I29" s="53">
        <f>J29/J27</f>
        <v>1</v>
      </c>
      <c r="J29" s="50">
        <f t="shared" si="0"/>
        <v>20000</v>
      </c>
      <c r="K29" s="49">
        <f t="shared" si="1"/>
        <v>0</v>
      </c>
      <c r="L29" s="50">
        <v>0</v>
      </c>
      <c r="M29" s="54">
        <f>(N29*M28)/N28</f>
        <v>0.80426060638015162</v>
      </c>
      <c r="N29" s="55">
        <f>C29+J29+L29</f>
        <v>755066.8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thickBot="1" x14ac:dyDescent="0.4">
      <c r="A30" s="56" t="s">
        <v>49</v>
      </c>
      <c r="B30" s="49">
        <f>C30/C27</f>
        <v>0.19999999999999996</v>
      </c>
      <c r="C30" s="57">
        <f t="shared" ref="C30:L30" si="2">C28-C29</f>
        <v>183766.69999999995</v>
      </c>
      <c r="D30" s="58">
        <f t="shared" si="2"/>
        <v>0</v>
      </c>
      <c r="E30" s="59">
        <f t="shared" si="2"/>
        <v>0</v>
      </c>
      <c r="F30" s="59">
        <f t="shared" si="2"/>
        <v>0</v>
      </c>
      <c r="G30" s="59">
        <f t="shared" si="2"/>
        <v>0</v>
      </c>
      <c r="H30" s="59">
        <f t="shared" si="2"/>
        <v>0</v>
      </c>
      <c r="I30" s="60">
        <f>0</f>
        <v>0</v>
      </c>
      <c r="J30" s="57">
        <f t="shared" si="2"/>
        <v>0</v>
      </c>
      <c r="K30" s="61">
        <f t="shared" si="2"/>
        <v>0</v>
      </c>
      <c r="L30" s="57">
        <f t="shared" si="2"/>
        <v>0</v>
      </c>
      <c r="M30" s="62">
        <f>M28-M29</f>
        <v>0.19573939361984838</v>
      </c>
      <c r="N30" s="63">
        <f>N28-N29</f>
        <v>183766.69999999995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4"/>
      <c r="B32" s="64" t="s">
        <v>50</v>
      </c>
      <c r="C32" s="392"/>
      <c r="D32" s="393"/>
      <c r="E32" s="393"/>
      <c r="F32" s="64"/>
      <c r="G32" s="65"/>
      <c r="H32" s="65"/>
      <c r="I32" s="66"/>
      <c r="J32" s="392"/>
      <c r="K32" s="393"/>
      <c r="L32" s="393"/>
      <c r="M32" s="393"/>
      <c r="N32" s="39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5">
      <c r="A33" s="5"/>
      <c r="B33" s="5"/>
      <c r="C33" s="5"/>
      <c r="D33" s="67" t="s">
        <v>51</v>
      </c>
      <c r="E33" s="5"/>
      <c r="F33" s="68"/>
      <c r="G33" s="376" t="s">
        <v>52</v>
      </c>
      <c r="H33" s="377"/>
      <c r="I33" s="14"/>
      <c r="J33" s="376" t="s">
        <v>53</v>
      </c>
      <c r="K33" s="377"/>
      <c r="L33" s="377"/>
      <c r="M33" s="377"/>
      <c r="N33" s="37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7"/>
  <sheetViews>
    <sheetView topLeftCell="P129" zoomScale="59" zoomScaleNormal="50" workbookViewId="0">
      <selection activeCell="E212" sqref="E212"/>
    </sheetView>
  </sheetViews>
  <sheetFormatPr defaultColWidth="14.453125" defaultRowHeight="15" customHeight="1" outlineLevelCol="1" x14ac:dyDescent="0.35"/>
  <cols>
    <col min="1" max="1" width="13.26953125" customWidth="1"/>
    <col min="2" max="2" width="10.26953125" customWidth="1"/>
    <col min="3" max="3" width="49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customWidth="1" outlineLevel="1"/>
    <col min="12" max="12" width="13" customWidth="1" outlineLevel="1"/>
    <col min="13" max="13" width="17.7265625" customWidth="1" outlineLevel="1"/>
    <col min="14" max="14" width="12.08984375" customWidth="1" outlineLevel="1"/>
    <col min="15" max="15" width="13" customWidth="1" outlineLevel="1"/>
    <col min="16" max="16" width="16.7265625" customWidth="1" outlineLevel="1"/>
    <col min="17" max="17" width="12.08984375" customWidth="1" outlineLevel="1"/>
    <col min="18" max="18" width="13" customWidth="1" outlineLevel="1"/>
    <col min="19" max="19" width="16.7265625" customWidth="1" outlineLevel="1"/>
    <col min="20" max="20" width="12.08984375" customWidth="1" outlineLevel="1"/>
    <col min="21" max="21" width="13" customWidth="1" outlineLevel="1"/>
    <col min="22" max="22" width="16.7265625" customWidth="1" outlineLevel="1"/>
    <col min="23" max="24" width="16.7265625" customWidth="1"/>
    <col min="25" max="25" width="11" customWidth="1"/>
    <col min="26" max="26" width="11.81640625" customWidth="1"/>
    <col min="27" max="27" width="87.1796875" customWidth="1"/>
    <col min="28" max="28" width="14" customWidth="1"/>
    <col min="29" max="33" width="5.08984375" customWidth="1"/>
  </cols>
  <sheetData>
    <row r="1" spans="1:33" ht="18" customHeight="1" x14ac:dyDescent="0.35">
      <c r="A1" s="409" t="s">
        <v>54</v>
      </c>
      <c r="B1" s="377"/>
      <c r="C1" s="377"/>
      <c r="D1" s="377"/>
      <c r="E1" s="377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1" t="str">
        <f>Фінансування!A12</f>
        <v>Назва Грантоотримувача:</v>
      </c>
      <c r="B2" s="72"/>
      <c r="C2" s="71" t="s">
        <v>55</v>
      </c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8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2"/>
      <c r="C3" s="71" t="s">
        <v>56</v>
      </c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8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78" t="s">
        <v>13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78" t="s">
        <v>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2"/>
      <c r="C6" s="79"/>
      <c r="D6" s="73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5">
      <c r="A7" s="410" t="s">
        <v>57</v>
      </c>
      <c r="B7" s="412" t="s">
        <v>58</v>
      </c>
      <c r="C7" s="415" t="s">
        <v>59</v>
      </c>
      <c r="D7" s="415" t="s">
        <v>60</v>
      </c>
      <c r="E7" s="394" t="s">
        <v>61</v>
      </c>
      <c r="F7" s="389"/>
      <c r="G7" s="389"/>
      <c r="H7" s="389"/>
      <c r="I7" s="389"/>
      <c r="J7" s="390"/>
      <c r="K7" s="394" t="s">
        <v>62</v>
      </c>
      <c r="L7" s="389"/>
      <c r="M7" s="389"/>
      <c r="N7" s="389"/>
      <c r="O7" s="389"/>
      <c r="P7" s="390"/>
      <c r="Q7" s="394" t="s">
        <v>63</v>
      </c>
      <c r="R7" s="389"/>
      <c r="S7" s="389"/>
      <c r="T7" s="389"/>
      <c r="U7" s="389"/>
      <c r="V7" s="390"/>
      <c r="W7" s="395" t="s">
        <v>64</v>
      </c>
      <c r="X7" s="389"/>
      <c r="Y7" s="389"/>
      <c r="Z7" s="390"/>
      <c r="AA7" s="396" t="s">
        <v>65</v>
      </c>
      <c r="AB7" s="1"/>
      <c r="AC7" s="1"/>
      <c r="AD7" s="1"/>
      <c r="AE7" s="1"/>
      <c r="AF7" s="1"/>
      <c r="AG7" s="1"/>
    </row>
    <row r="8" spans="1:33" ht="42" customHeight="1" x14ac:dyDescent="0.35">
      <c r="A8" s="386"/>
      <c r="B8" s="413"/>
      <c r="C8" s="416"/>
      <c r="D8" s="416"/>
      <c r="E8" s="397" t="s">
        <v>66</v>
      </c>
      <c r="F8" s="389"/>
      <c r="G8" s="390"/>
      <c r="H8" s="397" t="s">
        <v>67</v>
      </c>
      <c r="I8" s="389"/>
      <c r="J8" s="390"/>
      <c r="K8" s="397" t="s">
        <v>66</v>
      </c>
      <c r="L8" s="389"/>
      <c r="M8" s="390"/>
      <c r="N8" s="397" t="s">
        <v>67</v>
      </c>
      <c r="O8" s="389"/>
      <c r="P8" s="390"/>
      <c r="Q8" s="397" t="s">
        <v>66</v>
      </c>
      <c r="R8" s="389"/>
      <c r="S8" s="390"/>
      <c r="T8" s="397" t="s">
        <v>67</v>
      </c>
      <c r="U8" s="389"/>
      <c r="V8" s="390"/>
      <c r="W8" s="396" t="s">
        <v>68</v>
      </c>
      <c r="X8" s="396" t="s">
        <v>69</v>
      </c>
      <c r="Y8" s="395" t="s">
        <v>70</v>
      </c>
      <c r="Z8" s="390"/>
      <c r="AA8" s="386"/>
      <c r="AB8" s="1"/>
      <c r="AC8" s="1"/>
      <c r="AD8" s="1"/>
      <c r="AE8" s="1"/>
      <c r="AF8" s="1"/>
      <c r="AG8" s="1"/>
    </row>
    <row r="9" spans="1:33" ht="30" customHeight="1" x14ac:dyDescent="0.35">
      <c r="A9" s="411"/>
      <c r="B9" s="414"/>
      <c r="C9" s="417"/>
      <c r="D9" s="417"/>
      <c r="E9" s="84" t="s">
        <v>71</v>
      </c>
      <c r="F9" s="85" t="s">
        <v>72</v>
      </c>
      <c r="G9" s="86" t="s">
        <v>73</v>
      </c>
      <c r="H9" s="84" t="s">
        <v>71</v>
      </c>
      <c r="I9" s="85" t="s">
        <v>72</v>
      </c>
      <c r="J9" s="86" t="s">
        <v>74</v>
      </c>
      <c r="K9" s="84" t="s">
        <v>71</v>
      </c>
      <c r="L9" s="85" t="s">
        <v>75</v>
      </c>
      <c r="M9" s="86" t="s">
        <v>76</v>
      </c>
      <c r="N9" s="84" t="s">
        <v>71</v>
      </c>
      <c r="O9" s="85" t="s">
        <v>75</v>
      </c>
      <c r="P9" s="86" t="s">
        <v>77</v>
      </c>
      <c r="Q9" s="84" t="s">
        <v>71</v>
      </c>
      <c r="R9" s="85" t="s">
        <v>75</v>
      </c>
      <c r="S9" s="86" t="s">
        <v>78</v>
      </c>
      <c r="T9" s="84" t="s">
        <v>71</v>
      </c>
      <c r="U9" s="85" t="s">
        <v>75</v>
      </c>
      <c r="V9" s="86" t="s">
        <v>79</v>
      </c>
      <c r="W9" s="387"/>
      <c r="X9" s="387"/>
      <c r="Y9" s="87" t="s">
        <v>80</v>
      </c>
      <c r="Z9" s="88" t="s">
        <v>29</v>
      </c>
      <c r="AA9" s="387"/>
      <c r="AB9" s="1"/>
      <c r="AC9" s="1"/>
      <c r="AD9" s="1"/>
      <c r="AE9" s="1"/>
      <c r="AF9" s="1"/>
      <c r="AG9" s="1"/>
    </row>
    <row r="10" spans="1:33" ht="24.75" customHeight="1" x14ac:dyDescent="0.3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3" t="s">
        <v>81</v>
      </c>
      <c r="B11" s="94"/>
      <c r="C11" s="95" t="s">
        <v>82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5">
      <c r="A12" s="101" t="s">
        <v>83</v>
      </c>
      <c r="B12" s="102">
        <v>1</v>
      </c>
      <c r="C12" s="103" t="s">
        <v>84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7"/>
      <c r="AC12" s="8"/>
      <c r="AD12" s="8"/>
      <c r="AE12" s="8"/>
      <c r="AF12" s="8"/>
      <c r="AG12" s="8"/>
    </row>
    <row r="13" spans="1:33" ht="30" customHeight="1" x14ac:dyDescent="0.35">
      <c r="A13" s="108" t="s">
        <v>85</v>
      </c>
      <c r="B13" s="109" t="s">
        <v>86</v>
      </c>
      <c r="C13" s="110" t="s">
        <v>87</v>
      </c>
      <c r="D13" s="111"/>
      <c r="E13" s="112">
        <f>SUM(E16:E18)</f>
        <v>0</v>
      </c>
      <c r="F13" s="113"/>
      <c r="G13" s="114">
        <f t="shared" ref="G13:H13" si="0">SUM(G16:G18)</f>
        <v>0</v>
      </c>
      <c r="H13" s="112">
        <f t="shared" si="0"/>
        <v>0</v>
      </c>
      <c r="I13" s="113"/>
      <c r="J13" s="114">
        <f t="shared" ref="J13:K13" si="1">SUM(J16:J18)</f>
        <v>0</v>
      </c>
      <c r="K13" s="112">
        <f t="shared" si="1"/>
        <v>0</v>
      </c>
      <c r="L13" s="113"/>
      <c r="M13" s="114">
        <f t="shared" ref="M13:N13" si="2">SUM(M16:M18)</f>
        <v>0</v>
      </c>
      <c r="N13" s="112">
        <f t="shared" si="2"/>
        <v>0</v>
      </c>
      <c r="O13" s="113"/>
      <c r="P13" s="114">
        <f t="shared" ref="P13:Q13" si="3">SUM(P16:P18)</f>
        <v>0</v>
      </c>
      <c r="Q13" s="112">
        <f t="shared" si="3"/>
        <v>0</v>
      </c>
      <c r="R13" s="113"/>
      <c r="S13" s="114">
        <f t="shared" ref="S13:T13" si="4">SUM(S16:S18)</f>
        <v>0</v>
      </c>
      <c r="T13" s="112">
        <f t="shared" si="4"/>
        <v>0</v>
      </c>
      <c r="U13" s="113"/>
      <c r="V13" s="114">
        <f t="shared" ref="V13:X13" si="5">SUM(V16:V18)</f>
        <v>0</v>
      </c>
      <c r="W13" s="114">
        <f t="shared" si="5"/>
        <v>0</v>
      </c>
      <c r="X13" s="114">
        <f t="shared" si="5"/>
        <v>0</v>
      </c>
      <c r="Y13" s="115">
        <f t="shared" ref="Y13:Y42" si="6">W13-X13</f>
        <v>0</v>
      </c>
      <c r="Z13" s="116" t="e">
        <f t="shared" ref="Z13:Z42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5">
      <c r="A14" s="119" t="s">
        <v>88</v>
      </c>
      <c r="B14" s="120" t="s">
        <v>89</v>
      </c>
      <c r="C14" s="121" t="s">
        <v>90</v>
      </c>
      <c r="D14" s="122" t="s">
        <v>91</v>
      </c>
      <c r="E14" s="123"/>
      <c r="F14" s="124"/>
      <c r="G14" s="125">
        <f t="shared" ref="G14" si="8">E14*F14</f>
        <v>0</v>
      </c>
      <c r="H14" s="123"/>
      <c r="I14" s="124"/>
      <c r="J14" s="125">
        <f t="shared" ref="J14" si="9">H14*I14</f>
        <v>0</v>
      </c>
      <c r="K14" s="123"/>
      <c r="L14" s="124"/>
      <c r="M14" s="125">
        <f t="shared" ref="M14" si="10">K14*L14</f>
        <v>0</v>
      </c>
      <c r="N14" s="123"/>
      <c r="O14" s="124"/>
      <c r="P14" s="125">
        <f t="shared" ref="P14" si="11">N14*O14</f>
        <v>0</v>
      </c>
      <c r="Q14" s="123"/>
      <c r="R14" s="124"/>
      <c r="S14" s="125">
        <f t="shared" ref="S14" si="12">Q14*R14</f>
        <v>0</v>
      </c>
      <c r="T14" s="123"/>
      <c r="U14" s="124"/>
      <c r="V14" s="125">
        <f t="shared" ref="V14" si="13">T14*U14</f>
        <v>0</v>
      </c>
      <c r="W14" s="126">
        <f t="shared" ref="W14" si="14">G14+M14+S14</f>
        <v>0</v>
      </c>
      <c r="X14" s="127">
        <f t="shared" ref="X14" si="15">J14+P14+V14</f>
        <v>0</v>
      </c>
      <c r="Y14" s="127">
        <f t="shared" ref="Y14" si="16">W14-X14</f>
        <v>0</v>
      </c>
      <c r="Z14" s="128" t="e">
        <f t="shared" ref="Z14" si="17">Y14/W14</f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5">
      <c r="A15" s="119" t="s">
        <v>88</v>
      </c>
      <c r="B15" s="120" t="s">
        <v>92</v>
      </c>
      <c r="C15" s="121" t="s">
        <v>90</v>
      </c>
      <c r="D15" s="122" t="s">
        <v>91</v>
      </c>
      <c r="E15" s="123"/>
      <c r="F15" s="124"/>
      <c r="G15" s="125">
        <f t="shared" ref="G15" si="18">E15*F15</f>
        <v>0</v>
      </c>
      <c r="H15" s="123"/>
      <c r="I15" s="124"/>
      <c r="J15" s="125">
        <f t="shared" ref="J15" si="19">H15*I15</f>
        <v>0</v>
      </c>
      <c r="K15" s="123"/>
      <c r="L15" s="124"/>
      <c r="M15" s="125">
        <f t="shared" ref="M15" si="20">K15*L15</f>
        <v>0</v>
      </c>
      <c r="N15" s="123"/>
      <c r="O15" s="124"/>
      <c r="P15" s="125">
        <f t="shared" ref="P15" si="21">N15*O15</f>
        <v>0</v>
      </c>
      <c r="Q15" s="123"/>
      <c r="R15" s="124"/>
      <c r="S15" s="125">
        <f t="shared" ref="S15" si="22">Q15*R15</f>
        <v>0</v>
      </c>
      <c r="T15" s="123"/>
      <c r="U15" s="124"/>
      <c r="V15" s="125">
        <f t="shared" ref="V15" si="23">T15*U15</f>
        <v>0</v>
      </c>
      <c r="W15" s="126">
        <f t="shared" ref="W15" si="24">G15+M15+S15</f>
        <v>0</v>
      </c>
      <c r="X15" s="127">
        <f t="shared" ref="X15" si="25">J15+P15+V15</f>
        <v>0</v>
      </c>
      <c r="Y15" s="127">
        <f t="shared" ref="Y15" si="26">W15-X15</f>
        <v>0</v>
      </c>
      <c r="Z15" s="128" t="e">
        <f t="shared" ref="Z15" si="27">Y15/W15</f>
        <v>#DIV/0!</v>
      </c>
      <c r="AA15" s="129"/>
      <c r="AB15" s="130"/>
      <c r="AC15" s="131"/>
      <c r="AD15" s="131"/>
      <c r="AE15" s="131"/>
      <c r="AF15" s="131"/>
      <c r="AG15" s="131"/>
    </row>
    <row r="16" spans="1:33" ht="30" customHeight="1" x14ac:dyDescent="0.35">
      <c r="A16" s="119" t="s">
        <v>88</v>
      </c>
      <c r="B16" s="120" t="s">
        <v>93</v>
      </c>
      <c r="C16" s="121" t="s">
        <v>90</v>
      </c>
      <c r="D16" s="122" t="s">
        <v>91</v>
      </c>
      <c r="E16" s="123"/>
      <c r="F16" s="124"/>
      <c r="G16" s="125">
        <f t="shared" ref="G16:G18" si="28">E16*F16</f>
        <v>0</v>
      </c>
      <c r="H16" s="123"/>
      <c r="I16" s="124"/>
      <c r="J16" s="125">
        <f t="shared" ref="J16:J18" si="29">H16*I16</f>
        <v>0</v>
      </c>
      <c r="K16" s="123"/>
      <c r="L16" s="124"/>
      <c r="M16" s="125">
        <f t="shared" ref="M16:M18" si="30">K16*L16</f>
        <v>0</v>
      </c>
      <c r="N16" s="123"/>
      <c r="O16" s="124"/>
      <c r="P16" s="125">
        <f t="shared" ref="P16:P18" si="31">N16*O16</f>
        <v>0</v>
      </c>
      <c r="Q16" s="123"/>
      <c r="R16" s="124"/>
      <c r="S16" s="125">
        <f t="shared" ref="S16:S18" si="32">Q16*R16</f>
        <v>0</v>
      </c>
      <c r="T16" s="123"/>
      <c r="U16" s="124"/>
      <c r="V16" s="125">
        <f t="shared" ref="V16:V18" si="33">T16*U16</f>
        <v>0</v>
      </c>
      <c r="W16" s="126">
        <f t="shared" ref="W16:W18" si="34">G16+M16+S16</f>
        <v>0</v>
      </c>
      <c r="X16" s="127">
        <f t="shared" ref="X16:X18" si="35">J16+P16+V16</f>
        <v>0</v>
      </c>
      <c r="Y16" s="127">
        <f t="shared" si="6"/>
        <v>0</v>
      </c>
      <c r="Z16" s="128" t="e">
        <f t="shared" si="7"/>
        <v>#DIV/0!</v>
      </c>
      <c r="AA16" s="129"/>
      <c r="AB16" s="130"/>
      <c r="AC16" s="131"/>
      <c r="AD16" s="131"/>
      <c r="AE16" s="131"/>
      <c r="AF16" s="131"/>
      <c r="AG16" s="131"/>
    </row>
    <row r="17" spans="1:33" ht="30" hidden="1" customHeight="1" x14ac:dyDescent="0.35">
      <c r="A17" s="119" t="s">
        <v>88</v>
      </c>
      <c r="B17" s="120" t="s">
        <v>92</v>
      </c>
      <c r="C17" s="121" t="s">
        <v>90</v>
      </c>
      <c r="D17" s="122" t="s">
        <v>91</v>
      </c>
      <c r="E17" s="123"/>
      <c r="F17" s="124"/>
      <c r="G17" s="125">
        <f t="shared" si="28"/>
        <v>0</v>
      </c>
      <c r="H17" s="123"/>
      <c r="I17" s="124"/>
      <c r="J17" s="125">
        <f t="shared" si="29"/>
        <v>0</v>
      </c>
      <c r="K17" s="123"/>
      <c r="L17" s="124"/>
      <c r="M17" s="125">
        <f t="shared" si="30"/>
        <v>0</v>
      </c>
      <c r="N17" s="123"/>
      <c r="O17" s="124"/>
      <c r="P17" s="125">
        <f t="shared" si="31"/>
        <v>0</v>
      </c>
      <c r="Q17" s="123"/>
      <c r="R17" s="124"/>
      <c r="S17" s="125">
        <f t="shared" si="32"/>
        <v>0</v>
      </c>
      <c r="T17" s="123"/>
      <c r="U17" s="124"/>
      <c r="V17" s="125">
        <f t="shared" si="33"/>
        <v>0</v>
      </c>
      <c r="W17" s="126">
        <f t="shared" si="34"/>
        <v>0</v>
      </c>
      <c r="X17" s="127">
        <f t="shared" si="35"/>
        <v>0</v>
      </c>
      <c r="Y17" s="127">
        <f t="shared" si="6"/>
        <v>0</v>
      </c>
      <c r="Z17" s="128" t="e">
        <f t="shared" si="7"/>
        <v>#DIV/0!</v>
      </c>
      <c r="AA17" s="129"/>
      <c r="AB17" s="131"/>
      <c r="AC17" s="131"/>
      <c r="AD17" s="131"/>
      <c r="AE17" s="131"/>
      <c r="AF17" s="131"/>
      <c r="AG17" s="131"/>
    </row>
    <row r="18" spans="1:33" ht="30" hidden="1" customHeight="1" x14ac:dyDescent="0.35">
      <c r="A18" s="132" t="s">
        <v>88</v>
      </c>
      <c r="B18" s="133" t="s">
        <v>93</v>
      </c>
      <c r="C18" s="121" t="s">
        <v>90</v>
      </c>
      <c r="D18" s="134" t="s">
        <v>91</v>
      </c>
      <c r="E18" s="135"/>
      <c r="F18" s="136"/>
      <c r="G18" s="137">
        <f t="shared" si="28"/>
        <v>0</v>
      </c>
      <c r="H18" s="135"/>
      <c r="I18" s="136"/>
      <c r="J18" s="137">
        <f t="shared" si="29"/>
        <v>0</v>
      </c>
      <c r="K18" s="135"/>
      <c r="L18" s="136"/>
      <c r="M18" s="137">
        <f t="shared" si="30"/>
        <v>0</v>
      </c>
      <c r="N18" s="135"/>
      <c r="O18" s="136"/>
      <c r="P18" s="137">
        <f t="shared" si="31"/>
        <v>0</v>
      </c>
      <c r="Q18" s="135"/>
      <c r="R18" s="124"/>
      <c r="S18" s="137">
        <f t="shared" si="32"/>
        <v>0</v>
      </c>
      <c r="T18" s="135"/>
      <c r="U18" s="124"/>
      <c r="V18" s="137">
        <f t="shared" si="33"/>
        <v>0</v>
      </c>
      <c r="W18" s="138">
        <f t="shared" si="34"/>
        <v>0</v>
      </c>
      <c r="X18" s="127">
        <f t="shared" si="35"/>
        <v>0</v>
      </c>
      <c r="Y18" s="127">
        <f t="shared" si="6"/>
        <v>0</v>
      </c>
      <c r="Z18" s="128" t="e">
        <f t="shared" si="7"/>
        <v>#DIV/0!</v>
      </c>
      <c r="AA18" s="139"/>
      <c r="AB18" s="131"/>
      <c r="AC18" s="131"/>
      <c r="AD18" s="131"/>
      <c r="AE18" s="131"/>
      <c r="AF18" s="131"/>
      <c r="AG18" s="131"/>
    </row>
    <row r="19" spans="1:33" ht="30" customHeight="1" x14ac:dyDescent="0.35">
      <c r="A19" s="108" t="s">
        <v>85</v>
      </c>
      <c r="B19" s="109" t="s">
        <v>94</v>
      </c>
      <c r="C19" s="140" t="s">
        <v>95</v>
      </c>
      <c r="D19" s="141"/>
      <c r="E19" s="142">
        <f>SUM(E22:E24)</f>
        <v>0</v>
      </c>
      <c r="F19" s="143"/>
      <c r="G19" s="144">
        <f t="shared" ref="G19:H19" si="36">SUM(G22:G24)</f>
        <v>0</v>
      </c>
      <c r="H19" s="142">
        <f t="shared" si="36"/>
        <v>0</v>
      </c>
      <c r="I19" s="143"/>
      <c r="J19" s="144">
        <f t="shared" ref="J19:K19" si="37">SUM(J22:J24)</f>
        <v>0</v>
      </c>
      <c r="K19" s="142">
        <f t="shared" si="37"/>
        <v>0</v>
      </c>
      <c r="L19" s="143"/>
      <c r="M19" s="144">
        <f t="shared" ref="M19:N19" si="38">SUM(M22:M24)</f>
        <v>0</v>
      </c>
      <c r="N19" s="142">
        <f t="shared" si="38"/>
        <v>0</v>
      </c>
      <c r="O19" s="143"/>
      <c r="P19" s="144">
        <f t="shared" ref="P19:Q19" si="39">SUM(P22:P24)</f>
        <v>0</v>
      </c>
      <c r="Q19" s="142">
        <f t="shared" si="39"/>
        <v>0</v>
      </c>
      <c r="R19" s="143"/>
      <c r="S19" s="144">
        <f t="shared" ref="S19:T19" si="40">SUM(S22:S24)</f>
        <v>0</v>
      </c>
      <c r="T19" s="142">
        <f t="shared" si="40"/>
        <v>0</v>
      </c>
      <c r="U19" s="143"/>
      <c r="V19" s="144">
        <f t="shared" ref="V19:X19" si="41">SUM(V22:V24)</f>
        <v>0</v>
      </c>
      <c r="W19" s="144">
        <f t="shared" si="41"/>
        <v>0</v>
      </c>
      <c r="X19" s="145">
        <f t="shared" si="41"/>
        <v>0</v>
      </c>
      <c r="Y19" s="145">
        <f t="shared" si="6"/>
        <v>0</v>
      </c>
      <c r="Z19" s="145" t="e">
        <f t="shared" si="7"/>
        <v>#DIV/0!</v>
      </c>
      <c r="AA19" s="146"/>
      <c r="AB19" s="118"/>
      <c r="AC19" s="118"/>
      <c r="AD19" s="118"/>
      <c r="AE19" s="118"/>
      <c r="AF19" s="118"/>
      <c r="AG19" s="118"/>
    </row>
    <row r="20" spans="1:33" ht="30" customHeight="1" x14ac:dyDescent="0.35">
      <c r="A20" s="119" t="s">
        <v>88</v>
      </c>
      <c r="B20" s="120" t="s">
        <v>96</v>
      </c>
      <c r="C20" s="121" t="s">
        <v>90</v>
      </c>
      <c r="D20" s="122" t="s">
        <v>91</v>
      </c>
      <c r="E20" s="123"/>
      <c r="F20" s="124"/>
      <c r="G20" s="125">
        <f t="shared" ref="G20" si="42">E20*F20</f>
        <v>0</v>
      </c>
      <c r="H20" s="123"/>
      <c r="I20" s="124"/>
      <c r="J20" s="125">
        <f t="shared" ref="J20" si="43">H20*I20</f>
        <v>0</v>
      </c>
      <c r="K20" s="123"/>
      <c r="L20" s="124"/>
      <c r="M20" s="125">
        <f t="shared" ref="M20" si="44">K20*L20</f>
        <v>0</v>
      </c>
      <c r="N20" s="123"/>
      <c r="O20" s="124"/>
      <c r="P20" s="125">
        <f t="shared" ref="P20" si="45">N20*O20</f>
        <v>0</v>
      </c>
      <c r="Q20" s="123"/>
      <c r="R20" s="124"/>
      <c r="S20" s="125">
        <f t="shared" ref="S20" si="46">Q20*R20</f>
        <v>0</v>
      </c>
      <c r="T20" s="123"/>
      <c r="U20" s="124"/>
      <c r="V20" s="125">
        <f t="shared" ref="V20" si="47">T20*U20</f>
        <v>0</v>
      </c>
      <c r="W20" s="126">
        <f t="shared" ref="W20" si="48">G20+M20+S20</f>
        <v>0</v>
      </c>
      <c r="X20" s="127">
        <f t="shared" ref="X20" si="49">J20+P20+V20</f>
        <v>0</v>
      </c>
      <c r="Y20" s="127">
        <f t="shared" si="6"/>
        <v>0</v>
      </c>
      <c r="Z20" s="128" t="e">
        <f t="shared" si="7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35">
      <c r="A21" s="119" t="s">
        <v>88</v>
      </c>
      <c r="B21" s="120" t="s">
        <v>97</v>
      </c>
      <c r="C21" s="121" t="s">
        <v>90</v>
      </c>
      <c r="D21" s="122" t="s">
        <v>91</v>
      </c>
      <c r="E21" s="123"/>
      <c r="F21" s="124"/>
      <c r="G21" s="125">
        <f t="shared" ref="G21" si="50">E21*F21</f>
        <v>0</v>
      </c>
      <c r="H21" s="123"/>
      <c r="I21" s="124"/>
      <c r="J21" s="125">
        <f t="shared" ref="J21" si="51">H21*I21</f>
        <v>0</v>
      </c>
      <c r="K21" s="123"/>
      <c r="L21" s="124"/>
      <c r="M21" s="125">
        <f t="shared" ref="M21" si="52">K21*L21</f>
        <v>0</v>
      </c>
      <c r="N21" s="123"/>
      <c r="O21" s="124"/>
      <c r="P21" s="125">
        <f t="shared" ref="P21" si="53">N21*O21</f>
        <v>0</v>
      </c>
      <c r="Q21" s="123"/>
      <c r="R21" s="124"/>
      <c r="S21" s="125">
        <f t="shared" ref="S21" si="54">Q21*R21</f>
        <v>0</v>
      </c>
      <c r="T21" s="123"/>
      <c r="U21" s="124"/>
      <c r="V21" s="125">
        <f t="shared" ref="V21" si="55">T21*U21</f>
        <v>0</v>
      </c>
      <c r="W21" s="126">
        <f t="shared" ref="W21" si="56">G21+M21+S21</f>
        <v>0</v>
      </c>
      <c r="X21" s="127">
        <f t="shared" ref="X21" si="57">J21+P21+V21</f>
        <v>0</v>
      </c>
      <c r="Y21" s="127">
        <f t="shared" ref="Y21" si="58">W21-X21</f>
        <v>0</v>
      </c>
      <c r="Z21" s="128" t="e">
        <f t="shared" ref="Z21" si="59">Y21/W21</f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x14ac:dyDescent="0.35">
      <c r="A22" s="119" t="s">
        <v>88</v>
      </c>
      <c r="B22" s="120" t="s">
        <v>96</v>
      </c>
      <c r="C22" s="121" t="s">
        <v>90</v>
      </c>
      <c r="D22" s="122" t="s">
        <v>91</v>
      </c>
      <c r="E22" s="123"/>
      <c r="F22" s="124"/>
      <c r="G22" s="125">
        <f t="shared" ref="G22:G24" si="60">E22*F22</f>
        <v>0</v>
      </c>
      <c r="H22" s="123"/>
      <c r="I22" s="124"/>
      <c r="J22" s="125">
        <f t="shared" ref="J22:J24" si="61">H22*I22</f>
        <v>0</v>
      </c>
      <c r="K22" s="123"/>
      <c r="L22" s="124"/>
      <c r="M22" s="125">
        <f t="shared" ref="M22:M24" si="62">K22*L22</f>
        <v>0</v>
      </c>
      <c r="N22" s="123"/>
      <c r="O22" s="124"/>
      <c r="P22" s="125">
        <f t="shared" ref="P22:P24" si="63">N22*O22</f>
        <v>0</v>
      </c>
      <c r="Q22" s="123"/>
      <c r="R22" s="124"/>
      <c r="S22" s="125">
        <f t="shared" ref="S22:S24" si="64">Q22*R22</f>
        <v>0</v>
      </c>
      <c r="T22" s="123"/>
      <c r="U22" s="124"/>
      <c r="V22" s="125">
        <f t="shared" ref="V22:V24" si="65">T22*U22</f>
        <v>0</v>
      </c>
      <c r="W22" s="126">
        <f t="shared" ref="W22:W24" si="66">G22+M22+S22</f>
        <v>0</v>
      </c>
      <c r="X22" s="127">
        <f t="shared" ref="X22:X24" si="67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35">
      <c r="A23" s="119" t="s">
        <v>88</v>
      </c>
      <c r="B23" s="120" t="s">
        <v>97</v>
      </c>
      <c r="C23" s="121" t="s">
        <v>90</v>
      </c>
      <c r="D23" s="122" t="s">
        <v>91</v>
      </c>
      <c r="E23" s="123"/>
      <c r="F23" s="124"/>
      <c r="G23" s="125">
        <f t="shared" si="60"/>
        <v>0</v>
      </c>
      <c r="H23" s="123"/>
      <c r="I23" s="124"/>
      <c r="J23" s="125">
        <f t="shared" si="61"/>
        <v>0</v>
      </c>
      <c r="K23" s="123"/>
      <c r="L23" s="124"/>
      <c r="M23" s="125">
        <f t="shared" si="62"/>
        <v>0</v>
      </c>
      <c r="N23" s="123"/>
      <c r="O23" s="124"/>
      <c r="P23" s="125">
        <f t="shared" si="63"/>
        <v>0</v>
      </c>
      <c r="Q23" s="123"/>
      <c r="R23" s="124"/>
      <c r="S23" s="125">
        <f t="shared" si="64"/>
        <v>0</v>
      </c>
      <c r="T23" s="123"/>
      <c r="U23" s="124"/>
      <c r="V23" s="125">
        <f t="shared" si="65"/>
        <v>0</v>
      </c>
      <c r="W23" s="126">
        <f t="shared" si="66"/>
        <v>0</v>
      </c>
      <c r="X23" s="127">
        <f t="shared" si="67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35">
      <c r="A24" s="147" t="s">
        <v>88</v>
      </c>
      <c r="B24" s="133" t="s">
        <v>98</v>
      </c>
      <c r="C24" s="121" t="s">
        <v>90</v>
      </c>
      <c r="D24" s="148" t="s">
        <v>91</v>
      </c>
      <c r="E24" s="149"/>
      <c r="F24" s="150"/>
      <c r="G24" s="151">
        <f t="shared" si="60"/>
        <v>0</v>
      </c>
      <c r="H24" s="149"/>
      <c r="I24" s="150"/>
      <c r="J24" s="151">
        <f t="shared" si="61"/>
        <v>0</v>
      </c>
      <c r="K24" s="149"/>
      <c r="L24" s="150"/>
      <c r="M24" s="151">
        <f t="shared" si="62"/>
        <v>0</v>
      </c>
      <c r="N24" s="149"/>
      <c r="O24" s="150"/>
      <c r="P24" s="151">
        <f t="shared" si="63"/>
        <v>0</v>
      </c>
      <c r="Q24" s="149"/>
      <c r="R24" s="150"/>
      <c r="S24" s="151">
        <f t="shared" si="64"/>
        <v>0</v>
      </c>
      <c r="T24" s="149"/>
      <c r="U24" s="150"/>
      <c r="V24" s="151">
        <f t="shared" si="65"/>
        <v>0</v>
      </c>
      <c r="W24" s="138">
        <f t="shared" si="66"/>
        <v>0</v>
      </c>
      <c r="X24" s="127">
        <f t="shared" si="67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5">
      <c r="A25" s="108" t="s">
        <v>85</v>
      </c>
      <c r="B25" s="109" t="s">
        <v>99</v>
      </c>
      <c r="C25" s="153" t="s">
        <v>100</v>
      </c>
      <c r="D25" s="141"/>
      <c r="E25" s="142">
        <f>SUM(E26:E28)</f>
        <v>3</v>
      </c>
      <c r="F25" s="143"/>
      <c r="G25" s="144">
        <f t="shared" ref="G25:H25" si="68">SUM(G26:G28)</f>
        <v>39000</v>
      </c>
      <c r="H25" s="142">
        <f t="shared" si="68"/>
        <v>3</v>
      </c>
      <c r="I25" s="143"/>
      <c r="J25" s="144">
        <f t="shared" ref="J25:K25" si="69">SUM(J26:J28)</f>
        <v>39000</v>
      </c>
      <c r="K25" s="142">
        <f t="shared" si="69"/>
        <v>0</v>
      </c>
      <c r="L25" s="143"/>
      <c r="M25" s="144">
        <f t="shared" ref="M25:N25" si="70">SUM(M26:M28)</f>
        <v>0</v>
      </c>
      <c r="N25" s="142">
        <f t="shared" si="70"/>
        <v>0</v>
      </c>
      <c r="O25" s="143"/>
      <c r="P25" s="144">
        <f t="shared" ref="P25:Q25" si="71">SUM(P26:P28)</f>
        <v>0</v>
      </c>
      <c r="Q25" s="142">
        <f t="shared" si="71"/>
        <v>0</v>
      </c>
      <c r="R25" s="143"/>
      <c r="S25" s="144">
        <f t="shared" ref="S25:T25" si="72">SUM(S26:S28)</f>
        <v>0</v>
      </c>
      <c r="T25" s="142">
        <f t="shared" si="72"/>
        <v>0</v>
      </c>
      <c r="U25" s="143"/>
      <c r="V25" s="144">
        <f t="shared" ref="V25:X25" si="73">SUM(V26:V28)</f>
        <v>0</v>
      </c>
      <c r="W25" s="144">
        <f t="shared" si="73"/>
        <v>39000</v>
      </c>
      <c r="X25" s="144">
        <f t="shared" si="73"/>
        <v>39000</v>
      </c>
      <c r="Y25" s="115">
        <f t="shared" si="6"/>
        <v>0</v>
      </c>
      <c r="Z25" s="116">
        <f t="shared" si="7"/>
        <v>0</v>
      </c>
      <c r="AA25" s="146"/>
      <c r="AB25" s="118"/>
      <c r="AC25" s="118"/>
      <c r="AD25" s="118"/>
      <c r="AE25" s="118"/>
      <c r="AF25" s="118"/>
      <c r="AG25" s="118"/>
    </row>
    <row r="26" spans="1:33" ht="30" customHeight="1" x14ac:dyDescent="0.35">
      <c r="A26" s="119" t="s">
        <v>88</v>
      </c>
      <c r="B26" s="120" t="s">
        <v>101</v>
      </c>
      <c r="C26" s="121" t="s">
        <v>102</v>
      </c>
      <c r="D26" s="122" t="s">
        <v>91</v>
      </c>
      <c r="E26" s="123">
        <v>3</v>
      </c>
      <c r="F26" s="124">
        <v>13000</v>
      </c>
      <c r="G26" s="125">
        <f t="shared" ref="G26:G30" si="74">E26*F26</f>
        <v>39000</v>
      </c>
      <c r="H26" s="123">
        <v>3</v>
      </c>
      <c r="I26" s="124">
        <v>13000</v>
      </c>
      <c r="J26" s="125">
        <f t="shared" ref="J26:J30" si="75">H26*I26</f>
        <v>39000</v>
      </c>
      <c r="K26" s="123"/>
      <c r="L26" s="124"/>
      <c r="M26" s="125">
        <f t="shared" ref="M26:M30" si="76">K26*L26</f>
        <v>0</v>
      </c>
      <c r="N26" s="123"/>
      <c r="O26" s="124"/>
      <c r="P26" s="125">
        <f t="shared" ref="P26:P30" si="77">N26*O26</f>
        <v>0</v>
      </c>
      <c r="Q26" s="123"/>
      <c r="R26" s="124"/>
      <c r="S26" s="125">
        <f t="shared" ref="S26:S30" si="78">Q26*R26</f>
        <v>0</v>
      </c>
      <c r="T26" s="123"/>
      <c r="U26" s="124"/>
      <c r="V26" s="125">
        <f t="shared" ref="V26:V30" si="79">T26*U26</f>
        <v>0</v>
      </c>
      <c r="W26" s="126">
        <f t="shared" ref="W26:W30" si="80">G26+M26+S26</f>
        <v>39000</v>
      </c>
      <c r="X26" s="127">
        <f t="shared" ref="X26:X30" si="81">J26+P26+V26</f>
        <v>39000</v>
      </c>
      <c r="Y26" s="127">
        <f t="shared" si="6"/>
        <v>0</v>
      </c>
      <c r="Z26" s="128">
        <f t="shared" si="7"/>
        <v>0</v>
      </c>
      <c r="AA26" s="129"/>
      <c r="AB26" s="131"/>
      <c r="AC26" s="131"/>
      <c r="AD26" s="131"/>
      <c r="AE26" s="131"/>
      <c r="AF26" s="131"/>
      <c r="AG26" s="131"/>
    </row>
    <row r="27" spans="1:33" ht="30" hidden="1" customHeight="1" x14ac:dyDescent="0.35">
      <c r="A27" s="119" t="s">
        <v>88</v>
      </c>
      <c r="B27" s="120" t="s">
        <v>103</v>
      </c>
      <c r="C27" s="121" t="s">
        <v>104</v>
      </c>
      <c r="D27" s="122" t="s">
        <v>91</v>
      </c>
      <c r="E27" s="123"/>
      <c r="F27" s="124"/>
      <c r="G27" s="125">
        <f t="shared" si="74"/>
        <v>0</v>
      </c>
      <c r="H27" s="123"/>
      <c r="I27" s="124"/>
      <c r="J27" s="125">
        <f t="shared" si="75"/>
        <v>0</v>
      </c>
      <c r="K27" s="123"/>
      <c r="L27" s="124"/>
      <c r="M27" s="125">
        <f t="shared" si="76"/>
        <v>0</v>
      </c>
      <c r="N27" s="123"/>
      <c r="O27" s="124"/>
      <c r="P27" s="125">
        <f t="shared" si="77"/>
        <v>0</v>
      </c>
      <c r="Q27" s="123"/>
      <c r="R27" s="124"/>
      <c r="S27" s="125">
        <f t="shared" si="78"/>
        <v>0</v>
      </c>
      <c r="T27" s="123"/>
      <c r="U27" s="124"/>
      <c r="V27" s="125">
        <f t="shared" si="79"/>
        <v>0</v>
      </c>
      <c r="W27" s="126">
        <f t="shared" si="80"/>
        <v>0</v>
      </c>
      <c r="X27" s="127">
        <f t="shared" si="81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x14ac:dyDescent="0.35">
      <c r="A28" s="132" t="s">
        <v>88</v>
      </c>
      <c r="B28" s="154" t="s">
        <v>105</v>
      </c>
      <c r="C28" s="121" t="s">
        <v>104</v>
      </c>
      <c r="D28" s="134" t="s">
        <v>91</v>
      </c>
      <c r="E28" s="135"/>
      <c r="F28" s="136"/>
      <c r="G28" s="137">
        <f t="shared" si="74"/>
        <v>0</v>
      </c>
      <c r="H28" s="135"/>
      <c r="I28" s="136"/>
      <c r="J28" s="137">
        <f t="shared" si="75"/>
        <v>0</v>
      </c>
      <c r="K28" s="149"/>
      <c r="L28" s="150"/>
      <c r="M28" s="151">
        <f t="shared" si="76"/>
        <v>0</v>
      </c>
      <c r="N28" s="149"/>
      <c r="O28" s="150"/>
      <c r="P28" s="151">
        <f t="shared" si="77"/>
        <v>0</v>
      </c>
      <c r="Q28" s="149"/>
      <c r="R28" s="150"/>
      <c r="S28" s="151">
        <f t="shared" si="78"/>
        <v>0</v>
      </c>
      <c r="T28" s="149"/>
      <c r="U28" s="150"/>
      <c r="V28" s="151">
        <f t="shared" si="79"/>
        <v>0</v>
      </c>
      <c r="W28" s="138">
        <f t="shared" si="80"/>
        <v>0</v>
      </c>
      <c r="X28" s="127">
        <f t="shared" si="81"/>
        <v>0</v>
      </c>
      <c r="Y28" s="127">
        <f t="shared" si="6"/>
        <v>0</v>
      </c>
      <c r="Z28" s="128" t="e">
        <f t="shared" si="7"/>
        <v>#DIV/0!</v>
      </c>
      <c r="AA28" s="152"/>
      <c r="AB28" s="131"/>
      <c r="AC28" s="131"/>
      <c r="AD28" s="131"/>
      <c r="AE28" s="131"/>
      <c r="AF28" s="131"/>
      <c r="AG28" s="131"/>
    </row>
    <row r="29" spans="1:33" ht="30" customHeight="1" x14ac:dyDescent="0.35">
      <c r="A29" s="119" t="s">
        <v>88</v>
      </c>
      <c r="B29" s="120" t="s">
        <v>103</v>
      </c>
      <c r="C29" s="121" t="s">
        <v>90</v>
      </c>
      <c r="D29" s="122" t="s">
        <v>91</v>
      </c>
      <c r="E29" s="123"/>
      <c r="F29" s="124"/>
      <c r="G29" s="125">
        <f t="shared" ref="G29" si="82">E29*F29</f>
        <v>0</v>
      </c>
      <c r="H29" s="123"/>
      <c r="I29" s="124"/>
      <c r="J29" s="125">
        <f t="shared" ref="J29" si="83">H29*I29</f>
        <v>0</v>
      </c>
      <c r="K29" s="123"/>
      <c r="L29" s="124"/>
      <c r="M29" s="125">
        <f t="shared" ref="M29" si="84">K29*L29</f>
        <v>0</v>
      </c>
      <c r="N29" s="123"/>
      <c r="O29" s="124"/>
      <c r="P29" s="125">
        <f t="shared" ref="P29" si="85">N29*O29</f>
        <v>0</v>
      </c>
      <c r="Q29" s="123"/>
      <c r="R29" s="124"/>
      <c r="S29" s="125">
        <f t="shared" ref="S29" si="86">Q29*R29</f>
        <v>0</v>
      </c>
      <c r="T29" s="123"/>
      <c r="U29" s="124"/>
      <c r="V29" s="125">
        <f t="shared" ref="V29" si="87">T29*U29</f>
        <v>0</v>
      </c>
      <c r="W29" s="126">
        <f t="shared" ref="W29" si="88">G29+M29+S29</f>
        <v>0</v>
      </c>
      <c r="X29" s="127">
        <f t="shared" ref="X29" si="89">J29+P29+V29</f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35">
      <c r="A30" s="119" t="s">
        <v>88</v>
      </c>
      <c r="B30" s="120" t="s">
        <v>105</v>
      </c>
      <c r="C30" s="121" t="s">
        <v>90</v>
      </c>
      <c r="D30" s="122" t="s">
        <v>91</v>
      </c>
      <c r="E30" s="123"/>
      <c r="F30" s="124"/>
      <c r="G30" s="125">
        <f t="shared" si="74"/>
        <v>0</v>
      </c>
      <c r="H30" s="123"/>
      <c r="I30" s="124"/>
      <c r="J30" s="125">
        <f t="shared" si="75"/>
        <v>0</v>
      </c>
      <c r="K30" s="123"/>
      <c r="L30" s="124"/>
      <c r="M30" s="125">
        <f t="shared" si="76"/>
        <v>0</v>
      </c>
      <c r="N30" s="123"/>
      <c r="O30" s="124"/>
      <c r="P30" s="125">
        <f t="shared" si="77"/>
        <v>0</v>
      </c>
      <c r="Q30" s="123"/>
      <c r="R30" s="124"/>
      <c r="S30" s="125">
        <f t="shared" si="78"/>
        <v>0</v>
      </c>
      <c r="T30" s="123"/>
      <c r="U30" s="124"/>
      <c r="V30" s="125">
        <f t="shared" si="79"/>
        <v>0</v>
      </c>
      <c r="W30" s="126">
        <f t="shared" si="80"/>
        <v>0</v>
      </c>
      <c r="X30" s="127">
        <f t="shared" si="81"/>
        <v>0</v>
      </c>
      <c r="Y30" s="127">
        <f t="shared" ref="Y30" si="90">W30-X30</f>
        <v>0</v>
      </c>
      <c r="Z30" s="128" t="e">
        <f t="shared" ref="Z30" si="91">Y30/W30</f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35">
      <c r="A31" s="108" t="s">
        <v>83</v>
      </c>
      <c r="B31" s="155" t="s">
        <v>106</v>
      </c>
      <c r="C31" s="140" t="s">
        <v>107</v>
      </c>
      <c r="D31" s="141"/>
      <c r="E31" s="142">
        <f>SUM(E32:E34)</f>
        <v>39000</v>
      </c>
      <c r="F31" s="143"/>
      <c r="G31" s="144">
        <f t="shared" ref="G31:H31" si="92">SUM(G32:G34)</f>
        <v>8580</v>
      </c>
      <c r="H31" s="142">
        <f t="shared" si="92"/>
        <v>39000</v>
      </c>
      <c r="I31" s="143"/>
      <c r="J31" s="144">
        <f t="shared" ref="J31:K31" si="93">SUM(J32:J34)</f>
        <v>8580</v>
      </c>
      <c r="K31" s="142">
        <f t="shared" si="93"/>
        <v>0</v>
      </c>
      <c r="L31" s="143"/>
      <c r="M31" s="144">
        <f t="shared" ref="M31:N31" si="94">SUM(M32:M34)</f>
        <v>0</v>
      </c>
      <c r="N31" s="142">
        <f t="shared" si="94"/>
        <v>0</v>
      </c>
      <c r="O31" s="143"/>
      <c r="P31" s="144">
        <f t="shared" ref="P31:Q31" si="95">SUM(P32:P34)</f>
        <v>0</v>
      </c>
      <c r="Q31" s="142">
        <f t="shared" si="95"/>
        <v>0</v>
      </c>
      <c r="R31" s="143"/>
      <c r="S31" s="144">
        <f t="shared" ref="S31:T31" si="96">SUM(S32:S34)</f>
        <v>0</v>
      </c>
      <c r="T31" s="142">
        <f t="shared" si="96"/>
        <v>0</v>
      </c>
      <c r="U31" s="143"/>
      <c r="V31" s="144">
        <f t="shared" ref="V31:X31" si="97">SUM(V32:V34)</f>
        <v>0</v>
      </c>
      <c r="W31" s="144">
        <f t="shared" si="97"/>
        <v>8580</v>
      </c>
      <c r="X31" s="144">
        <f t="shared" si="97"/>
        <v>8580</v>
      </c>
      <c r="Y31" s="115">
        <f t="shared" si="6"/>
        <v>0</v>
      </c>
      <c r="Z31" s="116">
        <f t="shared" si="7"/>
        <v>0</v>
      </c>
      <c r="AA31" s="146"/>
      <c r="AB31" s="8"/>
      <c r="AC31" s="8"/>
      <c r="AD31" s="8"/>
      <c r="AE31" s="8"/>
      <c r="AF31" s="8"/>
      <c r="AG31" s="8"/>
    </row>
    <row r="32" spans="1:33" ht="30" customHeight="1" x14ac:dyDescent="0.35">
      <c r="A32" s="156" t="s">
        <v>88</v>
      </c>
      <c r="B32" s="157" t="s">
        <v>108</v>
      </c>
      <c r="C32" s="121" t="s">
        <v>109</v>
      </c>
      <c r="D32" s="158"/>
      <c r="E32" s="159">
        <f>G13</f>
        <v>0</v>
      </c>
      <c r="F32" s="160">
        <v>0.22</v>
      </c>
      <c r="G32" s="161">
        <f t="shared" ref="G32:G34" si="98">E32*F32</f>
        <v>0</v>
      </c>
      <c r="H32" s="159">
        <f>J13</f>
        <v>0</v>
      </c>
      <c r="I32" s="160">
        <v>0.22</v>
      </c>
      <c r="J32" s="161">
        <f t="shared" ref="J32:J34" si="99">H32*I32</f>
        <v>0</v>
      </c>
      <c r="K32" s="159">
        <f>M13</f>
        <v>0</v>
      </c>
      <c r="L32" s="160">
        <v>0.22</v>
      </c>
      <c r="M32" s="161">
        <f t="shared" ref="M32:M34" si="100">K32*L32</f>
        <v>0</v>
      </c>
      <c r="N32" s="159">
        <f>P13</f>
        <v>0</v>
      </c>
      <c r="O32" s="160">
        <v>0.22</v>
      </c>
      <c r="P32" s="161">
        <f t="shared" ref="P32:P34" si="101">N32*O32</f>
        <v>0</v>
      </c>
      <c r="Q32" s="159">
        <f>S13</f>
        <v>0</v>
      </c>
      <c r="R32" s="160">
        <v>0.22</v>
      </c>
      <c r="S32" s="161">
        <f t="shared" ref="S32:S34" si="102">Q32*R32</f>
        <v>0</v>
      </c>
      <c r="T32" s="159">
        <f>V13</f>
        <v>0</v>
      </c>
      <c r="U32" s="160">
        <v>0.22</v>
      </c>
      <c r="V32" s="161">
        <f t="shared" ref="V32:V34" si="103">T32*U32</f>
        <v>0</v>
      </c>
      <c r="W32" s="127">
        <f t="shared" ref="W32:W34" si="104">G32+M32+S32</f>
        <v>0</v>
      </c>
      <c r="X32" s="127">
        <f t="shared" ref="X32:X34" si="105">J32+P32+V32</f>
        <v>0</v>
      </c>
      <c r="Y32" s="127">
        <f t="shared" si="6"/>
        <v>0</v>
      </c>
      <c r="Z32" s="128" t="e">
        <f t="shared" si="7"/>
        <v>#DIV/0!</v>
      </c>
      <c r="AA32" s="162"/>
      <c r="AB32" s="130"/>
      <c r="AC32" s="131"/>
      <c r="AD32" s="131"/>
      <c r="AE32" s="131"/>
      <c r="AF32" s="131"/>
      <c r="AG32" s="131"/>
    </row>
    <row r="33" spans="1:33" ht="30" customHeight="1" x14ac:dyDescent="0.35">
      <c r="A33" s="119" t="s">
        <v>88</v>
      </c>
      <c r="B33" s="120" t="s">
        <v>110</v>
      </c>
      <c r="C33" s="121" t="s">
        <v>111</v>
      </c>
      <c r="D33" s="122"/>
      <c r="E33" s="123">
        <f>G19</f>
        <v>0</v>
      </c>
      <c r="F33" s="124">
        <v>0.22</v>
      </c>
      <c r="G33" s="125">
        <f t="shared" si="98"/>
        <v>0</v>
      </c>
      <c r="H33" s="123">
        <f>J19</f>
        <v>0</v>
      </c>
      <c r="I33" s="124">
        <v>0.22</v>
      </c>
      <c r="J33" s="125">
        <f t="shared" si="99"/>
        <v>0</v>
      </c>
      <c r="K33" s="123">
        <f>M19</f>
        <v>0</v>
      </c>
      <c r="L33" s="124">
        <v>0.22</v>
      </c>
      <c r="M33" s="125">
        <f t="shared" si="100"/>
        <v>0</v>
      </c>
      <c r="N33" s="123">
        <f>P19</f>
        <v>0</v>
      </c>
      <c r="O33" s="124">
        <v>0.22</v>
      </c>
      <c r="P33" s="125">
        <f t="shared" si="101"/>
        <v>0</v>
      </c>
      <c r="Q33" s="123">
        <f>S19</f>
        <v>0</v>
      </c>
      <c r="R33" s="124">
        <v>0.22</v>
      </c>
      <c r="S33" s="125">
        <f t="shared" si="102"/>
        <v>0</v>
      </c>
      <c r="T33" s="123">
        <f>V19</f>
        <v>0</v>
      </c>
      <c r="U33" s="124">
        <v>0.22</v>
      </c>
      <c r="V33" s="125">
        <f t="shared" si="103"/>
        <v>0</v>
      </c>
      <c r="W33" s="126">
        <f t="shared" si="104"/>
        <v>0</v>
      </c>
      <c r="X33" s="127">
        <f t="shared" si="105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35">
      <c r="A34" s="132" t="s">
        <v>88</v>
      </c>
      <c r="B34" s="154" t="s">
        <v>112</v>
      </c>
      <c r="C34" s="163" t="s">
        <v>100</v>
      </c>
      <c r="D34" s="134"/>
      <c r="E34" s="135">
        <f>G25</f>
        <v>39000</v>
      </c>
      <c r="F34" s="136">
        <v>0.22</v>
      </c>
      <c r="G34" s="137">
        <f t="shared" si="98"/>
        <v>8580</v>
      </c>
      <c r="H34" s="135">
        <f>J25</f>
        <v>39000</v>
      </c>
      <c r="I34" s="136">
        <v>0.22</v>
      </c>
      <c r="J34" s="137">
        <f t="shared" si="99"/>
        <v>8580</v>
      </c>
      <c r="K34" s="135">
        <f>M25</f>
        <v>0</v>
      </c>
      <c r="L34" s="136">
        <v>0.22</v>
      </c>
      <c r="M34" s="137">
        <f t="shared" si="100"/>
        <v>0</v>
      </c>
      <c r="N34" s="135">
        <f>P25</f>
        <v>0</v>
      </c>
      <c r="O34" s="136">
        <v>0.22</v>
      </c>
      <c r="P34" s="137">
        <f t="shared" si="101"/>
        <v>0</v>
      </c>
      <c r="Q34" s="135">
        <f>S25</f>
        <v>0</v>
      </c>
      <c r="R34" s="136">
        <v>0.22</v>
      </c>
      <c r="S34" s="137">
        <f t="shared" si="102"/>
        <v>0</v>
      </c>
      <c r="T34" s="135">
        <f>V25</f>
        <v>0</v>
      </c>
      <c r="U34" s="136">
        <v>0.22</v>
      </c>
      <c r="V34" s="137">
        <f t="shared" si="103"/>
        <v>0</v>
      </c>
      <c r="W34" s="138">
        <f t="shared" si="104"/>
        <v>8580</v>
      </c>
      <c r="X34" s="127">
        <f t="shared" si="105"/>
        <v>8580</v>
      </c>
      <c r="Y34" s="127">
        <f t="shared" si="6"/>
        <v>0</v>
      </c>
      <c r="Z34" s="128">
        <f t="shared" si="7"/>
        <v>0</v>
      </c>
      <c r="AA34" s="139"/>
      <c r="AB34" s="131"/>
      <c r="AC34" s="131"/>
      <c r="AD34" s="131"/>
      <c r="AE34" s="131"/>
      <c r="AF34" s="131"/>
      <c r="AG34" s="131"/>
    </row>
    <row r="35" spans="1:33" ht="30" customHeight="1" x14ac:dyDescent="0.35">
      <c r="A35" s="108" t="s">
        <v>85</v>
      </c>
      <c r="B35" s="155" t="s">
        <v>113</v>
      </c>
      <c r="C35" s="140" t="s">
        <v>114</v>
      </c>
      <c r="D35" s="141"/>
      <c r="E35" s="142">
        <f>SUM(E36:E40)</f>
        <v>20</v>
      </c>
      <c r="F35" s="143"/>
      <c r="G35" s="144">
        <f t="shared" ref="G35:H35" si="106">SUM(G36:G40)</f>
        <v>266000</v>
      </c>
      <c r="H35" s="142">
        <f t="shared" si="106"/>
        <v>20</v>
      </c>
      <c r="I35" s="143"/>
      <c r="J35" s="144">
        <f t="shared" ref="J35:K35" si="107">SUM(J36:J40)</f>
        <v>266000</v>
      </c>
      <c r="K35" s="142">
        <f t="shared" si="107"/>
        <v>0</v>
      </c>
      <c r="L35" s="143"/>
      <c r="M35" s="144">
        <f t="shared" ref="M35:N35" si="108">SUM(M36:M40)</f>
        <v>0</v>
      </c>
      <c r="N35" s="142">
        <f t="shared" si="108"/>
        <v>0</v>
      </c>
      <c r="O35" s="143"/>
      <c r="P35" s="144">
        <f t="shared" ref="P35:Q35" si="109">SUM(P36:P40)</f>
        <v>0</v>
      </c>
      <c r="Q35" s="142">
        <f t="shared" si="109"/>
        <v>0</v>
      </c>
      <c r="R35" s="143"/>
      <c r="S35" s="144">
        <f t="shared" ref="S35:T35" si="110">SUM(S36:S40)</f>
        <v>0</v>
      </c>
      <c r="T35" s="142">
        <f t="shared" si="110"/>
        <v>0</v>
      </c>
      <c r="U35" s="143"/>
      <c r="V35" s="144">
        <f t="shared" ref="V35:X35" si="111">SUM(V36:V40)</f>
        <v>0</v>
      </c>
      <c r="W35" s="144">
        <f t="shared" si="111"/>
        <v>266000</v>
      </c>
      <c r="X35" s="144">
        <f t="shared" si="111"/>
        <v>266000</v>
      </c>
      <c r="Y35" s="144">
        <f t="shared" si="6"/>
        <v>0</v>
      </c>
      <c r="Z35" s="144">
        <f t="shared" si="7"/>
        <v>0</v>
      </c>
      <c r="AA35" s="146"/>
      <c r="AB35" s="8"/>
      <c r="AC35" s="8"/>
      <c r="AD35" s="8"/>
      <c r="AE35" s="8"/>
      <c r="AF35" s="8"/>
      <c r="AG35" s="8"/>
    </row>
    <row r="36" spans="1:33" ht="30" customHeight="1" x14ac:dyDescent="0.35">
      <c r="A36" s="119" t="s">
        <v>88</v>
      </c>
      <c r="B36" s="157" t="s">
        <v>115</v>
      </c>
      <c r="C36" s="121" t="s">
        <v>116</v>
      </c>
      <c r="D36" s="122" t="s">
        <v>91</v>
      </c>
      <c r="E36" s="123">
        <v>4</v>
      </c>
      <c r="F36" s="124">
        <v>25000</v>
      </c>
      <c r="G36" s="125">
        <f t="shared" ref="G36:G41" si="112">E36*F36</f>
        <v>100000</v>
      </c>
      <c r="H36" s="123">
        <v>4</v>
      </c>
      <c r="I36" s="124">
        <v>25000</v>
      </c>
      <c r="J36" s="125">
        <f t="shared" ref="J36:J41" si="113">H36*I36</f>
        <v>100000</v>
      </c>
      <c r="K36" s="123"/>
      <c r="L36" s="124"/>
      <c r="M36" s="125">
        <f t="shared" ref="M36:M41" si="114">K36*L36</f>
        <v>0</v>
      </c>
      <c r="N36" s="123"/>
      <c r="O36" s="124"/>
      <c r="P36" s="125">
        <f t="shared" ref="P36:P41" si="115">N36*O36</f>
        <v>0</v>
      </c>
      <c r="Q36" s="123"/>
      <c r="R36" s="124"/>
      <c r="S36" s="125">
        <f t="shared" ref="S36:S41" si="116">Q36*R36</f>
        <v>0</v>
      </c>
      <c r="T36" s="123"/>
      <c r="U36" s="124"/>
      <c r="V36" s="125">
        <f t="shared" ref="V36:V41" si="117">T36*U36</f>
        <v>0</v>
      </c>
      <c r="W36" s="126">
        <f t="shared" ref="W36:W41" si="118">G36+M36+S36</f>
        <v>100000</v>
      </c>
      <c r="X36" s="127">
        <f t="shared" ref="X36:X41" si="119">J36+P36+V36</f>
        <v>100000</v>
      </c>
      <c r="Y36" s="127">
        <f t="shared" si="6"/>
        <v>0</v>
      </c>
      <c r="Z36" s="128">
        <f t="shared" si="7"/>
        <v>0</v>
      </c>
      <c r="AA36" s="129"/>
      <c r="AB36" s="8"/>
      <c r="AC36" s="8"/>
      <c r="AD36" s="8"/>
      <c r="AE36" s="8"/>
      <c r="AF36" s="8"/>
      <c r="AG36" s="8"/>
    </row>
    <row r="37" spans="1:33" ht="30" customHeight="1" x14ac:dyDescent="0.35">
      <c r="A37" s="119" t="s">
        <v>88</v>
      </c>
      <c r="B37" s="120" t="s">
        <v>117</v>
      </c>
      <c r="C37" s="121" t="s">
        <v>118</v>
      </c>
      <c r="D37" s="122" t="s">
        <v>91</v>
      </c>
      <c r="E37" s="123">
        <v>4</v>
      </c>
      <c r="F37" s="124">
        <v>7000</v>
      </c>
      <c r="G37" s="125">
        <f t="shared" si="112"/>
        <v>28000</v>
      </c>
      <c r="H37" s="123">
        <v>4</v>
      </c>
      <c r="I37" s="124">
        <v>7000</v>
      </c>
      <c r="J37" s="125">
        <f t="shared" si="113"/>
        <v>28000</v>
      </c>
      <c r="K37" s="123"/>
      <c r="L37" s="124"/>
      <c r="M37" s="125">
        <f t="shared" si="114"/>
        <v>0</v>
      </c>
      <c r="N37" s="123"/>
      <c r="O37" s="124"/>
      <c r="P37" s="125">
        <f t="shared" si="115"/>
        <v>0</v>
      </c>
      <c r="Q37" s="123"/>
      <c r="R37" s="124"/>
      <c r="S37" s="125">
        <f t="shared" si="116"/>
        <v>0</v>
      </c>
      <c r="T37" s="123"/>
      <c r="U37" s="124"/>
      <c r="V37" s="125">
        <f t="shared" si="117"/>
        <v>0</v>
      </c>
      <c r="W37" s="126">
        <f t="shared" si="118"/>
        <v>28000</v>
      </c>
      <c r="X37" s="127">
        <f t="shared" si="119"/>
        <v>28000</v>
      </c>
      <c r="Y37" s="127">
        <f t="shared" si="6"/>
        <v>0</v>
      </c>
      <c r="Z37" s="128">
        <f t="shared" si="7"/>
        <v>0</v>
      </c>
      <c r="AA37" s="129"/>
      <c r="AB37" s="8"/>
      <c r="AC37" s="8"/>
      <c r="AD37" s="8"/>
      <c r="AE37" s="8"/>
      <c r="AF37" s="8"/>
      <c r="AG37" s="8"/>
    </row>
    <row r="38" spans="1:33" ht="30" customHeight="1" x14ac:dyDescent="0.35">
      <c r="A38" s="119" t="s">
        <v>88</v>
      </c>
      <c r="B38" s="133" t="s">
        <v>119</v>
      </c>
      <c r="C38" s="164" t="s">
        <v>120</v>
      </c>
      <c r="D38" s="122" t="s">
        <v>91</v>
      </c>
      <c r="E38" s="123">
        <v>4</v>
      </c>
      <c r="F38" s="136">
        <v>11500</v>
      </c>
      <c r="G38" s="137">
        <f t="shared" si="112"/>
        <v>46000</v>
      </c>
      <c r="H38" s="123">
        <v>4</v>
      </c>
      <c r="I38" s="136">
        <v>11500</v>
      </c>
      <c r="J38" s="125">
        <f t="shared" si="113"/>
        <v>46000</v>
      </c>
      <c r="K38" s="135"/>
      <c r="L38" s="136"/>
      <c r="M38" s="125">
        <f t="shared" si="114"/>
        <v>0</v>
      </c>
      <c r="N38" s="135"/>
      <c r="O38" s="136"/>
      <c r="P38" s="125">
        <f t="shared" si="115"/>
        <v>0</v>
      </c>
      <c r="Q38" s="135"/>
      <c r="R38" s="136"/>
      <c r="S38" s="125">
        <f t="shared" si="116"/>
        <v>0</v>
      </c>
      <c r="T38" s="135"/>
      <c r="U38" s="136"/>
      <c r="V38" s="125">
        <f t="shared" si="117"/>
        <v>0</v>
      </c>
      <c r="W38" s="126">
        <f t="shared" si="118"/>
        <v>46000</v>
      </c>
      <c r="X38" s="127">
        <f t="shared" si="119"/>
        <v>46000</v>
      </c>
      <c r="Y38" s="127">
        <f t="shared" si="6"/>
        <v>0</v>
      </c>
      <c r="Z38" s="128">
        <f t="shared" si="7"/>
        <v>0</v>
      </c>
      <c r="AA38" s="139"/>
      <c r="AB38" s="8"/>
      <c r="AC38" s="8"/>
      <c r="AD38" s="8"/>
      <c r="AE38" s="8"/>
      <c r="AF38" s="8"/>
      <c r="AG38" s="8"/>
    </row>
    <row r="39" spans="1:33" ht="30" customHeight="1" x14ac:dyDescent="0.35">
      <c r="A39" s="119" t="s">
        <v>88</v>
      </c>
      <c r="B39" s="133" t="s">
        <v>121</v>
      </c>
      <c r="C39" s="164" t="s">
        <v>122</v>
      </c>
      <c r="D39" s="122" t="s">
        <v>91</v>
      </c>
      <c r="E39" s="123">
        <v>4</v>
      </c>
      <c r="F39" s="136">
        <v>11500</v>
      </c>
      <c r="G39" s="137">
        <f t="shared" si="112"/>
        <v>46000</v>
      </c>
      <c r="H39" s="123">
        <v>4</v>
      </c>
      <c r="I39" s="136">
        <v>11500</v>
      </c>
      <c r="J39" s="125">
        <f t="shared" si="113"/>
        <v>46000</v>
      </c>
      <c r="K39" s="135"/>
      <c r="L39" s="136"/>
      <c r="M39" s="125">
        <f t="shared" si="114"/>
        <v>0</v>
      </c>
      <c r="N39" s="135"/>
      <c r="O39" s="136"/>
      <c r="P39" s="125">
        <f t="shared" si="115"/>
        <v>0</v>
      </c>
      <c r="Q39" s="135"/>
      <c r="R39" s="136"/>
      <c r="S39" s="125">
        <f t="shared" si="116"/>
        <v>0</v>
      </c>
      <c r="T39" s="135"/>
      <c r="U39" s="136"/>
      <c r="V39" s="125">
        <f t="shared" si="117"/>
        <v>0</v>
      </c>
      <c r="W39" s="126">
        <f t="shared" si="118"/>
        <v>46000</v>
      </c>
      <c r="X39" s="127">
        <f t="shared" si="119"/>
        <v>46000</v>
      </c>
      <c r="Y39" s="127">
        <f t="shared" si="6"/>
        <v>0</v>
      </c>
      <c r="Z39" s="128">
        <f t="shared" si="7"/>
        <v>0</v>
      </c>
      <c r="AA39" s="139"/>
      <c r="AB39" s="8"/>
      <c r="AC39" s="8"/>
      <c r="AD39" s="8"/>
      <c r="AE39" s="8"/>
      <c r="AF39" s="8"/>
      <c r="AG39" s="8"/>
    </row>
    <row r="40" spans="1:33" ht="30" customHeight="1" x14ac:dyDescent="0.35">
      <c r="A40" s="132" t="s">
        <v>88</v>
      </c>
      <c r="B40" s="133" t="s">
        <v>123</v>
      </c>
      <c r="C40" s="164" t="s">
        <v>124</v>
      </c>
      <c r="D40" s="134" t="s">
        <v>91</v>
      </c>
      <c r="E40" s="123">
        <v>4</v>
      </c>
      <c r="F40" s="136">
        <v>11500</v>
      </c>
      <c r="G40" s="137">
        <f t="shared" si="112"/>
        <v>46000</v>
      </c>
      <c r="H40" s="123">
        <v>4</v>
      </c>
      <c r="I40" s="136">
        <v>11500</v>
      </c>
      <c r="J40" s="137">
        <f t="shared" si="113"/>
        <v>46000</v>
      </c>
      <c r="K40" s="149"/>
      <c r="L40" s="150"/>
      <c r="M40" s="125">
        <f t="shared" si="114"/>
        <v>0</v>
      </c>
      <c r="N40" s="149"/>
      <c r="O40" s="150"/>
      <c r="P40" s="125">
        <f t="shared" si="115"/>
        <v>0</v>
      </c>
      <c r="Q40" s="149"/>
      <c r="R40" s="150"/>
      <c r="S40" s="151">
        <f t="shared" si="116"/>
        <v>0</v>
      </c>
      <c r="T40" s="149"/>
      <c r="U40" s="150"/>
      <c r="V40" s="125">
        <f t="shared" si="117"/>
        <v>0</v>
      </c>
      <c r="W40" s="126">
        <f t="shared" si="118"/>
        <v>46000</v>
      </c>
      <c r="X40" s="127">
        <f t="shared" si="119"/>
        <v>46000</v>
      </c>
      <c r="Y40" s="165">
        <f t="shared" si="6"/>
        <v>0</v>
      </c>
      <c r="Z40" s="128">
        <f t="shared" si="7"/>
        <v>0</v>
      </c>
      <c r="AA40" s="152"/>
      <c r="AB40" s="8"/>
      <c r="AC40" s="8"/>
      <c r="AD40" s="8"/>
      <c r="AE40" s="8"/>
      <c r="AF40" s="8"/>
      <c r="AG40" s="8"/>
    </row>
    <row r="41" spans="1:33" ht="30" customHeight="1" x14ac:dyDescent="0.35">
      <c r="A41" s="119" t="s">
        <v>88</v>
      </c>
      <c r="B41" s="133" t="s">
        <v>392</v>
      </c>
      <c r="C41" s="121" t="s">
        <v>90</v>
      </c>
      <c r="D41" s="122" t="s">
        <v>91</v>
      </c>
      <c r="E41" s="123"/>
      <c r="F41" s="124"/>
      <c r="G41" s="125">
        <f t="shared" si="112"/>
        <v>0</v>
      </c>
      <c r="H41" s="123"/>
      <c r="I41" s="124"/>
      <c r="J41" s="125">
        <f t="shared" si="113"/>
        <v>0</v>
      </c>
      <c r="K41" s="123"/>
      <c r="L41" s="124"/>
      <c r="M41" s="125">
        <f t="shared" si="114"/>
        <v>0</v>
      </c>
      <c r="N41" s="123"/>
      <c r="O41" s="124"/>
      <c r="P41" s="125">
        <f t="shared" si="115"/>
        <v>0</v>
      </c>
      <c r="Q41" s="123"/>
      <c r="R41" s="124"/>
      <c r="S41" s="125">
        <f t="shared" si="116"/>
        <v>0</v>
      </c>
      <c r="T41" s="123"/>
      <c r="U41" s="124"/>
      <c r="V41" s="125">
        <f t="shared" si="117"/>
        <v>0</v>
      </c>
      <c r="W41" s="126">
        <f t="shared" si="118"/>
        <v>0</v>
      </c>
      <c r="X41" s="127">
        <f t="shared" si="119"/>
        <v>0</v>
      </c>
      <c r="Y41" s="127">
        <f t="shared" si="6"/>
        <v>0</v>
      </c>
      <c r="Z41" s="128" t="e">
        <f t="shared" si="7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5">
      <c r="A42" s="166" t="s">
        <v>125</v>
      </c>
      <c r="B42" s="167"/>
      <c r="C42" s="168"/>
      <c r="D42" s="169"/>
      <c r="E42" s="170"/>
      <c r="F42" s="171"/>
      <c r="G42" s="172">
        <f>G13+G19+G25+G31+G35</f>
        <v>313580</v>
      </c>
      <c r="H42" s="171"/>
      <c r="I42" s="171"/>
      <c r="J42" s="172">
        <f>J13+J19+J25+J31+J35</f>
        <v>313580</v>
      </c>
      <c r="K42" s="170"/>
      <c r="L42" s="173"/>
      <c r="M42" s="172">
        <f>M13+M19+M25+M31+M35</f>
        <v>0</v>
      </c>
      <c r="N42" s="170"/>
      <c r="O42" s="173"/>
      <c r="P42" s="172">
        <f>P13+P19+P25+P31+P35</f>
        <v>0</v>
      </c>
      <c r="Q42" s="170"/>
      <c r="R42" s="173"/>
      <c r="S42" s="172">
        <f>S13+S19+S25+S31+S35</f>
        <v>0</v>
      </c>
      <c r="T42" s="170"/>
      <c r="U42" s="173"/>
      <c r="V42" s="172">
        <f>V13+V19+V25+V31+V35</f>
        <v>0</v>
      </c>
      <c r="W42" s="172">
        <f>W13+W19+W25+W31+W35</f>
        <v>313580</v>
      </c>
      <c r="X42" s="174">
        <f>X13+X19+X25+X31+X35</f>
        <v>313580</v>
      </c>
      <c r="Y42" s="175">
        <f t="shared" si="6"/>
        <v>0</v>
      </c>
      <c r="Z42" s="176">
        <f t="shared" si="7"/>
        <v>0</v>
      </c>
      <c r="AA42" s="177"/>
      <c r="AB42" s="7"/>
      <c r="AC42" s="8"/>
      <c r="AD42" s="8"/>
      <c r="AE42" s="8"/>
      <c r="AF42" s="8"/>
      <c r="AG42" s="8"/>
    </row>
    <row r="43" spans="1:33" ht="30" customHeight="1" x14ac:dyDescent="0.35">
      <c r="A43" s="178" t="s">
        <v>83</v>
      </c>
      <c r="B43" s="179">
        <v>2</v>
      </c>
      <c r="C43" s="180" t="s">
        <v>126</v>
      </c>
      <c r="D43" s="181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106"/>
      <c r="Y43" s="182"/>
      <c r="Z43" s="106"/>
      <c r="AA43" s="107"/>
      <c r="AB43" s="8"/>
      <c r="AC43" s="8"/>
      <c r="AD43" s="8"/>
      <c r="AE43" s="8"/>
      <c r="AF43" s="8"/>
      <c r="AG43" s="8"/>
    </row>
    <row r="44" spans="1:33" ht="30" customHeight="1" x14ac:dyDescent="0.35">
      <c r="A44" s="108" t="s">
        <v>85</v>
      </c>
      <c r="B44" s="155" t="s">
        <v>127</v>
      </c>
      <c r="C44" s="110" t="s">
        <v>128</v>
      </c>
      <c r="D44" s="111"/>
      <c r="E44" s="112">
        <f>SUM(E47:E49)</f>
        <v>0</v>
      </c>
      <c r="F44" s="113"/>
      <c r="G44" s="114">
        <f t="shared" ref="G44:H44" si="120">SUM(G47:G49)</f>
        <v>0</v>
      </c>
      <c r="H44" s="112">
        <f t="shared" si="120"/>
        <v>0</v>
      </c>
      <c r="I44" s="113"/>
      <c r="J44" s="114">
        <f t="shared" ref="J44:K44" si="121">SUM(J47:J49)</f>
        <v>0</v>
      </c>
      <c r="K44" s="112">
        <f t="shared" si="121"/>
        <v>0</v>
      </c>
      <c r="L44" s="113"/>
      <c r="M44" s="114">
        <f t="shared" ref="M44:N44" si="122">SUM(M47:M49)</f>
        <v>0</v>
      </c>
      <c r="N44" s="112">
        <f t="shared" si="122"/>
        <v>0</v>
      </c>
      <c r="O44" s="113"/>
      <c r="P44" s="114">
        <f t="shared" ref="P44:Q44" si="123">SUM(P47:P49)</f>
        <v>0</v>
      </c>
      <c r="Q44" s="112">
        <f t="shared" si="123"/>
        <v>0</v>
      </c>
      <c r="R44" s="113"/>
      <c r="S44" s="114">
        <f t="shared" ref="S44:T44" si="124">SUM(S47:S49)</f>
        <v>0</v>
      </c>
      <c r="T44" s="112">
        <f t="shared" si="124"/>
        <v>0</v>
      </c>
      <c r="U44" s="113"/>
      <c r="V44" s="114">
        <f t="shared" ref="V44:X44" si="125">SUM(V47:V49)</f>
        <v>0</v>
      </c>
      <c r="W44" s="114">
        <f t="shared" si="125"/>
        <v>0</v>
      </c>
      <c r="X44" s="183">
        <f t="shared" si="125"/>
        <v>0</v>
      </c>
      <c r="Y44" s="143">
        <f t="shared" ref="Y44:Y62" si="126">W44-X44</f>
        <v>0</v>
      </c>
      <c r="Z44" s="184" t="e">
        <f t="shared" ref="Z44:Z62" si="127">Y44/W44</f>
        <v>#DIV/0!</v>
      </c>
      <c r="AA44" s="117"/>
      <c r="AB44" s="185"/>
      <c r="AC44" s="118"/>
      <c r="AD44" s="118"/>
      <c r="AE44" s="118"/>
      <c r="AF44" s="118"/>
      <c r="AG44" s="118"/>
    </row>
    <row r="45" spans="1:33" ht="30" customHeight="1" x14ac:dyDescent="0.35">
      <c r="A45" s="119" t="s">
        <v>88</v>
      </c>
      <c r="B45" s="120" t="s">
        <v>129</v>
      </c>
      <c r="C45" s="121" t="s">
        <v>130</v>
      </c>
      <c r="D45" s="122" t="s">
        <v>131</v>
      </c>
      <c r="E45" s="123"/>
      <c r="F45" s="124"/>
      <c r="G45" s="125">
        <f t="shared" ref="G45" si="128">E45*F45</f>
        <v>0</v>
      </c>
      <c r="H45" s="123"/>
      <c r="I45" s="124"/>
      <c r="J45" s="125">
        <f t="shared" ref="J45" si="129">H45*I45</f>
        <v>0</v>
      </c>
      <c r="K45" s="123"/>
      <c r="L45" s="124"/>
      <c r="M45" s="125">
        <f t="shared" ref="M45" si="130">K45*L45</f>
        <v>0</v>
      </c>
      <c r="N45" s="123"/>
      <c r="O45" s="124"/>
      <c r="P45" s="125">
        <f t="shared" ref="P45" si="131">N45*O45</f>
        <v>0</v>
      </c>
      <c r="Q45" s="123"/>
      <c r="R45" s="124"/>
      <c r="S45" s="125">
        <f t="shared" ref="S45" si="132">Q45*R45</f>
        <v>0</v>
      </c>
      <c r="T45" s="123"/>
      <c r="U45" s="124"/>
      <c r="V45" s="125">
        <f t="shared" ref="V45" si="133">T45*U45</f>
        <v>0</v>
      </c>
      <c r="W45" s="126">
        <f t="shared" ref="W45" si="134">G45+M45+S45</f>
        <v>0</v>
      </c>
      <c r="X45" s="127">
        <f t="shared" ref="X45" si="135">J45+P45+V45</f>
        <v>0</v>
      </c>
      <c r="Y45" s="127">
        <f t="shared" si="126"/>
        <v>0</v>
      </c>
      <c r="Z45" s="128" t="e">
        <f t="shared" si="127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35">
      <c r="A46" s="119" t="s">
        <v>88</v>
      </c>
      <c r="B46" s="120" t="s">
        <v>132</v>
      </c>
      <c r="C46" s="121" t="s">
        <v>130</v>
      </c>
      <c r="D46" s="122" t="s">
        <v>131</v>
      </c>
      <c r="E46" s="123"/>
      <c r="F46" s="124"/>
      <c r="G46" s="125">
        <f t="shared" ref="G46" si="136">E46*F46</f>
        <v>0</v>
      </c>
      <c r="H46" s="123"/>
      <c r="I46" s="124"/>
      <c r="J46" s="125">
        <f t="shared" ref="J46" si="137">H46*I46</f>
        <v>0</v>
      </c>
      <c r="K46" s="123"/>
      <c r="L46" s="124"/>
      <c r="M46" s="125">
        <f t="shared" ref="M46" si="138">K46*L46</f>
        <v>0</v>
      </c>
      <c r="N46" s="123"/>
      <c r="O46" s="124"/>
      <c r="P46" s="125">
        <f t="shared" ref="P46" si="139">N46*O46</f>
        <v>0</v>
      </c>
      <c r="Q46" s="123"/>
      <c r="R46" s="124"/>
      <c r="S46" s="125">
        <f t="shared" ref="S46" si="140">Q46*R46</f>
        <v>0</v>
      </c>
      <c r="T46" s="123"/>
      <c r="U46" s="124"/>
      <c r="V46" s="125">
        <f t="shared" ref="V46" si="141">T46*U46</f>
        <v>0</v>
      </c>
      <c r="W46" s="126">
        <f t="shared" ref="W46" si="142">G46+M46+S46</f>
        <v>0</v>
      </c>
      <c r="X46" s="127">
        <f t="shared" ref="X46" si="143">J46+P46+V46</f>
        <v>0</v>
      </c>
      <c r="Y46" s="127">
        <f t="shared" ref="Y46" si="144">W46-X46</f>
        <v>0</v>
      </c>
      <c r="Z46" s="128" t="e">
        <f t="shared" ref="Z46" si="145">Y46/W46</f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5">
      <c r="A47" s="119" t="s">
        <v>88</v>
      </c>
      <c r="B47" s="120" t="s">
        <v>133</v>
      </c>
      <c r="C47" s="121" t="s">
        <v>130</v>
      </c>
      <c r="D47" s="122" t="s">
        <v>131</v>
      </c>
      <c r="E47" s="123"/>
      <c r="F47" s="124"/>
      <c r="G47" s="125">
        <f t="shared" ref="G47:G49" si="146">E47*F47</f>
        <v>0</v>
      </c>
      <c r="H47" s="123"/>
      <c r="I47" s="124"/>
      <c r="J47" s="125">
        <f t="shared" ref="J47:J49" si="147">H47*I47</f>
        <v>0</v>
      </c>
      <c r="K47" s="123"/>
      <c r="L47" s="124"/>
      <c r="M47" s="125">
        <f t="shared" ref="M47:M49" si="148">K47*L47</f>
        <v>0</v>
      </c>
      <c r="N47" s="123"/>
      <c r="O47" s="124"/>
      <c r="P47" s="125">
        <f t="shared" ref="P47:P49" si="149">N47*O47</f>
        <v>0</v>
      </c>
      <c r="Q47" s="123"/>
      <c r="R47" s="124"/>
      <c r="S47" s="125">
        <f t="shared" ref="S47:S49" si="150">Q47*R47</f>
        <v>0</v>
      </c>
      <c r="T47" s="123"/>
      <c r="U47" s="124"/>
      <c r="V47" s="125">
        <f t="shared" ref="V47:V49" si="151">T47*U47</f>
        <v>0</v>
      </c>
      <c r="W47" s="126">
        <f t="shared" ref="W47:W49" si="152">G47+M47+S47</f>
        <v>0</v>
      </c>
      <c r="X47" s="127">
        <f t="shared" ref="X47:X49" si="153">J47+P47+V47</f>
        <v>0</v>
      </c>
      <c r="Y47" s="127">
        <f t="shared" si="126"/>
        <v>0</v>
      </c>
      <c r="Z47" s="128" t="e">
        <f t="shared" si="127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hidden="1" customHeight="1" x14ac:dyDescent="0.35">
      <c r="A48" s="119" t="s">
        <v>88</v>
      </c>
      <c r="B48" s="120" t="s">
        <v>132</v>
      </c>
      <c r="C48" s="121" t="s">
        <v>130</v>
      </c>
      <c r="D48" s="122" t="s">
        <v>131</v>
      </c>
      <c r="E48" s="123"/>
      <c r="F48" s="124"/>
      <c r="G48" s="125">
        <f t="shared" si="146"/>
        <v>0</v>
      </c>
      <c r="H48" s="123"/>
      <c r="I48" s="124"/>
      <c r="J48" s="125">
        <f t="shared" si="147"/>
        <v>0</v>
      </c>
      <c r="K48" s="123"/>
      <c r="L48" s="124"/>
      <c r="M48" s="125">
        <f t="shared" si="148"/>
        <v>0</v>
      </c>
      <c r="N48" s="123"/>
      <c r="O48" s="124"/>
      <c r="P48" s="125">
        <f t="shared" si="149"/>
        <v>0</v>
      </c>
      <c r="Q48" s="123"/>
      <c r="R48" s="124"/>
      <c r="S48" s="125">
        <f t="shared" si="150"/>
        <v>0</v>
      </c>
      <c r="T48" s="123"/>
      <c r="U48" s="124"/>
      <c r="V48" s="125">
        <f t="shared" si="151"/>
        <v>0</v>
      </c>
      <c r="W48" s="126">
        <f t="shared" si="152"/>
        <v>0</v>
      </c>
      <c r="X48" s="127">
        <f t="shared" si="153"/>
        <v>0</v>
      </c>
      <c r="Y48" s="127">
        <f t="shared" si="126"/>
        <v>0</v>
      </c>
      <c r="Z48" s="128" t="e">
        <f t="shared" si="127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hidden="1" customHeight="1" x14ac:dyDescent="0.35">
      <c r="A49" s="147" t="s">
        <v>88</v>
      </c>
      <c r="B49" s="154" t="s">
        <v>133</v>
      </c>
      <c r="C49" s="121" t="s">
        <v>130</v>
      </c>
      <c r="D49" s="148" t="s">
        <v>131</v>
      </c>
      <c r="E49" s="149"/>
      <c r="F49" s="150"/>
      <c r="G49" s="151">
        <f t="shared" si="146"/>
        <v>0</v>
      </c>
      <c r="H49" s="149"/>
      <c r="I49" s="150"/>
      <c r="J49" s="151">
        <f t="shared" si="147"/>
        <v>0</v>
      </c>
      <c r="K49" s="149"/>
      <c r="L49" s="150"/>
      <c r="M49" s="151">
        <f t="shared" si="148"/>
        <v>0</v>
      </c>
      <c r="N49" s="149"/>
      <c r="O49" s="150"/>
      <c r="P49" s="151">
        <f t="shared" si="149"/>
        <v>0</v>
      </c>
      <c r="Q49" s="149"/>
      <c r="R49" s="150"/>
      <c r="S49" s="151">
        <f t="shared" si="150"/>
        <v>0</v>
      </c>
      <c r="T49" s="149"/>
      <c r="U49" s="150"/>
      <c r="V49" s="151">
        <f t="shared" si="151"/>
        <v>0</v>
      </c>
      <c r="W49" s="138">
        <f t="shared" si="152"/>
        <v>0</v>
      </c>
      <c r="X49" s="127">
        <f t="shared" si="153"/>
        <v>0</v>
      </c>
      <c r="Y49" s="127">
        <f t="shared" si="126"/>
        <v>0</v>
      </c>
      <c r="Z49" s="128" t="e">
        <f t="shared" si="127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35">
      <c r="A50" s="108" t="s">
        <v>85</v>
      </c>
      <c r="B50" s="155" t="s">
        <v>134</v>
      </c>
      <c r="C50" s="153" t="s">
        <v>135</v>
      </c>
      <c r="D50" s="141"/>
      <c r="E50" s="142">
        <f>SUM(E53:E55)</f>
        <v>0</v>
      </c>
      <c r="F50" s="143"/>
      <c r="G50" s="144">
        <f t="shared" ref="G50:H50" si="154">SUM(G53:G55)</f>
        <v>0</v>
      </c>
      <c r="H50" s="142">
        <f t="shared" si="154"/>
        <v>0</v>
      </c>
      <c r="I50" s="143"/>
      <c r="J50" s="144">
        <f t="shared" ref="J50:K50" si="155">SUM(J53:J55)</f>
        <v>0</v>
      </c>
      <c r="K50" s="142">
        <f t="shared" si="155"/>
        <v>0</v>
      </c>
      <c r="L50" s="143"/>
      <c r="M50" s="144">
        <f t="shared" ref="M50:N50" si="156">SUM(M53:M55)</f>
        <v>0</v>
      </c>
      <c r="N50" s="142">
        <f t="shared" si="156"/>
        <v>0</v>
      </c>
      <c r="O50" s="143"/>
      <c r="P50" s="144">
        <f t="shared" ref="P50:Q50" si="157">SUM(P53:P55)</f>
        <v>0</v>
      </c>
      <c r="Q50" s="142">
        <f t="shared" si="157"/>
        <v>0</v>
      </c>
      <c r="R50" s="143"/>
      <c r="S50" s="144">
        <f t="shared" ref="S50:T50" si="158">SUM(S53:S55)</f>
        <v>0</v>
      </c>
      <c r="T50" s="142">
        <f t="shared" si="158"/>
        <v>0</v>
      </c>
      <c r="U50" s="143"/>
      <c r="V50" s="144">
        <f t="shared" ref="V50:X50" si="159">SUM(V53:V55)</f>
        <v>0</v>
      </c>
      <c r="W50" s="144">
        <f t="shared" si="159"/>
        <v>0</v>
      </c>
      <c r="X50" s="144">
        <f t="shared" si="159"/>
        <v>0</v>
      </c>
      <c r="Y50" s="186">
        <f t="shared" si="126"/>
        <v>0</v>
      </c>
      <c r="Z50" s="186" t="e">
        <f t="shared" si="127"/>
        <v>#DIV/0!</v>
      </c>
      <c r="AA50" s="146"/>
      <c r="AB50" s="118"/>
      <c r="AC50" s="118"/>
      <c r="AD50" s="118"/>
      <c r="AE50" s="118"/>
      <c r="AF50" s="118"/>
      <c r="AG50" s="118"/>
    </row>
    <row r="51" spans="1:33" ht="30" customHeight="1" x14ac:dyDescent="0.35">
      <c r="A51" s="119" t="s">
        <v>88</v>
      </c>
      <c r="B51" s="120" t="s">
        <v>136</v>
      </c>
      <c r="C51" s="121" t="s">
        <v>137</v>
      </c>
      <c r="D51" s="122" t="s">
        <v>138</v>
      </c>
      <c r="E51" s="123"/>
      <c r="F51" s="124"/>
      <c r="G51" s="125">
        <f t="shared" ref="G51" si="160">E51*F51</f>
        <v>0</v>
      </c>
      <c r="H51" s="123"/>
      <c r="I51" s="124"/>
      <c r="J51" s="125">
        <f t="shared" ref="J51" si="161">H51*I51</f>
        <v>0</v>
      </c>
      <c r="K51" s="123"/>
      <c r="L51" s="124"/>
      <c r="M51" s="125">
        <f t="shared" ref="M51" si="162">K51*L51</f>
        <v>0</v>
      </c>
      <c r="N51" s="123"/>
      <c r="O51" s="124"/>
      <c r="P51" s="125">
        <f t="shared" ref="P51" si="163">N51*O51</f>
        <v>0</v>
      </c>
      <c r="Q51" s="123"/>
      <c r="R51" s="124"/>
      <c r="S51" s="125">
        <f t="shared" ref="S51" si="164">Q51*R51</f>
        <v>0</v>
      </c>
      <c r="T51" s="123"/>
      <c r="U51" s="124"/>
      <c r="V51" s="125">
        <f t="shared" ref="V51" si="165">T51*U51</f>
        <v>0</v>
      </c>
      <c r="W51" s="126">
        <f t="shared" ref="W51" si="166">G51+M51+S51</f>
        <v>0</v>
      </c>
      <c r="X51" s="127">
        <f t="shared" ref="X51" si="167">J51+P51+V51</f>
        <v>0</v>
      </c>
      <c r="Y51" s="127">
        <f t="shared" si="126"/>
        <v>0</v>
      </c>
      <c r="Z51" s="128" t="e">
        <f t="shared" si="127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5">
      <c r="A52" s="119" t="s">
        <v>88</v>
      </c>
      <c r="B52" s="120" t="s">
        <v>139</v>
      </c>
      <c r="C52" s="121" t="s">
        <v>137</v>
      </c>
      <c r="D52" s="122" t="s">
        <v>138</v>
      </c>
      <c r="E52" s="123"/>
      <c r="F52" s="124"/>
      <c r="G52" s="125">
        <f t="shared" ref="G52" si="168">E52*F52</f>
        <v>0</v>
      </c>
      <c r="H52" s="123"/>
      <c r="I52" s="124"/>
      <c r="J52" s="125">
        <f t="shared" ref="J52" si="169">H52*I52</f>
        <v>0</v>
      </c>
      <c r="K52" s="123"/>
      <c r="L52" s="124"/>
      <c r="M52" s="125">
        <f t="shared" ref="M52" si="170">K52*L52</f>
        <v>0</v>
      </c>
      <c r="N52" s="123"/>
      <c r="O52" s="124"/>
      <c r="P52" s="125">
        <f t="shared" ref="P52" si="171">N52*O52</f>
        <v>0</v>
      </c>
      <c r="Q52" s="123"/>
      <c r="R52" s="124"/>
      <c r="S52" s="125">
        <f t="shared" ref="S52" si="172">Q52*R52</f>
        <v>0</v>
      </c>
      <c r="T52" s="123"/>
      <c r="U52" s="124"/>
      <c r="V52" s="125">
        <f t="shared" ref="V52" si="173">T52*U52</f>
        <v>0</v>
      </c>
      <c r="W52" s="126">
        <f t="shared" ref="W52" si="174">G52+M52+S52</f>
        <v>0</v>
      </c>
      <c r="X52" s="127">
        <f t="shared" ref="X52" si="175">J52+P52+V52</f>
        <v>0</v>
      </c>
      <c r="Y52" s="127">
        <f t="shared" ref="Y52" si="176">W52-X52</f>
        <v>0</v>
      </c>
      <c r="Z52" s="128" t="e">
        <f t="shared" ref="Z52" si="177">Y52/W52</f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5">
      <c r="A53" s="119" t="s">
        <v>88</v>
      </c>
      <c r="B53" s="120" t="s">
        <v>140</v>
      </c>
      <c r="C53" s="121" t="s">
        <v>137</v>
      </c>
      <c r="D53" s="122" t="s">
        <v>138</v>
      </c>
      <c r="E53" s="123"/>
      <c r="F53" s="124"/>
      <c r="G53" s="125">
        <f t="shared" ref="G53:G55" si="178">E53*F53</f>
        <v>0</v>
      </c>
      <c r="H53" s="123"/>
      <c r="I53" s="124"/>
      <c r="J53" s="125">
        <f t="shared" ref="J53:J55" si="179">H53*I53</f>
        <v>0</v>
      </c>
      <c r="K53" s="123"/>
      <c r="L53" s="124"/>
      <c r="M53" s="125">
        <f t="shared" ref="M53:M55" si="180">K53*L53</f>
        <v>0</v>
      </c>
      <c r="N53" s="123"/>
      <c r="O53" s="124"/>
      <c r="P53" s="125">
        <f t="shared" ref="P53:P55" si="181">N53*O53</f>
        <v>0</v>
      </c>
      <c r="Q53" s="123"/>
      <c r="R53" s="124"/>
      <c r="S53" s="125">
        <f t="shared" ref="S53:S55" si="182">Q53*R53</f>
        <v>0</v>
      </c>
      <c r="T53" s="123"/>
      <c r="U53" s="124"/>
      <c r="V53" s="125">
        <f t="shared" ref="V53:V55" si="183">T53*U53</f>
        <v>0</v>
      </c>
      <c r="W53" s="126">
        <f t="shared" ref="W53:W55" si="184">G53+M53+S53</f>
        <v>0</v>
      </c>
      <c r="X53" s="127">
        <f t="shared" ref="X53:X55" si="185">J53+P53+V53</f>
        <v>0</v>
      </c>
      <c r="Y53" s="127">
        <f t="shared" si="126"/>
        <v>0</v>
      </c>
      <c r="Z53" s="128" t="e">
        <f t="shared" si="127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hidden="1" customHeight="1" x14ac:dyDescent="0.35">
      <c r="A54" s="119" t="s">
        <v>88</v>
      </c>
      <c r="B54" s="120" t="s">
        <v>139</v>
      </c>
      <c r="C54" s="187" t="s">
        <v>137</v>
      </c>
      <c r="D54" s="122" t="s">
        <v>138</v>
      </c>
      <c r="E54" s="123"/>
      <c r="F54" s="124"/>
      <c r="G54" s="125">
        <f t="shared" si="178"/>
        <v>0</v>
      </c>
      <c r="H54" s="123"/>
      <c r="I54" s="124"/>
      <c r="J54" s="125">
        <f t="shared" si="179"/>
        <v>0</v>
      </c>
      <c r="K54" s="123"/>
      <c r="L54" s="124"/>
      <c r="M54" s="125">
        <f t="shared" si="180"/>
        <v>0</v>
      </c>
      <c r="N54" s="123"/>
      <c r="O54" s="124"/>
      <c r="P54" s="125">
        <f t="shared" si="181"/>
        <v>0</v>
      </c>
      <c r="Q54" s="123"/>
      <c r="R54" s="124"/>
      <c r="S54" s="125">
        <f t="shared" si="182"/>
        <v>0</v>
      </c>
      <c r="T54" s="123"/>
      <c r="U54" s="124"/>
      <c r="V54" s="125">
        <f t="shared" si="183"/>
        <v>0</v>
      </c>
      <c r="W54" s="126">
        <f t="shared" si="184"/>
        <v>0</v>
      </c>
      <c r="X54" s="127">
        <f t="shared" si="185"/>
        <v>0</v>
      </c>
      <c r="Y54" s="127">
        <f t="shared" si="126"/>
        <v>0</v>
      </c>
      <c r="Z54" s="128" t="e">
        <f t="shared" si="127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hidden="1" customHeight="1" x14ac:dyDescent="0.35">
      <c r="A55" s="147" t="s">
        <v>88</v>
      </c>
      <c r="B55" s="154" t="s">
        <v>140</v>
      </c>
      <c r="C55" s="188" t="s">
        <v>137</v>
      </c>
      <c r="D55" s="148" t="s">
        <v>138</v>
      </c>
      <c r="E55" s="149"/>
      <c r="F55" s="150"/>
      <c r="G55" s="151">
        <f t="shared" si="178"/>
        <v>0</v>
      </c>
      <c r="H55" s="149"/>
      <c r="I55" s="150"/>
      <c r="J55" s="151">
        <f t="shared" si="179"/>
        <v>0</v>
      </c>
      <c r="K55" s="149"/>
      <c r="L55" s="150"/>
      <c r="M55" s="151">
        <f t="shared" si="180"/>
        <v>0</v>
      </c>
      <c r="N55" s="149"/>
      <c r="O55" s="150"/>
      <c r="P55" s="151">
        <f t="shared" si="181"/>
        <v>0</v>
      </c>
      <c r="Q55" s="149"/>
      <c r="R55" s="150"/>
      <c r="S55" s="151">
        <f t="shared" si="182"/>
        <v>0</v>
      </c>
      <c r="T55" s="149"/>
      <c r="U55" s="150"/>
      <c r="V55" s="151">
        <f t="shared" si="183"/>
        <v>0</v>
      </c>
      <c r="W55" s="138">
        <f t="shared" si="184"/>
        <v>0</v>
      </c>
      <c r="X55" s="127">
        <f t="shared" si="185"/>
        <v>0</v>
      </c>
      <c r="Y55" s="127">
        <f t="shared" si="126"/>
        <v>0</v>
      </c>
      <c r="Z55" s="128" t="e">
        <f t="shared" si="127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35">
      <c r="A56" s="108" t="s">
        <v>85</v>
      </c>
      <c r="B56" s="155" t="s">
        <v>141</v>
      </c>
      <c r="C56" s="153" t="s">
        <v>142</v>
      </c>
      <c r="D56" s="141"/>
      <c r="E56" s="142">
        <f>SUM(E59:E61)</f>
        <v>0</v>
      </c>
      <c r="F56" s="143"/>
      <c r="G56" s="144">
        <f t="shared" ref="G56:H56" si="186">SUM(G59:G61)</f>
        <v>0</v>
      </c>
      <c r="H56" s="142">
        <f t="shared" si="186"/>
        <v>0</v>
      </c>
      <c r="I56" s="143"/>
      <c r="J56" s="144">
        <f t="shared" ref="J56:K56" si="187">SUM(J59:J61)</f>
        <v>0</v>
      </c>
      <c r="K56" s="142">
        <f t="shared" si="187"/>
        <v>0</v>
      </c>
      <c r="L56" s="143"/>
      <c r="M56" s="144">
        <f t="shared" ref="M56:N56" si="188">SUM(M59:M61)</f>
        <v>0</v>
      </c>
      <c r="N56" s="142">
        <f t="shared" si="188"/>
        <v>0</v>
      </c>
      <c r="O56" s="143"/>
      <c r="P56" s="144">
        <f t="shared" ref="P56:Q56" si="189">SUM(P59:P61)</f>
        <v>0</v>
      </c>
      <c r="Q56" s="142">
        <f t="shared" si="189"/>
        <v>0</v>
      </c>
      <c r="R56" s="143"/>
      <c r="S56" s="144">
        <f t="shared" ref="S56:T56" si="190">SUM(S59:S61)</f>
        <v>0</v>
      </c>
      <c r="T56" s="142">
        <f t="shared" si="190"/>
        <v>0</v>
      </c>
      <c r="U56" s="143"/>
      <c r="V56" s="144">
        <f t="shared" ref="V56:X56" si="191">SUM(V59:V61)</f>
        <v>0</v>
      </c>
      <c r="W56" s="144">
        <f t="shared" si="191"/>
        <v>0</v>
      </c>
      <c r="X56" s="144">
        <f t="shared" si="191"/>
        <v>0</v>
      </c>
      <c r="Y56" s="143">
        <f t="shared" si="126"/>
        <v>0</v>
      </c>
      <c r="Z56" s="143" t="e">
        <f t="shared" si="127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35">
      <c r="A57" s="119" t="s">
        <v>88</v>
      </c>
      <c r="B57" s="120" t="s">
        <v>143</v>
      </c>
      <c r="C57" s="121" t="s">
        <v>144</v>
      </c>
      <c r="D57" s="122" t="s">
        <v>138</v>
      </c>
      <c r="E57" s="123"/>
      <c r="F57" s="124"/>
      <c r="G57" s="125">
        <f t="shared" ref="G57" si="192">E57*F57</f>
        <v>0</v>
      </c>
      <c r="H57" s="123"/>
      <c r="I57" s="124"/>
      <c r="J57" s="125">
        <f t="shared" ref="J57" si="193">H57*I57</f>
        <v>0</v>
      </c>
      <c r="K57" s="123"/>
      <c r="L57" s="124"/>
      <c r="M57" s="125">
        <f t="shared" ref="M57" si="194">K57*L57</f>
        <v>0</v>
      </c>
      <c r="N57" s="123"/>
      <c r="O57" s="124"/>
      <c r="P57" s="125">
        <f t="shared" ref="P57" si="195">N57*O57</f>
        <v>0</v>
      </c>
      <c r="Q57" s="123"/>
      <c r="R57" s="124"/>
      <c r="S57" s="125">
        <f t="shared" ref="S57" si="196">Q57*R57</f>
        <v>0</v>
      </c>
      <c r="T57" s="123"/>
      <c r="U57" s="124"/>
      <c r="V57" s="125">
        <f t="shared" ref="V57" si="197">T57*U57</f>
        <v>0</v>
      </c>
      <c r="W57" s="126">
        <f t="shared" ref="W57" si="198">G57+M57+S57</f>
        <v>0</v>
      </c>
      <c r="X57" s="127">
        <f t="shared" ref="X57" si="199">J57+P57+V57</f>
        <v>0</v>
      </c>
      <c r="Y57" s="127">
        <f t="shared" si="126"/>
        <v>0</v>
      </c>
      <c r="Z57" s="128" t="e">
        <f t="shared" si="127"/>
        <v>#DIV/0!</v>
      </c>
      <c r="AA57" s="129"/>
      <c r="AB57" s="130"/>
      <c r="AC57" s="131"/>
      <c r="AD57" s="131"/>
      <c r="AE57" s="131"/>
      <c r="AF57" s="131"/>
      <c r="AG57" s="131"/>
    </row>
    <row r="58" spans="1:33" ht="30" customHeight="1" x14ac:dyDescent="0.35">
      <c r="A58" s="119" t="s">
        <v>88</v>
      </c>
      <c r="B58" s="120" t="s">
        <v>145</v>
      </c>
      <c r="C58" s="121" t="s">
        <v>144</v>
      </c>
      <c r="D58" s="122" t="s">
        <v>138</v>
      </c>
      <c r="E58" s="123"/>
      <c r="F58" s="124"/>
      <c r="G58" s="125">
        <f t="shared" ref="G58" si="200">E58*F58</f>
        <v>0</v>
      </c>
      <c r="H58" s="123"/>
      <c r="I58" s="124"/>
      <c r="J58" s="125">
        <f t="shared" ref="J58" si="201">H58*I58</f>
        <v>0</v>
      </c>
      <c r="K58" s="123"/>
      <c r="L58" s="124"/>
      <c r="M58" s="125">
        <f t="shared" ref="M58" si="202">K58*L58</f>
        <v>0</v>
      </c>
      <c r="N58" s="123"/>
      <c r="O58" s="124"/>
      <c r="P58" s="125">
        <f t="shared" ref="P58" si="203">N58*O58</f>
        <v>0</v>
      </c>
      <c r="Q58" s="123"/>
      <c r="R58" s="124"/>
      <c r="S58" s="125">
        <f t="shared" ref="S58" si="204">Q58*R58</f>
        <v>0</v>
      </c>
      <c r="T58" s="123"/>
      <c r="U58" s="124"/>
      <c r="V58" s="125">
        <f t="shared" ref="V58" si="205">T58*U58</f>
        <v>0</v>
      </c>
      <c r="W58" s="126">
        <f t="shared" ref="W58" si="206">G58+M58+S58</f>
        <v>0</v>
      </c>
      <c r="X58" s="127">
        <f t="shared" ref="X58" si="207">J58+P58+V58</f>
        <v>0</v>
      </c>
      <c r="Y58" s="127">
        <f t="shared" ref="Y58" si="208">W58-X58</f>
        <v>0</v>
      </c>
      <c r="Z58" s="128" t="e">
        <f t="shared" ref="Z58" si="209">Y58/W58</f>
        <v>#DIV/0!</v>
      </c>
      <c r="AA58" s="129"/>
      <c r="AB58" s="130"/>
      <c r="AC58" s="131"/>
      <c r="AD58" s="131"/>
      <c r="AE58" s="131"/>
      <c r="AF58" s="131"/>
      <c r="AG58" s="131"/>
    </row>
    <row r="59" spans="1:33" ht="30" customHeight="1" x14ac:dyDescent="0.35">
      <c r="A59" s="119" t="s">
        <v>88</v>
      </c>
      <c r="B59" s="120" t="s">
        <v>147</v>
      </c>
      <c r="C59" s="121" t="s">
        <v>144</v>
      </c>
      <c r="D59" s="122" t="s">
        <v>138</v>
      </c>
      <c r="E59" s="123"/>
      <c r="F59" s="124"/>
      <c r="G59" s="125">
        <f t="shared" ref="G59:G61" si="210">E59*F59</f>
        <v>0</v>
      </c>
      <c r="H59" s="123"/>
      <c r="I59" s="124"/>
      <c r="J59" s="125">
        <f t="shared" ref="J59:J61" si="211">H59*I59</f>
        <v>0</v>
      </c>
      <c r="K59" s="123"/>
      <c r="L59" s="124"/>
      <c r="M59" s="125">
        <f t="shared" ref="M59:M61" si="212">K59*L59</f>
        <v>0</v>
      </c>
      <c r="N59" s="123"/>
      <c r="O59" s="124"/>
      <c r="P59" s="125">
        <f t="shared" ref="P59:P61" si="213">N59*O59</f>
        <v>0</v>
      </c>
      <c r="Q59" s="123"/>
      <c r="R59" s="124"/>
      <c r="S59" s="125">
        <f t="shared" ref="S59:S61" si="214">Q59*R59</f>
        <v>0</v>
      </c>
      <c r="T59" s="123"/>
      <c r="U59" s="124"/>
      <c r="V59" s="125">
        <f t="shared" ref="V59:V61" si="215">T59*U59</f>
        <v>0</v>
      </c>
      <c r="W59" s="126">
        <f t="shared" ref="W59:W61" si="216">G59+M59+S59</f>
        <v>0</v>
      </c>
      <c r="X59" s="127">
        <f t="shared" ref="X59:X61" si="217">J59+P59+V59</f>
        <v>0</v>
      </c>
      <c r="Y59" s="127">
        <f t="shared" si="126"/>
        <v>0</v>
      </c>
      <c r="Z59" s="128" t="e">
        <f t="shared" si="127"/>
        <v>#DIV/0!</v>
      </c>
      <c r="AA59" s="129"/>
      <c r="AB59" s="130"/>
      <c r="AC59" s="131"/>
      <c r="AD59" s="131"/>
      <c r="AE59" s="131"/>
      <c r="AF59" s="131"/>
      <c r="AG59" s="131"/>
    </row>
    <row r="60" spans="1:33" ht="30" hidden="1" customHeight="1" x14ac:dyDescent="0.35">
      <c r="A60" s="119" t="s">
        <v>88</v>
      </c>
      <c r="B60" s="120" t="s">
        <v>145</v>
      </c>
      <c r="C60" s="121" t="s">
        <v>146</v>
      </c>
      <c r="D60" s="122" t="s">
        <v>138</v>
      </c>
      <c r="E60" s="123"/>
      <c r="F60" s="124"/>
      <c r="G60" s="125">
        <f t="shared" si="210"/>
        <v>0</v>
      </c>
      <c r="H60" s="123"/>
      <c r="I60" s="124"/>
      <c r="J60" s="125">
        <f t="shared" si="211"/>
        <v>0</v>
      </c>
      <c r="K60" s="123"/>
      <c r="L60" s="124"/>
      <c r="M60" s="125">
        <f t="shared" si="212"/>
        <v>0</v>
      </c>
      <c r="N60" s="123"/>
      <c r="O60" s="124"/>
      <c r="P60" s="125">
        <f t="shared" si="213"/>
        <v>0</v>
      </c>
      <c r="Q60" s="123"/>
      <c r="R60" s="124"/>
      <c r="S60" s="125">
        <f t="shared" si="214"/>
        <v>0</v>
      </c>
      <c r="T60" s="123"/>
      <c r="U60" s="124"/>
      <c r="V60" s="125">
        <f t="shared" si="215"/>
        <v>0</v>
      </c>
      <c r="W60" s="126">
        <f t="shared" si="216"/>
        <v>0</v>
      </c>
      <c r="X60" s="127">
        <f t="shared" si="217"/>
        <v>0</v>
      </c>
      <c r="Y60" s="127">
        <f t="shared" si="126"/>
        <v>0</v>
      </c>
      <c r="Z60" s="128" t="e">
        <f t="shared" si="127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35">
      <c r="A61" s="132" t="s">
        <v>88</v>
      </c>
      <c r="B61" s="133" t="s">
        <v>147</v>
      </c>
      <c r="C61" s="164" t="s">
        <v>144</v>
      </c>
      <c r="D61" s="134" t="s">
        <v>138</v>
      </c>
      <c r="E61" s="149"/>
      <c r="F61" s="150"/>
      <c r="G61" s="151">
        <f t="shared" si="210"/>
        <v>0</v>
      </c>
      <c r="H61" s="149"/>
      <c r="I61" s="150"/>
      <c r="J61" s="151">
        <f t="shared" si="211"/>
        <v>0</v>
      </c>
      <c r="K61" s="149"/>
      <c r="L61" s="150"/>
      <c r="M61" s="151">
        <f t="shared" si="212"/>
        <v>0</v>
      </c>
      <c r="N61" s="149"/>
      <c r="O61" s="150"/>
      <c r="P61" s="151">
        <f t="shared" si="213"/>
        <v>0</v>
      </c>
      <c r="Q61" s="149"/>
      <c r="R61" s="150"/>
      <c r="S61" s="151">
        <f t="shared" si="214"/>
        <v>0</v>
      </c>
      <c r="T61" s="149"/>
      <c r="U61" s="150"/>
      <c r="V61" s="151">
        <f t="shared" si="215"/>
        <v>0</v>
      </c>
      <c r="W61" s="138">
        <f t="shared" si="216"/>
        <v>0</v>
      </c>
      <c r="X61" s="127">
        <f t="shared" si="217"/>
        <v>0</v>
      </c>
      <c r="Y61" s="127">
        <f t="shared" si="126"/>
        <v>0</v>
      </c>
      <c r="Z61" s="128" t="e">
        <f t="shared" si="127"/>
        <v>#DIV/0!</v>
      </c>
      <c r="AA61" s="152"/>
      <c r="AB61" s="131"/>
      <c r="AC61" s="131"/>
      <c r="AD61" s="131"/>
      <c r="AE61" s="131"/>
      <c r="AF61" s="131"/>
      <c r="AG61" s="131"/>
    </row>
    <row r="62" spans="1:33" ht="30" customHeight="1" x14ac:dyDescent="0.35">
      <c r="A62" s="166" t="s">
        <v>148</v>
      </c>
      <c r="B62" s="167"/>
      <c r="C62" s="168"/>
      <c r="D62" s="169"/>
      <c r="E62" s="173">
        <f>E56+E50+E44</f>
        <v>0</v>
      </c>
      <c r="F62" s="189"/>
      <c r="G62" s="172">
        <f>G56+G50+G44</f>
        <v>0</v>
      </c>
      <c r="H62" s="173">
        <f>H56+H50+H44</f>
        <v>0</v>
      </c>
      <c r="I62" s="189"/>
      <c r="J62" s="172">
        <f>J56+J50+J44</f>
        <v>0</v>
      </c>
      <c r="K62" s="190">
        <f>K56+K50+K44</f>
        <v>0</v>
      </c>
      <c r="L62" s="189"/>
      <c r="M62" s="172">
        <f>M56+M50+M44</f>
        <v>0</v>
      </c>
      <c r="N62" s="190">
        <f>N56+N50+N44</f>
        <v>0</v>
      </c>
      <c r="O62" s="189"/>
      <c r="P62" s="172">
        <f>P56+P50+P44</f>
        <v>0</v>
      </c>
      <c r="Q62" s="190">
        <f>Q56+Q50+Q44</f>
        <v>0</v>
      </c>
      <c r="R62" s="189"/>
      <c r="S62" s="172">
        <f>S56+S50+S44</f>
        <v>0</v>
      </c>
      <c r="T62" s="190">
        <f>T56+T50+T44</f>
        <v>0</v>
      </c>
      <c r="U62" s="189"/>
      <c r="V62" s="172">
        <f>V56+V50+V44</f>
        <v>0</v>
      </c>
      <c r="W62" s="191">
        <f>W56+W50+W44</f>
        <v>0</v>
      </c>
      <c r="X62" s="191">
        <f>X56+X50+X44</f>
        <v>0</v>
      </c>
      <c r="Y62" s="191">
        <f t="shared" si="126"/>
        <v>0</v>
      </c>
      <c r="Z62" s="191" t="e">
        <f t="shared" si="127"/>
        <v>#DIV/0!</v>
      </c>
      <c r="AA62" s="177"/>
      <c r="AB62" s="8"/>
      <c r="AC62" s="8"/>
      <c r="AD62" s="8"/>
      <c r="AE62" s="8"/>
      <c r="AF62" s="8"/>
      <c r="AG62" s="8"/>
    </row>
    <row r="63" spans="1:33" ht="30" customHeight="1" x14ac:dyDescent="0.35">
      <c r="A63" s="178" t="s">
        <v>83</v>
      </c>
      <c r="B63" s="179">
        <v>3</v>
      </c>
      <c r="C63" s="180" t="s">
        <v>149</v>
      </c>
      <c r="D63" s="181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06"/>
      <c r="Y63" s="106"/>
      <c r="Z63" s="106"/>
      <c r="AA63" s="107"/>
      <c r="AB63" s="8"/>
      <c r="AC63" s="8"/>
      <c r="AD63" s="8"/>
      <c r="AE63" s="8"/>
      <c r="AF63" s="8"/>
      <c r="AG63" s="8"/>
    </row>
    <row r="64" spans="1:33" ht="45" customHeight="1" x14ac:dyDescent="0.35">
      <c r="A64" s="108" t="s">
        <v>85</v>
      </c>
      <c r="B64" s="155" t="s">
        <v>150</v>
      </c>
      <c r="C64" s="110" t="s">
        <v>151</v>
      </c>
      <c r="D64" s="111"/>
      <c r="E64" s="112">
        <f>SUM(E67:E69)</f>
        <v>0</v>
      </c>
      <c r="F64" s="113"/>
      <c r="G64" s="114">
        <f t="shared" ref="G64:H64" si="218">SUM(G67:G69)</f>
        <v>0</v>
      </c>
      <c r="H64" s="112">
        <f t="shared" si="218"/>
        <v>0</v>
      </c>
      <c r="I64" s="113"/>
      <c r="J64" s="114">
        <f t="shared" ref="J64:K64" si="219">SUM(J67:J69)</f>
        <v>0</v>
      </c>
      <c r="K64" s="112">
        <f t="shared" si="219"/>
        <v>0</v>
      </c>
      <c r="L64" s="113"/>
      <c r="M64" s="114">
        <f t="shared" ref="M64:N64" si="220">SUM(M67:M69)</f>
        <v>0</v>
      </c>
      <c r="N64" s="112">
        <f t="shared" si="220"/>
        <v>0</v>
      </c>
      <c r="O64" s="113"/>
      <c r="P64" s="114">
        <f t="shared" ref="P64:Q64" si="221">SUM(P67:P69)</f>
        <v>0</v>
      </c>
      <c r="Q64" s="112">
        <f t="shared" si="221"/>
        <v>0</v>
      </c>
      <c r="R64" s="113"/>
      <c r="S64" s="114">
        <f t="shared" ref="S64:T64" si="222">SUM(S67:S69)</f>
        <v>0</v>
      </c>
      <c r="T64" s="112">
        <f t="shared" si="222"/>
        <v>0</v>
      </c>
      <c r="U64" s="113"/>
      <c r="V64" s="114">
        <f t="shared" ref="V64:X64" si="223">SUM(V67:V69)</f>
        <v>0</v>
      </c>
      <c r="W64" s="114">
        <f t="shared" si="223"/>
        <v>0</v>
      </c>
      <c r="X64" s="114">
        <f t="shared" si="223"/>
        <v>0</v>
      </c>
      <c r="Y64" s="115">
        <f t="shared" ref="Y64:Y73" si="224">W64-X64</f>
        <v>0</v>
      </c>
      <c r="Z64" s="116" t="e">
        <f t="shared" ref="Z64:Z73" si="225">Y64/W64</f>
        <v>#DIV/0!</v>
      </c>
      <c r="AA64" s="117"/>
      <c r="AB64" s="118"/>
      <c r="AC64" s="118"/>
      <c r="AD64" s="118"/>
      <c r="AE64" s="118"/>
      <c r="AF64" s="118"/>
      <c r="AG64" s="118"/>
    </row>
    <row r="65" spans="1:33" ht="30" customHeight="1" x14ac:dyDescent="0.35">
      <c r="A65" s="119" t="s">
        <v>88</v>
      </c>
      <c r="B65" s="120" t="s">
        <v>152</v>
      </c>
      <c r="C65" s="187" t="s">
        <v>153</v>
      </c>
      <c r="D65" s="122" t="s">
        <v>131</v>
      </c>
      <c r="E65" s="123"/>
      <c r="F65" s="124"/>
      <c r="G65" s="125">
        <f t="shared" ref="G65" si="226">E65*F65</f>
        <v>0</v>
      </c>
      <c r="H65" s="123"/>
      <c r="I65" s="124"/>
      <c r="J65" s="125">
        <f t="shared" ref="J65" si="227">H65*I65</f>
        <v>0</v>
      </c>
      <c r="K65" s="123"/>
      <c r="L65" s="124"/>
      <c r="M65" s="125">
        <f t="shared" ref="M65" si="228">K65*L65</f>
        <v>0</v>
      </c>
      <c r="N65" s="123"/>
      <c r="O65" s="124"/>
      <c r="P65" s="125">
        <f t="shared" ref="P65" si="229">N65*O65</f>
        <v>0</v>
      </c>
      <c r="Q65" s="123"/>
      <c r="R65" s="124"/>
      <c r="S65" s="125">
        <f t="shared" ref="S65" si="230">Q65*R65</f>
        <v>0</v>
      </c>
      <c r="T65" s="123"/>
      <c r="U65" s="124"/>
      <c r="V65" s="125">
        <f t="shared" ref="V65" si="231">T65*U65</f>
        <v>0</v>
      </c>
      <c r="W65" s="126">
        <f t="shared" ref="W65" si="232">G65+M65+S65</f>
        <v>0</v>
      </c>
      <c r="X65" s="127">
        <f t="shared" ref="X65" si="233">J65+P65+V65</f>
        <v>0</v>
      </c>
      <c r="Y65" s="127">
        <f t="shared" si="224"/>
        <v>0</v>
      </c>
      <c r="Z65" s="128" t="e">
        <f t="shared" si="225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5">
      <c r="A66" s="119" t="s">
        <v>88</v>
      </c>
      <c r="B66" s="120" t="s">
        <v>154</v>
      </c>
      <c r="C66" s="187" t="s">
        <v>153</v>
      </c>
      <c r="D66" s="122" t="s">
        <v>131</v>
      </c>
      <c r="E66" s="123"/>
      <c r="F66" s="124"/>
      <c r="G66" s="125">
        <f t="shared" ref="G66" si="234">E66*F66</f>
        <v>0</v>
      </c>
      <c r="H66" s="123"/>
      <c r="I66" s="124"/>
      <c r="J66" s="125">
        <f t="shared" ref="J66" si="235">H66*I66</f>
        <v>0</v>
      </c>
      <c r="K66" s="123"/>
      <c r="L66" s="124"/>
      <c r="M66" s="125">
        <f t="shared" ref="M66" si="236">K66*L66</f>
        <v>0</v>
      </c>
      <c r="N66" s="123"/>
      <c r="O66" s="124"/>
      <c r="P66" s="125">
        <f t="shared" ref="P66" si="237">N66*O66</f>
        <v>0</v>
      </c>
      <c r="Q66" s="123"/>
      <c r="R66" s="124"/>
      <c r="S66" s="125">
        <f t="shared" ref="S66" si="238">Q66*R66</f>
        <v>0</v>
      </c>
      <c r="T66" s="123"/>
      <c r="U66" s="124"/>
      <c r="V66" s="125">
        <f t="shared" ref="V66" si="239">T66*U66</f>
        <v>0</v>
      </c>
      <c r="W66" s="126">
        <f t="shared" ref="W66" si="240">G66+M66+S66</f>
        <v>0</v>
      </c>
      <c r="X66" s="127">
        <f t="shared" ref="X66" si="241">J66+P66+V66</f>
        <v>0</v>
      </c>
      <c r="Y66" s="127">
        <f t="shared" ref="Y66" si="242">W66-X66</f>
        <v>0</v>
      </c>
      <c r="Z66" s="128" t="e">
        <f t="shared" ref="Z66" si="243">Y66/W66</f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5">
      <c r="A67" s="119" t="s">
        <v>88</v>
      </c>
      <c r="B67" s="120" t="s">
        <v>156</v>
      </c>
      <c r="C67" s="187" t="s">
        <v>153</v>
      </c>
      <c r="D67" s="122" t="s">
        <v>131</v>
      </c>
      <c r="E67" s="123"/>
      <c r="F67" s="124"/>
      <c r="G67" s="125">
        <f t="shared" ref="G67:G69" si="244">E67*F67</f>
        <v>0</v>
      </c>
      <c r="H67" s="123"/>
      <c r="I67" s="124"/>
      <c r="J67" s="125">
        <f t="shared" ref="J67:J69" si="245">H67*I67</f>
        <v>0</v>
      </c>
      <c r="K67" s="123"/>
      <c r="L67" s="124"/>
      <c r="M67" s="125">
        <f t="shared" ref="M67:M69" si="246">K67*L67</f>
        <v>0</v>
      </c>
      <c r="N67" s="123"/>
      <c r="O67" s="124"/>
      <c r="P67" s="125">
        <f t="shared" ref="P67:P69" si="247">N67*O67</f>
        <v>0</v>
      </c>
      <c r="Q67" s="123"/>
      <c r="R67" s="124"/>
      <c r="S67" s="125">
        <f t="shared" ref="S67:S69" si="248">Q67*R67</f>
        <v>0</v>
      </c>
      <c r="T67" s="123"/>
      <c r="U67" s="124"/>
      <c r="V67" s="125">
        <f t="shared" ref="V67:V69" si="249">T67*U67</f>
        <v>0</v>
      </c>
      <c r="W67" s="126">
        <f t="shared" ref="W67:W69" si="250">G67+M67+S67</f>
        <v>0</v>
      </c>
      <c r="X67" s="127">
        <f t="shared" ref="X67:X69" si="251">J67+P67+V67</f>
        <v>0</v>
      </c>
      <c r="Y67" s="127">
        <f t="shared" si="224"/>
        <v>0</v>
      </c>
      <c r="Z67" s="128" t="e">
        <f t="shared" si="225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35">
      <c r="A68" s="119" t="s">
        <v>88</v>
      </c>
      <c r="B68" s="120" t="s">
        <v>154</v>
      </c>
      <c r="C68" s="187" t="s">
        <v>155</v>
      </c>
      <c r="D68" s="122" t="s">
        <v>131</v>
      </c>
      <c r="E68" s="123"/>
      <c r="F68" s="124"/>
      <c r="G68" s="125">
        <f t="shared" si="244"/>
        <v>0</v>
      </c>
      <c r="H68" s="123"/>
      <c r="I68" s="124"/>
      <c r="J68" s="125">
        <f t="shared" si="245"/>
        <v>0</v>
      </c>
      <c r="K68" s="123"/>
      <c r="L68" s="124"/>
      <c r="M68" s="125">
        <f t="shared" si="246"/>
        <v>0</v>
      </c>
      <c r="N68" s="123"/>
      <c r="O68" s="124"/>
      <c r="P68" s="125">
        <f t="shared" si="247"/>
        <v>0</v>
      </c>
      <c r="Q68" s="123"/>
      <c r="R68" s="124"/>
      <c r="S68" s="125">
        <f t="shared" si="248"/>
        <v>0</v>
      </c>
      <c r="T68" s="123"/>
      <c r="U68" s="124"/>
      <c r="V68" s="125">
        <f t="shared" si="249"/>
        <v>0</v>
      </c>
      <c r="W68" s="126">
        <f t="shared" si="250"/>
        <v>0</v>
      </c>
      <c r="X68" s="127">
        <f t="shared" si="251"/>
        <v>0</v>
      </c>
      <c r="Y68" s="127">
        <f t="shared" si="224"/>
        <v>0</v>
      </c>
      <c r="Z68" s="128" t="e">
        <f t="shared" si="225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35">
      <c r="A69" s="132" t="s">
        <v>88</v>
      </c>
      <c r="B69" s="133" t="s">
        <v>156</v>
      </c>
      <c r="C69" s="163" t="s">
        <v>157</v>
      </c>
      <c r="D69" s="134" t="s">
        <v>131</v>
      </c>
      <c r="E69" s="135"/>
      <c r="F69" s="136"/>
      <c r="G69" s="137">
        <f t="shared" si="244"/>
        <v>0</v>
      </c>
      <c r="H69" s="135"/>
      <c r="I69" s="136"/>
      <c r="J69" s="137">
        <f t="shared" si="245"/>
        <v>0</v>
      </c>
      <c r="K69" s="135"/>
      <c r="L69" s="136"/>
      <c r="M69" s="137">
        <f t="shared" si="246"/>
        <v>0</v>
      </c>
      <c r="N69" s="135"/>
      <c r="O69" s="136"/>
      <c r="P69" s="137">
        <f t="shared" si="247"/>
        <v>0</v>
      </c>
      <c r="Q69" s="135"/>
      <c r="R69" s="136"/>
      <c r="S69" s="137">
        <f t="shared" si="248"/>
        <v>0</v>
      </c>
      <c r="T69" s="135"/>
      <c r="U69" s="136"/>
      <c r="V69" s="137">
        <f t="shared" si="249"/>
        <v>0</v>
      </c>
      <c r="W69" s="138">
        <f t="shared" si="250"/>
        <v>0</v>
      </c>
      <c r="X69" s="127">
        <f t="shared" si="251"/>
        <v>0</v>
      </c>
      <c r="Y69" s="127">
        <f t="shared" si="224"/>
        <v>0</v>
      </c>
      <c r="Z69" s="128" t="e">
        <f t="shared" si="225"/>
        <v>#DIV/0!</v>
      </c>
      <c r="AA69" s="139"/>
      <c r="AB69" s="131"/>
      <c r="AC69" s="131"/>
      <c r="AD69" s="131"/>
      <c r="AE69" s="131"/>
      <c r="AF69" s="131"/>
      <c r="AG69" s="131"/>
    </row>
    <row r="70" spans="1:33" ht="47.25" customHeight="1" x14ac:dyDescent="0.35">
      <c r="A70" s="108" t="s">
        <v>85</v>
      </c>
      <c r="B70" s="155" t="s">
        <v>158</v>
      </c>
      <c r="C70" s="140" t="s">
        <v>159</v>
      </c>
      <c r="D70" s="141"/>
      <c r="E70" s="142"/>
      <c r="F70" s="143"/>
      <c r="G70" s="144"/>
      <c r="H70" s="142"/>
      <c r="I70" s="143"/>
      <c r="J70" s="144"/>
      <c r="K70" s="142">
        <f>SUM(K71:K72)</f>
        <v>0</v>
      </c>
      <c r="L70" s="143"/>
      <c r="M70" s="144">
        <f t="shared" ref="M70:N70" si="252">SUM(M71:M72)</f>
        <v>0</v>
      </c>
      <c r="N70" s="142">
        <f t="shared" si="252"/>
        <v>0</v>
      </c>
      <c r="O70" s="143"/>
      <c r="P70" s="144">
        <f t="shared" ref="P70:Q70" si="253">SUM(P71:P72)</f>
        <v>0</v>
      </c>
      <c r="Q70" s="142">
        <f t="shared" si="253"/>
        <v>0</v>
      </c>
      <c r="R70" s="143"/>
      <c r="S70" s="144">
        <f t="shared" ref="S70:T70" si="254">SUM(S71:S72)</f>
        <v>0</v>
      </c>
      <c r="T70" s="142">
        <f t="shared" si="254"/>
        <v>0</v>
      </c>
      <c r="U70" s="143"/>
      <c r="V70" s="144">
        <f t="shared" ref="V70:X70" si="255">SUM(V71:V72)</f>
        <v>0</v>
      </c>
      <c r="W70" s="144">
        <f t="shared" si="255"/>
        <v>0</v>
      </c>
      <c r="X70" s="144">
        <f t="shared" si="255"/>
        <v>0</v>
      </c>
      <c r="Y70" s="144">
        <f t="shared" si="224"/>
        <v>0</v>
      </c>
      <c r="Z70" s="144" t="e">
        <f t="shared" si="225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35">
      <c r="A71" s="119" t="s">
        <v>88</v>
      </c>
      <c r="B71" s="120" t="s">
        <v>160</v>
      </c>
      <c r="C71" s="187" t="s">
        <v>161</v>
      </c>
      <c r="D71" s="122" t="s">
        <v>162</v>
      </c>
      <c r="E71" s="404" t="s">
        <v>163</v>
      </c>
      <c r="F71" s="405"/>
      <c r="G71" s="406"/>
      <c r="H71" s="404" t="s">
        <v>163</v>
      </c>
      <c r="I71" s="405"/>
      <c r="J71" s="406"/>
      <c r="K71" s="123"/>
      <c r="L71" s="124"/>
      <c r="M71" s="125">
        <f t="shared" ref="M71:M72" si="256">K71*L71</f>
        <v>0</v>
      </c>
      <c r="N71" s="123"/>
      <c r="O71" s="124"/>
      <c r="P71" s="125">
        <f t="shared" ref="P71:P72" si="257">N71*O71</f>
        <v>0</v>
      </c>
      <c r="Q71" s="123"/>
      <c r="R71" s="124"/>
      <c r="S71" s="125">
        <f t="shared" ref="S71:S72" si="258">Q71*R71</f>
        <v>0</v>
      </c>
      <c r="T71" s="123"/>
      <c r="U71" s="124"/>
      <c r="V71" s="125">
        <f t="shared" ref="V71:V72" si="259">T71*U71</f>
        <v>0</v>
      </c>
      <c r="W71" s="138">
        <f t="shared" ref="W71:W72" si="260">G71+M71+S71</f>
        <v>0</v>
      </c>
      <c r="X71" s="127">
        <f t="shared" ref="X71:X72" si="261">J71+P71+V71</f>
        <v>0</v>
      </c>
      <c r="Y71" s="127">
        <f t="shared" si="224"/>
        <v>0</v>
      </c>
      <c r="Z71" s="128" t="e">
        <f t="shared" si="225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5">
      <c r="A72" s="132" t="s">
        <v>88</v>
      </c>
      <c r="B72" s="133" t="s">
        <v>164</v>
      </c>
      <c r="C72" s="163" t="s">
        <v>165</v>
      </c>
      <c r="D72" s="134" t="s">
        <v>162</v>
      </c>
      <c r="E72" s="380"/>
      <c r="F72" s="407"/>
      <c r="G72" s="381"/>
      <c r="H72" s="380"/>
      <c r="I72" s="407"/>
      <c r="J72" s="381"/>
      <c r="K72" s="149"/>
      <c r="L72" s="150"/>
      <c r="M72" s="151">
        <f t="shared" si="256"/>
        <v>0</v>
      </c>
      <c r="N72" s="149"/>
      <c r="O72" s="150"/>
      <c r="P72" s="151">
        <f t="shared" si="257"/>
        <v>0</v>
      </c>
      <c r="Q72" s="149"/>
      <c r="R72" s="150"/>
      <c r="S72" s="151">
        <f t="shared" si="258"/>
        <v>0</v>
      </c>
      <c r="T72" s="149"/>
      <c r="U72" s="150"/>
      <c r="V72" s="151">
        <f t="shared" si="259"/>
        <v>0</v>
      </c>
      <c r="W72" s="138">
        <f t="shared" si="260"/>
        <v>0</v>
      </c>
      <c r="X72" s="127">
        <f t="shared" si="261"/>
        <v>0</v>
      </c>
      <c r="Y72" s="165">
        <f t="shared" si="224"/>
        <v>0</v>
      </c>
      <c r="Z72" s="128" t="e">
        <f t="shared" si="225"/>
        <v>#DIV/0!</v>
      </c>
      <c r="AA72" s="152"/>
      <c r="AB72" s="131"/>
      <c r="AC72" s="131"/>
      <c r="AD72" s="131"/>
      <c r="AE72" s="131"/>
      <c r="AF72" s="131"/>
      <c r="AG72" s="131"/>
    </row>
    <row r="73" spans="1:33" ht="30" customHeight="1" x14ac:dyDescent="0.35">
      <c r="A73" s="166" t="s">
        <v>166</v>
      </c>
      <c r="B73" s="167"/>
      <c r="C73" s="168"/>
      <c r="D73" s="169"/>
      <c r="E73" s="173">
        <f>E64</f>
        <v>0</v>
      </c>
      <c r="F73" s="189"/>
      <c r="G73" s="172">
        <f t="shared" ref="G73:H73" si="262">G64</f>
        <v>0</v>
      </c>
      <c r="H73" s="173">
        <f t="shared" si="262"/>
        <v>0</v>
      </c>
      <c r="I73" s="189"/>
      <c r="J73" s="172">
        <f>J64</f>
        <v>0</v>
      </c>
      <c r="K73" s="190">
        <f>K70+K64</f>
        <v>0</v>
      </c>
      <c r="L73" s="189"/>
      <c r="M73" s="172">
        <f t="shared" ref="M73:N73" si="263">M70+M64</f>
        <v>0</v>
      </c>
      <c r="N73" s="190">
        <f t="shared" si="263"/>
        <v>0</v>
      </c>
      <c r="O73" s="189"/>
      <c r="P73" s="172">
        <f t="shared" ref="P73:Q73" si="264">P70+P64</f>
        <v>0</v>
      </c>
      <c r="Q73" s="190">
        <f t="shared" si="264"/>
        <v>0</v>
      </c>
      <c r="R73" s="189"/>
      <c r="S73" s="172">
        <f t="shared" ref="S73:T73" si="265">S70+S64</f>
        <v>0</v>
      </c>
      <c r="T73" s="190">
        <f t="shared" si="265"/>
        <v>0</v>
      </c>
      <c r="U73" s="189"/>
      <c r="V73" s="172">
        <f t="shared" ref="V73:X73" si="266">V70+V64</f>
        <v>0</v>
      </c>
      <c r="W73" s="191">
        <f t="shared" si="266"/>
        <v>0</v>
      </c>
      <c r="X73" s="192">
        <f t="shared" si="266"/>
        <v>0</v>
      </c>
      <c r="Y73" s="193">
        <f t="shared" si="224"/>
        <v>0</v>
      </c>
      <c r="Z73" s="194" t="e">
        <f t="shared" si="225"/>
        <v>#DIV/0!</v>
      </c>
      <c r="AA73" s="177"/>
      <c r="AB73" s="131"/>
      <c r="AC73" s="131"/>
      <c r="AD73" s="131"/>
      <c r="AE73" s="8"/>
      <c r="AF73" s="8"/>
      <c r="AG73" s="8"/>
    </row>
    <row r="74" spans="1:33" ht="30" customHeight="1" x14ac:dyDescent="0.35">
      <c r="A74" s="178" t="s">
        <v>83</v>
      </c>
      <c r="B74" s="179">
        <v>4</v>
      </c>
      <c r="C74" s="180" t="s">
        <v>167</v>
      </c>
      <c r="D74" s="181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195"/>
      <c r="Z74" s="106"/>
      <c r="AA74" s="107"/>
      <c r="AB74" s="8"/>
      <c r="AC74" s="8"/>
      <c r="AD74" s="8"/>
      <c r="AE74" s="8"/>
      <c r="AF74" s="8"/>
      <c r="AG74" s="8"/>
    </row>
    <row r="75" spans="1:33" ht="30" customHeight="1" x14ac:dyDescent="0.35">
      <c r="A75" s="108" t="s">
        <v>85</v>
      </c>
      <c r="B75" s="155" t="s">
        <v>168</v>
      </c>
      <c r="C75" s="196" t="s">
        <v>169</v>
      </c>
      <c r="D75" s="111"/>
      <c r="E75" s="112">
        <f>SUM(E76:E78)</f>
        <v>2</v>
      </c>
      <c r="F75" s="113"/>
      <c r="G75" s="114">
        <f t="shared" ref="G75:H75" si="267">SUM(G76:G78)</f>
        <v>14000</v>
      </c>
      <c r="H75" s="112">
        <f t="shared" si="267"/>
        <v>2</v>
      </c>
      <c r="I75" s="113"/>
      <c r="J75" s="114">
        <f t="shared" ref="J75:K75" si="268">SUM(J76:J78)</f>
        <v>14000</v>
      </c>
      <c r="K75" s="112">
        <f t="shared" si="268"/>
        <v>0</v>
      </c>
      <c r="L75" s="113"/>
      <c r="M75" s="114">
        <f t="shared" ref="M75:N75" si="269">SUM(M76:M78)</f>
        <v>0</v>
      </c>
      <c r="N75" s="112">
        <f t="shared" si="269"/>
        <v>0</v>
      </c>
      <c r="O75" s="113"/>
      <c r="P75" s="114">
        <f t="shared" ref="P75:Q75" si="270">SUM(P76:P78)</f>
        <v>0</v>
      </c>
      <c r="Q75" s="112">
        <f t="shared" si="270"/>
        <v>0</v>
      </c>
      <c r="R75" s="113"/>
      <c r="S75" s="114">
        <f t="shared" ref="S75:T75" si="271">SUM(S76:S78)</f>
        <v>0</v>
      </c>
      <c r="T75" s="112">
        <f t="shared" si="271"/>
        <v>0</v>
      </c>
      <c r="U75" s="113"/>
      <c r="V75" s="114">
        <f t="shared" ref="V75:X75" si="272">SUM(V76:V78)</f>
        <v>0</v>
      </c>
      <c r="W75" s="114">
        <f t="shared" si="272"/>
        <v>14000</v>
      </c>
      <c r="X75" s="114">
        <f t="shared" si="272"/>
        <v>14000</v>
      </c>
      <c r="Y75" s="197">
        <f t="shared" ref="Y75:Y104" si="273">W75-X75</f>
        <v>0</v>
      </c>
      <c r="Z75" s="116">
        <f t="shared" ref="Z75:Z104" si="274">Y75/W75</f>
        <v>0</v>
      </c>
      <c r="AA75" s="117"/>
      <c r="AB75" s="118"/>
      <c r="AC75" s="118"/>
      <c r="AD75" s="118"/>
      <c r="AE75" s="118"/>
      <c r="AF75" s="118"/>
      <c r="AG75" s="118"/>
    </row>
    <row r="76" spans="1:33" ht="30" customHeight="1" x14ac:dyDescent="0.35">
      <c r="A76" s="119" t="s">
        <v>88</v>
      </c>
      <c r="B76" s="120" t="s">
        <v>170</v>
      </c>
      <c r="C76" s="187" t="s">
        <v>171</v>
      </c>
      <c r="D76" s="198" t="s">
        <v>172</v>
      </c>
      <c r="E76" s="199">
        <v>2</v>
      </c>
      <c r="F76" s="200">
        <v>7000</v>
      </c>
      <c r="G76" s="201">
        <f t="shared" ref="G76:G78" si="275">E76*F76</f>
        <v>14000</v>
      </c>
      <c r="H76" s="199">
        <v>2</v>
      </c>
      <c r="I76" s="200">
        <v>7000</v>
      </c>
      <c r="J76" s="201">
        <f t="shared" ref="J76:J78" si="276">H76*I76</f>
        <v>14000</v>
      </c>
      <c r="K76" s="123"/>
      <c r="L76" s="200"/>
      <c r="M76" s="125">
        <f t="shared" ref="M76:M78" si="277">K76*L76</f>
        <v>0</v>
      </c>
      <c r="N76" s="123"/>
      <c r="O76" s="200"/>
      <c r="P76" s="125">
        <f t="shared" ref="P76:P78" si="278">N76*O76</f>
        <v>0</v>
      </c>
      <c r="Q76" s="123"/>
      <c r="R76" s="200"/>
      <c r="S76" s="125">
        <f t="shared" ref="S76:S78" si="279">Q76*R76</f>
        <v>0</v>
      </c>
      <c r="T76" s="123"/>
      <c r="U76" s="200"/>
      <c r="V76" s="125">
        <f t="shared" ref="V76:V78" si="280">T76*U76</f>
        <v>0</v>
      </c>
      <c r="W76" s="126">
        <f t="shared" ref="W76:W78" si="281">G76+M76+S76</f>
        <v>14000</v>
      </c>
      <c r="X76" s="127">
        <f t="shared" ref="X76:X78" si="282">J76+P76+V76</f>
        <v>14000</v>
      </c>
      <c r="Y76" s="127">
        <f t="shared" si="273"/>
        <v>0</v>
      </c>
      <c r="Z76" s="128">
        <f t="shared" si="274"/>
        <v>0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35">
      <c r="A77" s="119" t="s">
        <v>88</v>
      </c>
      <c r="B77" s="120" t="s">
        <v>173</v>
      </c>
      <c r="C77" s="187" t="s">
        <v>174</v>
      </c>
      <c r="D77" s="198" t="s">
        <v>172</v>
      </c>
      <c r="E77" s="199"/>
      <c r="F77" s="200"/>
      <c r="G77" s="201">
        <f t="shared" si="275"/>
        <v>0</v>
      </c>
      <c r="H77" s="199"/>
      <c r="I77" s="200"/>
      <c r="J77" s="201">
        <f t="shared" si="276"/>
        <v>0</v>
      </c>
      <c r="K77" s="123"/>
      <c r="L77" s="200"/>
      <c r="M77" s="125">
        <f t="shared" si="277"/>
        <v>0</v>
      </c>
      <c r="N77" s="123"/>
      <c r="O77" s="200"/>
      <c r="P77" s="125">
        <f t="shared" si="278"/>
        <v>0</v>
      </c>
      <c r="Q77" s="123"/>
      <c r="R77" s="200"/>
      <c r="S77" s="125">
        <f t="shared" si="279"/>
        <v>0</v>
      </c>
      <c r="T77" s="123"/>
      <c r="U77" s="200"/>
      <c r="V77" s="125">
        <f t="shared" si="280"/>
        <v>0</v>
      </c>
      <c r="W77" s="126">
        <f t="shared" si="281"/>
        <v>0</v>
      </c>
      <c r="X77" s="127">
        <f t="shared" si="282"/>
        <v>0</v>
      </c>
      <c r="Y77" s="127">
        <f t="shared" si="273"/>
        <v>0</v>
      </c>
      <c r="Z77" s="128" t="e">
        <f t="shared" si="274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x14ac:dyDescent="0.35">
      <c r="A78" s="147" t="s">
        <v>88</v>
      </c>
      <c r="B78" s="133" t="s">
        <v>175</v>
      </c>
      <c r="C78" s="163" t="s">
        <v>174</v>
      </c>
      <c r="D78" s="198" t="s">
        <v>172</v>
      </c>
      <c r="E78" s="202"/>
      <c r="F78" s="203"/>
      <c r="G78" s="204">
        <f t="shared" si="275"/>
        <v>0</v>
      </c>
      <c r="H78" s="202"/>
      <c r="I78" s="203"/>
      <c r="J78" s="204">
        <f t="shared" si="276"/>
        <v>0</v>
      </c>
      <c r="K78" s="135"/>
      <c r="L78" s="203"/>
      <c r="M78" s="137">
        <f t="shared" si="277"/>
        <v>0</v>
      </c>
      <c r="N78" s="135"/>
      <c r="O78" s="203"/>
      <c r="P78" s="137">
        <f t="shared" si="278"/>
        <v>0</v>
      </c>
      <c r="Q78" s="135"/>
      <c r="R78" s="203"/>
      <c r="S78" s="137">
        <f t="shared" si="279"/>
        <v>0</v>
      </c>
      <c r="T78" s="135"/>
      <c r="U78" s="203"/>
      <c r="V78" s="137">
        <f t="shared" si="280"/>
        <v>0</v>
      </c>
      <c r="W78" s="138">
        <f t="shared" si="281"/>
        <v>0</v>
      </c>
      <c r="X78" s="127">
        <f t="shared" si="282"/>
        <v>0</v>
      </c>
      <c r="Y78" s="127">
        <f t="shared" si="273"/>
        <v>0</v>
      </c>
      <c r="Z78" s="128" t="e">
        <f t="shared" si="274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35">
      <c r="A79" s="108" t="s">
        <v>85</v>
      </c>
      <c r="B79" s="155" t="s">
        <v>176</v>
      </c>
      <c r="C79" s="205" t="s">
        <v>177</v>
      </c>
      <c r="D79" s="141"/>
      <c r="E79" s="142">
        <f>SUM(E80:E88)</f>
        <v>14</v>
      </c>
      <c r="F79" s="143"/>
      <c r="G79" s="144">
        <f t="shared" ref="G79:H79" si="283">SUM(G80:G88)</f>
        <v>26600</v>
      </c>
      <c r="H79" s="142">
        <f t="shared" si="283"/>
        <v>14</v>
      </c>
      <c r="I79" s="143"/>
      <c r="J79" s="144">
        <f t="shared" ref="J79:K79" si="284">SUM(J80:J88)</f>
        <v>26600</v>
      </c>
      <c r="K79" s="142">
        <f t="shared" si="284"/>
        <v>0</v>
      </c>
      <c r="L79" s="143"/>
      <c r="M79" s="144">
        <f t="shared" ref="M79:N79" si="285">SUM(M80:M88)</f>
        <v>0</v>
      </c>
      <c r="N79" s="142">
        <f t="shared" si="285"/>
        <v>0</v>
      </c>
      <c r="O79" s="143"/>
      <c r="P79" s="144">
        <f t="shared" ref="P79:Q79" si="286">SUM(P80:P88)</f>
        <v>0</v>
      </c>
      <c r="Q79" s="142">
        <f t="shared" si="286"/>
        <v>0</v>
      </c>
      <c r="R79" s="143"/>
      <c r="S79" s="144">
        <f t="shared" ref="S79:T79" si="287">SUM(S80:S88)</f>
        <v>0</v>
      </c>
      <c r="T79" s="142">
        <f t="shared" si="287"/>
        <v>0</v>
      </c>
      <c r="U79" s="143"/>
      <c r="V79" s="144">
        <f t="shared" ref="V79:X79" si="288">SUM(V80:V88)</f>
        <v>0</v>
      </c>
      <c r="W79" s="144">
        <f t="shared" si="288"/>
        <v>26600</v>
      </c>
      <c r="X79" s="144">
        <f t="shared" si="288"/>
        <v>26600</v>
      </c>
      <c r="Y79" s="144">
        <f t="shared" si="273"/>
        <v>0</v>
      </c>
      <c r="Z79" s="144">
        <f t="shared" si="274"/>
        <v>0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35">
      <c r="A80" s="119" t="s">
        <v>88</v>
      </c>
      <c r="B80" s="206" t="s">
        <v>178</v>
      </c>
      <c r="C80" s="207" t="s">
        <v>179</v>
      </c>
      <c r="D80" s="208"/>
      <c r="E80" s="123"/>
      <c r="F80" s="124"/>
      <c r="G80" s="125"/>
      <c r="H80" s="123"/>
      <c r="I80" s="124"/>
      <c r="J80" s="125"/>
      <c r="K80" s="123"/>
      <c r="L80" s="124"/>
      <c r="M80" s="125">
        <f t="shared" ref="M80:M88" si="289">K80*L80</f>
        <v>0</v>
      </c>
      <c r="N80" s="123"/>
      <c r="O80" s="124"/>
      <c r="P80" s="125">
        <f t="shared" ref="P80:P88" si="290">N80*O80</f>
        <v>0</v>
      </c>
      <c r="Q80" s="123"/>
      <c r="R80" s="124"/>
      <c r="S80" s="125">
        <f t="shared" ref="S80:S88" si="291">Q80*R80</f>
        <v>0</v>
      </c>
      <c r="T80" s="123"/>
      <c r="U80" s="124"/>
      <c r="V80" s="125">
        <f t="shared" ref="V80:V88" si="292">T80*U80</f>
        <v>0</v>
      </c>
      <c r="W80" s="126">
        <f t="shared" ref="W80:W88" si="293">G80+M80+S80</f>
        <v>0</v>
      </c>
      <c r="X80" s="127">
        <f>J80+P80+V80</f>
        <v>0</v>
      </c>
      <c r="Y80" s="127">
        <f t="shared" si="273"/>
        <v>0</v>
      </c>
      <c r="Z80" s="128" t="e">
        <f t="shared" si="274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5">
      <c r="A81" s="119" t="s">
        <v>88</v>
      </c>
      <c r="B81" s="206" t="s">
        <v>180</v>
      </c>
      <c r="C81" s="209" t="s">
        <v>181</v>
      </c>
      <c r="D81" s="208" t="s">
        <v>182</v>
      </c>
      <c r="E81" s="123">
        <v>2</v>
      </c>
      <c r="F81" s="124">
        <v>4500</v>
      </c>
      <c r="G81" s="125">
        <f t="shared" ref="G81:G84" si="294">E81*F81</f>
        <v>9000</v>
      </c>
      <c r="H81" s="123">
        <v>2</v>
      </c>
      <c r="I81" s="124">
        <v>4500</v>
      </c>
      <c r="J81" s="125">
        <f t="shared" ref="J81:J84" si="295">H81*I81</f>
        <v>9000</v>
      </c>
      <c r="K81" s="123"/>
      <c r="L81" s="124"/>
      <c r="M81" s="125">
        <f t="shared" si="289"/>
        <v>0</v>
      </c>
      <c r="N81" s="123"/>
      <c r="O81" s="124"/>
      <c r="P81" s="125">
        <f t="shared" si="290"/>
        <v>0</v>
      </c>
      <c r="Q81" s="123"/>
      <c r="R81" s="124"/>
      <c r="S81" s="125">
        <f t="shared" si="291"/>
        <v>0</v>
      </c>
      <c r="T81" s="123"/>
      <c r="U81" s="124"/>
      <c r="V81" s="125">
        <f t="shared" si="292"/>
        <v>0</v>
      </c>
      <c r="W81" s="126">
        <f t="shared" si="293"/>
        <v>9000</v>
      </c>
      <c r="X81" s="127">
        <f t="shared" ref="X81:X87" si="296">J81+$P$81+V81</f>
        <v>9000</v>
      </c>
      <c r="Y81" s="127">
        <f t="shared" si="273"/>
        <v>0</v>
      </c>
      <c r="Z81" s="128">
        <f t="shared" si="274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35">
      <c r="A82" s="119" t="s">
        <v>88</v>
      </c>
      <c r="B82" s="206" t="s">
        <v>183</v>
      </c>
      <c r="C82" s="209" t="s">
        <v>184</v>
      </c>
      <c r="D82" s="208" t="s">
        <v>182</v>
      </c>
      <c r="E82" s="135">
        <v>2</v>
      </c>
      <c r="F82" s="136">
        <v>400</v>
      </c>
      <c r="G82" s="125">
        <f t="shared" si="294"/>
        <v>800</v>
      </c>
      <c r="H82" s="135">
        <v>2</v>
      </c>
      <c r="I82" s="136">
        <v>400</v>
      </c>
      <c r="J82" s="125">
        <f t="shared" si="295"/>
        <v>800</v>
      </c>
      <c r="K82" s="135"/>
      <c r="L82" s="136"/>
      <c r="M82" s="125">
        <f t="shared" si="289"/>
        <v>0</v>
      </c>
      <c r="N82" s="135"/>
      <c r="O82" s="136"/>
      <c r="P82" s="125">
        <f t="shared" si="290"/>
        <v>0</v>
      </c>
      <c r="Q82" s="135"/>
      <c r="R82" s="136"/>
      <c r="S82" s="125">
        <f t="shared" si="291"/>
        <v>0</v>
      </c>
      <c r="T82" s="135"/>
      <c r="U82" s="136"/>
      <c r="V82" s="125">
        <f t="shared" si="292"/>
        <v>0</v>
      </c>
      <c r="W82" s="126">
        <f t="shared" si="293"/>
        <v>800</v>
      </c>
      <c r="X82" s="127">
        <f t="shared" si="296"/>
        <v>800</v>
      </c>
      <c r="Y82" s="127">
        <f t="shared" si="273"/>
        <v>0</v>
      </c>
      <c r="Z82" s="128">
        <f t="shared" si="274"/>
        <v>0</v>
      </c>
      <c r="AA82" s="139"/>
      <c r="AB82" s="131"/>
      <c r="AC82" s="131"/>
      <c r="AD82" s="131"/>
      <c r="AE82" s="131"/>
      <c r="AF82" s="131"/>
      <c r="AG82" s="131"/>
    </row>
    <row r="83" spans="1:33" ht="65.25" customHeight="1" x14ac:dyDescent="0.35">
      <c r="A83" s="119" t="s">
        <v>88</v>
      </c>
      <c r="B83" s="206" t="s">
        <v>185</v>
      </c>
      <c r="C83" s="209" t="s">
        <v>186</v>
      </c>
      <c r="D83" s="208" t="s">
        <v>182</v>
      </c>
      <c r="E83" s="135">
        <v>2</v>
      </c>
      <c r="F83" s="136">
        <v>1100</v>
      </c>
      <c r="G83" s="125">
        <f t="shared" si="294"/>
        <v>2200</v>
      </c>
      <c r="H83" s="135">
        <v>2</v>
      </c>
      <c r="I83" s="136">
        <v>1100</v>
      </c>
      <c r="J83" s="125">
        <f t="shared" si="295"/>
        <v>2200</v>
      </c>
      <c r="K83" s="135"/>
      <c r="L83" s="136"/>
      <c r="M83" s="125">
        <f t="shared" si="289"/>
        <v>0</v>
      </c>
      <c r="N83" s="135"/>
      <c r="O83" s="136"/>
      <c r="P83" s="125">
        <f t="shared" si="290"/>
        <v>0</v>
      </c>
      <c r="Q83" s="135"/>
      <c r="R83" s="136"/>
      <c r="S83" s="125">
        <f t="shared" si="291"/>
        <v>0</v>
      </c>
      <c r="T83" s="135"/>
      <c r="U83" s="136"/>
      <c r="V83" s="125">
        <f t="shared" si="292"/>
        <v>0</v>
      </c>
      <c r="W83" s="126">
        <f t="shared" si="293"/>
        <v>2200</v>
      </c>
      <c r="X83" s="127">
        <f t="shared" si="296"/>
        <v>2200</v>
      </c>
      <c r="Y83" s="127">
        <f t="shared" si="273"/>
        <v>0</v>
      </c>
      <c r="Z83" s="128">
        <f t="shared" si="274"/>
        <v>0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35">
      <c r="A84" s="119" t="s">
        <v>88</v>
      </c>
      <c r="B84" s="206" t="s">
        <v>187</v>
      </c>
      <c r="C84" s="209" t="s">
        <v>188</v>
      </c>
      <c r="D84" s="208" t="s">
        <v>182</v>
      </c>
      <c r="E84" s="135">
        <v>2</v>
      </c>
      <c r="F84" s="136">
        <v>1300</v>
      </c>
      <c r="G84" s="125">
        <f t="shared" si="294"/>
        <v>2600</v>
      </c>
      <c r="H84" s="135">
        <v>2</v>
      </c>
      <c r="I84" s="136">
        <v>1300</v>
      </c>
      <c r="J84" s="125">
        <f t="shared" si="295"/>
        <v>2600</v>
      </c>
      <c r="K84" s="135"/>
      <c r="L84" s="136"/>
      <c r="M84" s="125">
        <f t="shared" si="289"/>
        <v>0</v>
      </c>
      <c r="N84" s="135"/>
      <c r="O84" s="136"/>
      <c r="P84" s="125">
        <f t="shared" si="290"/>
        <v>0</v>
      </c>
      <c r="Q84" s="135"/>
      <c r="R84" s="136"/>
      <c r="S84" s="125">
        <f t="shared" si="291"/>
        <v>0</v>
      </c>
      <c r="T84" s="135"/>
      <c r="U84" s="136"/>
      <c r="V84" s="125">
        <f t="shared" si="292"/>
        <v>0</v>
      </c>
      <c r="W84" s="126">
        <f t="shared" si="293"/>
        <v>2600</v>
      </c>
      <c r="X84" s="127">
        <f t="shared" si="296"/>
        <v>2600</v>
      </c>
      <c r="Y84" s="127">
        <f t="shared" si="273"/>
        <v>0</v>
      </c>
      <c r="Z84" s="128">
        <f t="shared" si="274"/>
        <v>0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35">
      <c r="A85" s="119" t="s">
        <v>88</v>
      </c>
      <c r="B85" s="206" t="s">
        <v>189</v>
      </c>
      <c r="C85" s="209" t="s">
        <v>190</v>
      </c>
      <c r="D85" s="208"/>
      <c r="E85" s="135"/>
      <c r="F85" s="136"/>
      <c r="G85" s="125"/>
      <c r="H85" s="135"/>
      <c r="I85" s="136"/>
      <c r="J85" s="125"/>
      <c r="K85" s="135"/>
      <c r="L85" s="136"/>
      <c r="M85" s="125">
        <f t="shared" si="289"/>
        <v>0</v>
      </c>
      <c r="N85" s="135"/>
      <c r="O85" s="136"/>
      <c r="P85" s="125">
        <f t="shared" si="290"/>
        <v>0</v>
      </c>
      <c r="Q85" s="135"/>
      <c r="R85" s="136"/>
      <c r="S85" s="125">
        <f t="shared" si="291"/>
        <v>0</v>
      </c>
      <c r="T85" s="135"/>
      <c r="U85" s="136"/>
      <c r="V85" s="125">
        <f t="shared" si="292"/>
        <v>0</v>
      </c>
      <c r="W85" s="126">
        <f t="shared" si="293"/>
        <v>0</v>
      </c>
      <c r="X85" s="127">
        <f t="shared" si="296"/>
        <v>0</v>
      </c>
      <c r="Y85" s="127">
        <f t="shared" si="273"/>
        <v>0</v>
      </c>
      <c r="Z85" s="128" t="e">
        <f t="shared" si="274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35">
      <c r="A86" s="119" t="s">
        <v>88</v>
      </c>
      <c r="B86" s="206" t="s">
        <v>191</v>
      </c>
      <c r="C86" s="209" t="s">
        <v>192</v>
      </c>
      <c r="D86" s="208" t="s">
        <v>182</v>
      </c>
      <c r="E86" s="135">
        <v>2</v>
      </c>
      <c r="F86" s="136">
        <v>4400</v>
      </c>
      <c r="G86" s="125">
        <f t="shared" ref="G86:G88" si="297">E86*F86</f>
        <v>8800</v>
      </c>
      <c r="H86" s="135">
        <v>2</v>
      </c>
      <c r="I86" s="136">
        <v>4400</v>
      </c>
      <c r="J86" s="125">
        <f t="shared" ref="J86:J88" si="298">H86*I86</f>
        <v>8800</v>
      </c>
      <c r="K86" s="135"/>
      <c r="L86" s="136"/>
      <c r="M86" s="125">
        <f t="shared" si="289"/>
        <v>0</v>
      </c>
      <c r="N86" s="135"/>
      <c r="O86" s="136"/>
      <c r="P86" s="125">
        <f t="shared" si="290"/>
        <v>0</v>
      </c>
      <c r="Q86" s="135"/>
      <c r="R86" s="136"/>
      <c r="S86" s="125">
        <f t="shared" si="291"/>
        <v>0</v>
      </c>
      <c r="T86" s="135"/>
      <c r="U86" s="136"/>
      <c r="V86" s="125">
        <f t="shared" si="292"/>
        <v>0</v>
      </c>
      <c r="W86" s="126">
        <f t="shared" si="293"/>
        <v>8800</v>
      </c>
      <c r="X86" s="127">
        <f t="shared" si="296"/>
        <v>8800</v>
      </c>
      <c r="Y86" s="127">
        <f t="shared" si="273"/>
        <v>0</v>
      </c>
      <c r="Z86" s="128">
        <f t="shared" si="274"/>
        <v>0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35">
      <c r="A87" s="119" t="s">
        <v>88</v>
      </c>
      <c r="B87" s="206" t="s">
        <v>193</v>
      </c>
      <c r="C87" s="209" t="s">
        <v>194</v>
      </c>
      <c r="D87" s="208" t="s">
        <v>182</v>
      </c>
      <c r="E87" s="135">
        <v>2</v>
      </c>
      <c r="F87" s="136">
        <v>400</v>
      </c>
      <c r="G87" s="125">
        <f t="shared" si="297"/>
        <v>800</v>
      </c>
      <c r="H87" s="135">
        <v>2</v>
      </c>
      <c r="I87" s="136">
        <v>400</v>
      </c>
      <c r="J87" s="125">
        <f t="shared" si="298"/>
        <v>800</v>
      </c>
      <c r="K87" s="135"/>
      <c r="L87" s="136"/>
      <c r="M87" s="125">
        <f t="shared" si="289"/>
        <v>0</v>
      </c>
      <c r="N87" s="135"/>
      <c r="O87" s="136"/>
      <c r="P87" s="125">
        <f t="shared" si="290"/>
        <v>0</v>
      </c>
      <c r="Q87" s="135"/>
      <c r="R87" s="136"/>
      <c r="S87" s="125">
        <f t="shared" si="291"/>
        <v>0</v>
      </c>
      <c r="T87" s="135"/>
      <c r="U87" s="136"/>
      <c r="V87" s="125">
        <f t="shared" si="292"/>
        <v>0</v>
      </c>
      <c r="W87" s="126">
        <f t="shared" si="293"/>
        <v>800</v>
      </c>
      <c r="X87" s="127">
        <f t="shared" si="296"/>
        <v>800</v>
      </c>
      <c r="Y87" s="127">
        <f t="shared" si="273"/>
        <v>0</v>
      </c>
      <c r="Z87" s="128">
        <f t="shared" si="274"/>
        <v>0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35">
      <c r="A88" s="132" t="s">
        <v>88</v>
      </c>
      <c r="B88" s="206" t="s">
        <v>195</v>
      </c>
      <c r="C88" s="210" t="s">
        <v>188</v>
      </c>
      <c r="D88" s="208" t="s">
        <v>182</v>
      </c>
      <c r="E88" s="135">
        <v>2</v>
      </c>
      <c r="F88" s="136">
        <v>1200</v>
      </c>
      <c r="G88" s="125">
        <f t="shared" si="297"/>
        <v>2400</v>
      </c>
      <c r="H88" s="135">
        <v>2</v>
      </c>
      <c r="I88" s="136">
        <v>1200</v>
      </c>
      <c r="J88" s="137">
        <f t="shared" si="298"/>
        <v>2400</v>
      </c>
      <c r="K88" s="135"/>
      <c r="L88" s="136"/>
      <c r="M88" s="137">
        <f t="shared" si="289"/>
        <v>0</v>
      </c>
      <c r="N88" s="135"/>
      <c r="O88" s="136"/>
      <c r="P88" s="137">
        <f t="shared" si="290"/>
        <v>0</v>
      </c>
      <c r="Q88" s="135"/>
      <c r="R88" s="136"/>
      <c r="S88" s="125">
        <f t="shared" si="291"/>
        <v>0</v>
      </c>
      <c r="T88" s="135"/>
      <c r="U88" s="136"/>
      <c r="V88" s="125">
        <f t="shared" si="292"/>
        <v>0</v>
      </c>
      <c r="W88" s="126">
        <f t="shared" si="293"/>
        <v>2400</v>
      </c>
      <c r="X88" s="127">
        <f>J88+P88+V88</f>
        <v>2400</v>
      </c>
      <c r="Y88" s="127">
        <f t="shared" si="273"/>
        <v>0</v>
      </c>
      <c r="Z88" s="128">
        <f t="shared" si="274"/>
        <v>0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35">
      <c r="A89" s="108" t="s">
        <v>85</v>
      </c>
      <c r="B89" s="155" t="s">
        <v>196</v>
      </c>
      <c r="C89" s="196" t="s">
        <v>197</v>
      </c>
      <c r="D89" s="141"/>
      <c r="E89" s="142">
        <f>SUM(E90:E92)</f>
        <v>0</v>
      </c>
      <c r="F89" s="143"/>
      <c r="G89" s="144">
        <f t="shared" ref="G89:H89" si="299">SUM(G90:G92)</f>
        <v>0</v>
      </c>
      <c r="H89" s="142">
        <f t="shared" si="299"/>
        <v>0</v>
      </c>
      <c r="I89" s="143"/>
      <c r="J89" s="144">
        <f t="shared" ref="J89:K89" si="300">SUM(J90:J92)</f>
        <v>0</v>
      </c>
      <c r="K89" s="142">
        <f t="shared" si="300"/>
        <v>0</v>
      </c>
      <c r="L89" s="143"/>
      <c r="M89" s="144">
        <f t="shared" ref="M89:N89" si="301">SUM(M90:M92)</f>
        <v>0</v>
      </c>
      <c r="N89" s="142">
        <f t="shared" si="301"/>
        <v>0</v>
      </c>
      <c r="O89" s="143"/>
      <c r="P89" s="144">
        <f t="shared" ref="P89:Q89" si="302">SUM(P90:P92)</f>
        <v>0</v>
      </c>
      <c r="Q89" s="142">
        <f t="shared" si="302"/>
        <v>0</v>
      </c>
      <c r="R89" s="143"/>
      <c r="S89" s="144">
        <f t="shared" ref="S89:T89" si="303">SUM(S90:S92)</f>
        <v>0</v>
      </c>
      <c r="T89" s="142">
        <f t="shared" si="303"/>
        <v>0</v>
      </c>
      <c r="U89" s="143"/>
      <c r="V89" s="144">
        <f t="shared" ref="V89:X89" si="304">SUM(V90:V92)</f>
        <v>0</v>
      </c>
      <c r="W89" s="144">
        <f t="shared" si="304"/>
        <v>0</v>
      </c>
      <c r="X89" s="144">
        <f t="shared" si="304"/>
        <v>0</v>
      </c>
      <c r="Y89" s="144">
        <f t="shared" si="273"/>
        <v>0</v>
      </c>
      <c r="Z89" s="144" t="e">
        <f t="shared" si="274"/>
        <v>#DIV/0!</v>
      </c>
      <c r="AA89" s="146"/>
      <c r="AB89" s="118"/>
      <c r="AC89" s="118"/>
      <c r="AD89" s="118"/>
      <c r="AE89" s="118"/>
      <c r="AF89" s="118"/>
      <c r="AG89" s="118"/>
    </row>
    <row r="90" spans="1:33" ht="30" customHeight="1" x14ac:dyDescent="0.35">
      <c r="A90" s="119" t="s">
        <v>88</v>
      </c>
      <c r="B90" s="120" t="s">
        <v>198</v>
      </c>
      <c r="C90" s="211" t="s">
        <v>199</v>
      </c>
      <c r="D90" s="212" t="s">
        <v>200</v>
      </c>
      <c r="E90" s="123"/>
      <c r="F90" s="124"/>
      <c r="G90" s="125">
        <f t="shared" ref="G90:G92" si="305">E90*F90</f>
        <v>0</v>
      </c>
      <c r="H90" s="123"/>
      <c r="I90" s="124"/>
      <c r="J90" s="125">
        <f t="shared" ref="J90:J92" si="306">H90*I90</f>
        <v>0</v>
      </c>
      <c r="K90" s="123"/>
      <c r="L90" s="124"/>
      <c r="M90" s="125">
        <f t="shared" ref="M90:M92" si="307">K90*L90</f>
        <v>0</v>
      </c>
      <c r="N90" s="123"/>
      <c r="O90" s="124"/>
      <c r="P90" s="125">
        <f t="shared" ref="P90:P92" si="308">N90*O90</f>
        <v>0</v>
      </c>
      <c r="Q90" s="123"/>
      <c r="R90" s="124"/>
      <c r="S90" s="125">
        <f t="shared" ref="S90:S92" si="309">Q90*R90</f>
        <v>0</v>
      </c>
      <c r="T90" s="123"/>
      <c r="U90" s="124"/>
      <c r="V90" s="125">
        <f t="shared" ref="V90:V92" si="310">T90*U90</f>
        <v>0</v>
      </c>
      <c r="W90" s="126">
        <f t="shared" ref="W90:W92" si="311">G90+M90+S90</f>
        <v>0</v>
      </c>
      <c r="X90" s="127">
        <f t="shared" ref="X90:X92" si="312">J90+P90+V90</f>
        <v>0</v>
      </c>
      <c r="Y90" s="127">
        <f t="shared" si="273"/>
        <v>0</v>
      </c>
      <c r="Z90" s="128" t="e">
        <f t="shared" si="274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5">
      <c r="A91" s="119" t="s">
        <v>88</v>
      </c>
      <c r="B91" s="120" t="s">
        <v>201</v>
      </c>
      <c r="C91" s="211" t="s">
        <v>202</v>
      </c>
      <c r="D91" s="212" t="s">
        <v>200</v>
      </c>
      <c r="E91" s="123"/>
      <c r="F91" s="124"/>
      <c r="G91" s="125">
        <f t="shared" si="305"/>
        <v>0</v>
      </c>
      <c r="H91" s="123"/>
      <c r="I91" s="124"/>
      <c r="J91" s="125">
        <f t="shared" si="306"/>
        <v>0</v>
      </c>
      <c r="K91" s="123"/>
      <c r="L91" s="124"/>
      <c r="M91" s="125">
        <f t="shared" si="307"/>
        <v>0</v>
      </c>
      <c r="N91" s="123"/>
      <c r="O91" s="124"/>
      <c r="P91" s="125">
        <f t="shared" si="308"/>
        <v>0</v>
      </c>
      <c r="Q91" s="123"/>
      <c r="R91" s="124"/>
      <c r="S91" s="125">
        <f t="shared" si="309"/>
        <v>0</v>
      </c>
      <c r="T91" s="123"/>
      <c r="U91" s="124"/>
      <c r="V91" s="125">
        <f t="shared" si="310"/>
        <v>0</v>
      </c>
      <c r="W91" s="126">
        <f t="shared" si="311"/>
        <v>0</v>
      </c>
      <c r="X91" s="127">
        <f t="shared" si="312"/>
        <v>0</v>
      </c>
      <c r="Y91" s="127">
        <f t="shared" si="273"/>
        <v>0</v>
      </c>
      <c r="Z91" s="128" t="e">
        <f t="shared" si="274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35">
      <c r="A92" s="132" t="s">
        <v>88</v>
      </c>
      <c r="B92" s="154" t="s">
        <v>203</v>
      </c>
      <c r="C92" s="213" t="s">
        <v>204</v>
      </c>
      <c r="D92" s="214" t="s">
        <v>200</v>
      </c>
      <c r="E92" s="135"/>
      <c r="F92" s="136"/>
      <c r="G92" s="137">
        <f t="shared" si="305"/>
        <v>0</v>
      </c>
      <c r="H92" s="135"/>
      <c r="I92" s="136"/>
      <c r="J92" s="137">
        <f t="shared" si="306"/>
        <v>0</v>
      </c>
      <c r="K92" s="135"/>
      <c r="L92" s="136"/>
      <c r="M92" s="137">
        <f t="shared" si="307"/>
        <v>0</v>
      </c>
      <c r="N92" s="135"/>
      <c r="O92" s="136"/>
      <c r="P92" s="137">
        <f t="shared" si="308"/>
        <v>0</v>
      </c>
      <c r="Q92" s="135"/>
      <c r="R92" s="136"/>
      <c r="S92" s="137">
        <f t="shared" si="309"/>
        <v>0</v>
      </c>
      <c r="T92" s="135"/>
      <c r="U92" s="136"/>
      <c r="V92" s="137">
        <f t="shared" si="310"/>
        <v>0</v>
      </c>
      <c r="W92" s="138">
        <f t="shared" si="311"/>
        <v>0</v>
      </c>
      <c r="X92" s="127">
        <f t="shared" si="312"/>
        <v>0</v>
      </c>
      <c r="Y92" s="127">
        <f t="shared" si="273"/>
        <v>0</v>
      </c>
      <c r="Z92" s="128" t="e">
        <f t="shared" si="274"/>
        <v>#DIV/0!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35">
      <c r="A93" s="108" t="s">
        <v>85</v>
      </c>
      <c r="B93" s="155" t="s">
        <v>205</v>
      </c>
      <c r="C93" s="153" t="s">
        <v>206</v>
      </c>
      <c r="D93" s="141"/>
      <c r="E93" s="142">
        <f>SUM(E94:E96)</f>
        <v>0</v>
      </c>
      <c r="F93" s="143"/>
      <c r="G93" s="144">
        <f t="shared" ref="G93:H93" si="313">SUM(G94:G96)</f>
        <v>0</v>
      </c>
      <c r="H93" s="142">
        <f t="shared" si="313"/>
        <v>0</v>
      </c>
      <c r="I93" s="143"/>
      <c r="J93" s="144">
        <f t="shared" ref="J93:K93" si="314">SUM(J94:J96)</f>
        <v>0</v>
      </c>
      <c r="K93" s="142">
        <f t="shared" si="314"/>
        <v>0</v>
      </c>
      <c r="L93" s="143"/>
      <c r="M93" s="144">
        <f t="shared" ref="M93:N93" si="315">SUM(M94:M96)</f>
        <v>0</v>
      </c>
      <c r="N93" s="142">
        <f t="shared" si="315"/>
        <v>0</v>
      </c>
      <c r="O93" s="143"/>
      <c r="P93" s="144">
        <f t="shared" ref="P93:Q93" si="316">SUM(P94:P96)</f>
        <v>0</v>
      </c>
      <c r="Q93" s="142">
        <f t="shared" si="316"/>
        <v>0</v>
      </c>
      <c r="R93" s="143"/>
      <c r="S93" s="144">
        <f t="shared" ref="S93:T93" si="317">SUM(S94:S96)</f>
        <v>0</v>
      </c>
      <c r="T93" s="142">
        <f t="shared" si="317"/>
        <v>0</v>
      </c>
      <c r="U93" s="143"/>
      <c r="V93" s="144">
        <f t="shared" ref="V93:X93" si="318">SUM(V94:V96)</f>
        <v>0</v>
      </c>
      <c r="W93" s="144">
        <f t="shared" si="318"/>
        <v>0</v>
      </c>
      <c r="X93" s="144">
        <f t="shared" si="318"/>
        <v>0</v>
      </c>
      <c r="Y93" s="144">
        <f t="shared" si="273"/>
        <v>0</v>
      </c>
      <c r="Z93" s="144" t="e">
        <f t="shared" si="274"/>
        <v>#DIV/0!</v>
      </c>
      <c r="AA93" s="146"/>
      <c r="AB93" s="118"/>
      <c r="AC93" s="118"/>
      <c r="AD93" s="118"/>
      <c r="AE93" s="118"/>
      <c r="AF93" s="118"/>
      <c r="AG93" s="118"/>
    </row>
    <row r="94" spans="1:33" ht="30" customHeight="1" x14ac:dyDescent="0.35">
      <c r="A94" s="119" t="s">
        <v>88</v>
      </c>
      <c r="B94" s="120" t="s">
        <v>207</v>
      </c>
      <c r="C94" s="187" t="s">
        <v>208</v>
      </c>
      <c r="D94" s="212" t="s">
        <v>131</v>
      </c>
      <c r="E94" s="123"/>
      <c r="F94" s="124"/>
      <c r="G94" s="125">
        <f t="shared" ref="G94:G96" si="319">E94*F94</f>
        <v>0</v>
      </c>
      <c r="H94" s="123"/>
      <c r="I94" s="124"/>
      <c r="J94" s="125">
        <f t="shared" ref="J94:J96" si="320">H94*I94</f>
        <v>0</v>
      </c>
      <c r="K94" s="123"/>
      <c r="L94" s="124"/>
      <c r="M94" s="125">
        <f t="shared" ref="M94:M96" si="321">K94*L94</f>
        <v>0</v>
      </c>
      <c r="N94" s="123"/>
      <c r="O94" s="124"/>
      <c r="P94" s="125">
        <f t="shared" ref="P94:P96" si="322">N94*O94</f>
        <v>0</v>
      </c>
      <c r="Q94" s="123"/>
      <c r="R94" s="124"/>
      <c r="S94" s="125">
        <f t="shared" ref="S94:S96" si="323">Q94*R94</f>
        <v>0</v>
      </c>
      <c r="T94" s="123"/>
      <c r="U94" s="124"/>
      <c r="V94" s="125">
        <f t="shared" ref="V94:V96" si="324">T94*U94</f>
        <v>0</v>
      </c>
      <c r="W94" s="126">
        <f t="shared" ref="W94:W96" si="325">G94+M94+S94</f>
        <v>0</v>
      </c>
      <c r="X94" s="127">
        <f t="shared" ref="X94:X96" si="326">J94+P94+V94</f>
        <v>0</v>
      </c>
      <c r="Y94" s="127">
        <f t="shared" si="273"/>
        <v>0</v>
      </c>
      <c r="Z94" s="128" t="e">
        <f t="shared" si="274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35">
      <c r="A95" s="119" t="s">
        <v>88</v>
      </c>
      <c r="B95" s="120" t="s">
        <v>209</v>
      </c>
      <c r="C95" s="187" t="s">
        <v>208</v>
      </c>
      <c r="D95" s="212" t="s">
        <v>131</v>
      </c>
      <c r="E95" s="123"/>
      <c r="F95" s="124"/>
      <c r="G95" s="125">
        <f t="shared" si="319"/>
        <v>0</v>
      </c>
      <c r="H95" s="123"/>
      <c r="I95" s="124"/>
      <c r="J95" s="125">
        <f t="shared" si="320"/>
        <v>0</v>
      </c>
      <c r="K95" s="123"/>
      <c r="L95" s="124"/>
      <c r="M95" s="125">
        <f t="shared" si="321"/>
        <v>0</v>
      </c>
      <c r="N95" s="123"/>
      <c r="O95" s="124"/>
      <c r="P95" s="125">
        <f t="shared" si="322"/>
        <v>0</v>
      </c>
      <c r="Q95" s="123"/>
      <c r="R95" s="124"/>
      <c r="S95" s="125">
        <f t="shared" si="323"/>
        <v>0</v>
      </c>
      <c r="T95" s="123"/>
      <c r="U95" s="124"/>
      <c r="V95" s="125">
        <f t="shared" si="324"/>
        <v>0</v>
      </c>
      <c r="W95" s="126">
        <f t="shared" si="325"/>
        <v>0</v>
      </c>
      <c r="X95" s="127">
        <f t="shared" si="326"/>
        <v>0</v>
      </c>
      <c r="Y95" s="127">
        <f t="shared" si="273"/>
        <v>0</v>
      </c>
      <c r="Z95" s="128" t="e">
        <f t="shared" si="27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35">
      <c r="A96" s="132" t="s">
        <v>88</v>
      </c>
      <c r="B96" s="133" t="s">
        <v>210</v>
      </c>
      <c r="C96" s="163" t="s">
        <v>208</v>
      </c>
      <c r="D96" s="214" t="s">
        <v>131</v>
      </c>
      <c r="E96" s="135"/>
      <c r="F96" s="136"/>
      <c r="G96" s="137">
        <f t="shared" si="319"/>
        <v>0</v>
      </c>
      <c r="H96" s="135"/>
      <c r="I96" s="136"/>
      <c r="J96" s="137">
        <f t="shared" si="320"/>
        <v>0</v>
      </c>
      <c r="K96" s="135"/>
      <c r="L96" s="136"/>
      <c r="M96" s="137">
        <f t="shared" si="321"/>
        <v>0</v>
      </c>
      <c r="N96" s="135"/>
      <c r="O96" s="136"/>
      <c r="P96" s="137">
        <f t="shared" si="322"/>
        <v>0</v>
      </c>
      <c r="Q96" s="135"/>
      <c r="R96" s="136"/>
      <c r="S96" s="137">
        <f t="shared" si="323"/>
        <v>0</v>
      </c>
      <c r="T96" s="135"/>
      <c r="U96" s="136"/>
      <c r="V96" s="137">
        <f t="shared" si="324"/>
        <v>0</v>
      </c>
      <c r="W96" s="138">
        <f t="shared" si="325"/>
        <v>0</v>
      </c>
      <c r="X96" s="127">
        <f t="shared" si="326"/>
        <v>0</v>
      </c>
      <c r="Y96" s="127">
        <f t="shared" si="273"/>
        <v>0</v>
      </c>
      <c r="Z96" s="128" t="e">
        <f t="shared" si="274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customHeight="1" x14ac:dyDescent="0.35">
      <c r="A97" s="108" t="s">
        <v>85</v>
      </c>
      <c r="B97" s="155" t="s">
        <v>211</v>
      </c>
      <c r="C97" s="205" t="s">
        <v>212</v>
      </c>
      <c r="D97" s="141"/>
      <c r="E97" s="142">
        <f>SUM(E98:E103)</f>
        <v>46</v>
      </c>
      <c r="F97" s="143"/>
      <c r="G97" s="144">
        <f t="shared" ref="G97:H97" si="327">SUM(G98:G103)</f>
        <v>6040</v>
      </c>
      <c r="H97" s="142">
        <f t="shared" si="327"/>
        <v>46</v>
      </c>
      <c r="I97" s="143"/>
      <c r="J97" s="144">
        <f t="shared" ref="J97:K97" si="328">SUM(J98:J103)</f>
        <v>6040</v>
      </c>
      <c r="K97" s="142">
        <f t="shared" si="328"/>
        <v>0</v>
      </c>
      <c r="L97" s="143"/>
      <c r="M97" s="144">
        <f t="shared" ref="M97:N97" si="329">SUM(M98:M103)</f>
        <v>0</v>
      </c>
      <c r="N97" s="142">
        <f t="shared" si="329"/>
        <v>0</v>
      </c>
      <c r="O97" s="143"/>
      <c r="P97" s="144">
        <f t="shared" ref="P97:Q97" si="330">SUM(P98:P103)</f>
        <v>0</v>
      </c>
      <c r="Q97" s="142">
        <f t="shared" si="330"/>
        <v>0</v>
      </c>
      <c r="R97" s="143"/>
      <c r="S97" s="144">
        <f t="shared" ref="S97:T97" si="331">SUM(S98:S103)</f>
        <v>0</v>
      </c>
      <c r="T97" s="142">
        <f t="shared" si="331"/>
        <v>0</v>
      </c>
      <c r="U97" s="143"/>
      <c r="V97" s="144">
        <f t="shared" ref="V97:X97" si="332">SUM(V98:V103)</f>
        <v>0</v>
      </c>
      <c r="W97" s="144">
        <f t="shared" si="332"/>
        <v>6040</v>
      </c>
      <c r="X97" s="144">
        <f t="shared" si="332"/>
        <v>6040</v>
      </c>
      <c r="Y97" s="144">
        <f t="shared" si="273"/>
        <v>0</v>
      </c>
      <c r="Z97" s="144">
        <f t="shared" si="274"/>
        <v>0</v>
      </c>
      <c r="AA97" s="146"/>
      <c r="AB97" s="118"/>
      <c r="AC97" s="118"/>
      <c r="AD97" s="118"/>
      <c r="AE97" s="118"/>
      <c r="AF97" s="118"/>
      <c r="AG97" s="118"/>
    </row>
    <row r="98" spans="1:33" ht="30" customHeight="1" x14ac:dyDescent="0.35">
      <c r="A98" s="119" t="s">
        <v>88</v>
      </c>
      <c r="B98" s="206" t="s">
        <v>213</v>
      </c>
      <c r="C98" s="215" t="s">
        <v>214</v>
      </c>
      <c r="D98" s="208"/>
      <c r="E98" s="123"/>
      <c r="F98" s="124"/>
      <c r="G98" s="125"/>
      <c r="H98" s="123"/>
      <c r="I98" s="124"/>
      <c r="J98" s="125">
        <f t="shared" ref="J98:J103" si="333">H98*I98</f>
        <v>0</v>
      </c>
      <c r="K98" s="123"/>
      <c r="L98" s="124"/>
      <c r="M98" s="125">
        <f t="shared" ref="M98:M103" si="334">K98*L98</f>
        <v>0</v>
      </c>
      <c r="N98" s="123"/>
      <c r="O98" s="124"/>
      <c r="P98" s="125">
        <f t="shared" ref="P98:P103" si="335">N98*O98</f>
        <v>0</v>
      </c>
      <c r="Q98" s="123"/>
      <c r="R98" s="124"/>
      <c r="S98" s="125">
        <f t="shared" ref="S98:S103" si="336">Q98*R98</f>
        <v>0</v>
      </c>
      <c r="T98" s="123"/>
      <c r="U98" s="124"/>
      <c r="V98" s="125">
        <f t="shared" ref="V98:V103" si="337">T98*U98</f>
        <v>0</v>
      </c>
      <c r="W98" s="126">
        <f t="shared" ref="W98:W103" si="338">G98+M98+S98</f>
        <v>0</v>
      </c>
      <c r="X98" s="127">
        <f t="shared" ref="X98:X103" si="339">J98+P98+V98</f>
        <v>0</v>
      </c>
      <c r="Y98" s="127">
        <f t="shared" si="273"/>
        <v>0</v>
      </c>
      <c r="Z98" s="128" t="e">
        <f t="shared" si="274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35">
      <c r="A99" s="119" t="s">
        <v>88</v>
      </c>
      <c r="B99" s="206" t="s">
        <v>215</v>
      </c>
      <c r="C99" s="216" t="s">
        <v>216</v>
      </c>
      <c r="D99" s="208" t="s">
        <v>131</v>
      </c>
      <c r="E99" s="123">
        <v>3</v>
      </c>
      <c r="F99" s="124">
        <v>340</v>
      </c>
      <c r="G99" s="125">
        <f t="shared" ref="G99:G100" si="340">E99*F99</f>
        <v>1020</v>
      </c>
      <c r="H99" s="123">
        <v>3</v>
      </c>
      <c r="I99" s="124">
        <v>340</v>
      </c>
      <c r="J99" s="125">
        <f t="shared" si="333"/>
        <v>1020</v>
      </c>
      <c r="K99" s="123"/>
      <c r="L99" s="124"/>
      <c r="M99" s="125">
        <f t="shared" si="334"/>
        <v>0</v>
      </c>
      <c r="N99" s="123"/>
      <c r="O99" s="124"/>
      <c r="P99" s="125">
        <f t="shared" si="335"/>
        <v>0</v>
      </c>
      <c r="Q99" s="123"/>
      <c r="R99" s="124"/>
      <c r="S99" s="125">
        <f t="shared" si="336"/>
        <v>0</v>
      </c>
      <c r="T99" s="123"/>
      <c r="U99" s="124"/>
      <c r="V99" s="125">
        <f t="shared" si="337"/>
        <v>0</v>
      </c>
      <c r="W99" s="126">
        <f t="shared" si="338"/>
        <v>1020</v>
      </c>
      <c r="X99" s="127">
        <f t="shared" si="339"/>
        <v>1020</v>
      </c>
      <c r="Y99" s="127">
        <f t="shared" si="273"/>
        <v>0</v>
      </c>
      <c r="Z99" s="128">
        <f t="shared" si="274"/>
        <v>0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5">
      <c r="A100" s="119" t="s">
        <v>88</v>
      </c>
      <c r="B100" s="206" t="s">
        <v>217</v>
      </c>
      <c r="C100" s="216" t="s">
        <v>218</v>
      </c>
      <c r="D100" s="208" t="s">
        <v>131</v>
      </c>
      <c r="E100" s="135">
        <v>20</v>
      </c>
      <c r="F100" s="136">
        <v>100</v>
      </c>
      <c r="G100" s="125">
        <f t="shared" si="340"/>
        <v>2000</v>
      </c>
      <c r="H100" s="135">
        <v>20</v>
      </c>
      <c r="I100" s="136">
        <v>100</v>
      </c>
      <c r="J100" s="125">
        <f t="shared" si="333"/>
        <v>2000</v>
      </c>
      <c r="K100" s="135"/>
      <c r="L100" s="136"/>
      <c r="M100" s="125">
        <f t="shared" si="334"/>
        <v>0</v>
      </c>
      <c r="N100" s="135"/>
      <c r="O100" s="136"/>
      <c r="P100" s="125">
        <f t="shared" si="335"/>
        <v>0</v>
      </c>
      <c r="Q100" s="135"/>
      <c r="R100" s="136"/>
      <c r="S100" s="125">
        <f t="shared" si="336"/>
        <v>0</v>
      </c>
      <c r="T100" s="135"/>
      <c r="U100" s="136"/>
      <c r="V100" s="125">
        <f t="shared" si="337"/>
        <v>0</v>
      </c>
      <c r="W100" s="126">
        <f t="shared" si="338"/>
        <v>2000</v>
      </c>
      <c r="X100" s="127">
        <f t="shared" si="339"/>
        <v>2000</v>
      </c>
      <c r="Y100" s="127">
        <f t="shared" si="273"/>
        <v>0</v>
      </c>
      <c r="Z100" s="128">
        <f t="shared" si="274"/>
        <v>0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35">
      <c r="A101" s="119" t="s">
        <v>88</v>
      </c>
      <c r="B101" s="206" t="s">
        <v>219</v>
      </c>
      <c r="C101" s="216" t="s">
        <v>220</v>
      </c>
      <c r="D101" s="208"/>
      <c r="E101" s="135"/>
      <c r="F101" s="136"/>
      <c r="G101" s="125"/>
      <c r="H101" s="135"/>
      <c r="I101" s="136"/>
      <c r="J101" s="125">
        <f t="shared" si="333"/>
        <v>0</v>
      </c>
      <c r="K101" s="135"/>
      <c r="L101" s="136"/>
      <c r="M101" s="125">
        <f t="shared" si="334"/>
        <v>0</v>
      </c>
      <c r="N101" s="135"/>
      <c r="O101" s="136"/>
      <c r="P101" s="125">
        <f t="shared" si="335"/>
        <v>0</v>
      </c>
      <c r="Q101" s="135"/>
      <c r="R101" s="136"/>
      <c r="S101" s="125">
        <f t="shared" si="336"/>
        <v>0</v>
      </c>
      <c r="T101" s="135"/>
      <c r="U101" s="136"/>
      <c r="V101" s="125">
        <f t="shared" si="337"/>
        <v>0</v>
      </c>
      <c r="W101" s="126">
        <f t="shared" si="338"/>
        <v>0</v>
      </c>
      <c r="X101" s="127">
        <f t="shared" si="339"/>
        <v>0</v>
      </c>
      <c r="Y101" s="127">
        <f t="shared" si="273"/>
        <v>0</v>
      </c>
      <c r="Z101" s="128" t="e">
        <f t="shared" si="27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35">
      <c r="A102" s="119" t="s">
        <v>88</v>
      </c>
      <c r="B102" s="217" t="s">
        <v>221</v>
      </c>
      <c r="C102" s="216" t="s">
        <v>216</v>
      </c>
      <c r="D102" s="208" t="s">
        <v>131</v>
      </c>
      <c r="E102" s="135">
        <v>3</v>
      </c>
      <c r="F102" s="136">
        <v>340</v>
      </c>
      <c r="G102" s="125">
        <f t="shared" ref="G102:G103" si="341">E102*F102</f>
        <v>1020</v>
      </c>
      <c r="H102" s="135">
        <v>3</v>
      </c>
      <c r="I102" s="136">
        <v>340</v>
      </c>
      <c r="J102" s="125">
        <f t="shared" si="333"/>
        <v>1020</v>
      </c>
      <c r="K102" s="135"/>
      <c r="L102" s="136"/>
      <c r="M102" s="125">
        <f t="shared" si="334"/>
        <v>0</v>
      </c>
      <c r="N102" s="135"/>
      <c r="O102" s="136"/>
      <c r="P102" s="125">
        <f t="shared" si="335"/>
        <v>0</v>
      </c>
      <c r="Q102" s="135"/>
      <c r="R102" s="136"/>
      <c r="S102" s="125">
        <f t="shared" si="336"/>
        <v>0</v>
      </c>
      <c r="T102" s="135"/>
      <c r="U102" s="136"/>
      <c r="V102" s="125">
        <f t="shared" si="337"/>
        <v>0</v>
      </c>
      <c r="W102" s="126">
        <f t="shared" si="338"/>
        <v>1020</v>
      </c>
      <c r="X102" s="127">
        <f t="shared" si="339"/>
        <v>1020</v>
      </c>
      <c r="Y102" s="127">
        <f t="shared" si="273"/>
        <v>0</v>
      </c>
      <c r="Z102" s="128">
        <f t="shared" si="274"/>
        <v>0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35">
      <c r="A103" s="132" t="s">
        <v>88</v>
      </c>
      <c r="B103" s="217" t="s">
        <v>222</v>
      </c>
      <c r="C103" s="218" t="s">
        <v>218</v>
      </c>
      <c r="D103" s="219" t="s">
        <v>131</v>
      </c>
      <c r="E103" s="135">
        <v>20</v>
      </c>
      <c r="F103" s="136">
        <v>100</v>
      </c>
      <c r="G103" s="125">
        <f t="shared" si="341"/>
        <v>2000</v>
      </c>
      <c r="H103" s="135">
        <v>20</v>
      </c>
      <c r="I103" s="136">
        <v>100</v>
      </c>
      <c r="J103" s="137">
        <f t="shared" si="333"/>
        <v>2000</v>
      </c>
      <c r="K103" s="135"/>
      <c r="L103" s="136"/>
      <c r="M103" s="137">
        <f t="shared" si="334"/>
        <v>0</v>
      </c>
      <c r="N103" s="135"/>
      <c r="O103" s="136"/>
      <c r="P103" s="125">
        <f t="shared" si="335"/>
        <v>0</v>
      </c>
      <c r="Q103" s="135"/>
      <c r="R103" s="136"/>
      <c r="S103" s="125">
        <f t="shared" si="336"/>
        <v>0</v>
      </c>
      <c r="T103" s="135"/>
      <c r="U103" s="136"/>
      <c r="V103" s="125">
        <f t="shared" si="337"/>
        <v>0</v>
      </c>
      <c r="W103" s="126">
        <f t="shared" si="338"/>
        <v>2000</v>
      </c>
      <c r="X103" s="127">
        <f t="shared" si="339"/>
        <v>2000</v>
      </c>
      <c r="Y103" s="127">
        <f t="shared" si="273"/>
        <v>0</v>
      </c>
      <c r="Z103" s="128">
        <f t="shared" si="274"/>
        <v>0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35">
      <c r="A104" s="166" t="s">
        <v>223</v>
      </c>
      <c r="B104" s="167"/>
      <c r="C104" s="220"/>
      <c r="D104" s="169"/>
      <c r="E104" s="173">
        <f>E97+E93+E89+E79+E75</f>
        <v>62</v>
      </c>
      <c r="F104" s="189"/>
      <c r="G104" s="172">
        <f t="shared" ref="G104:H104" si="342">G97+G93+G89+G79+G75</f>
        <v>46640</v>
      </c>
      <c r="H104" s="173">
        <f t="shared" si="342"/>
        <v>62</v>
      </c>
      <c r="I104" s="189"/>
      <c r="J104" s="172">
        <f t="shared" ref="J104:K104" si="343">J97+J93+J89+J79+J75</f>
        <v>46640</v>
      </c>
      <c r="K104" s="190">
        <f t="shared" si="343"/>
        <v>0</v>
      </c>
      <c r="L104" s="189"/>
      <c r="M104" s="172">
        <f t="shared" ref="M104:N104" si="344">M97+M93+M89+M79+M75</f>
        <v>0</v>
      </c>
      <c r="N104" s="190">
        <f t="shared" si="344"/>
        <v>0</v>
      </c>
      <c r="O104" s="189"/>
      <c r="P104" s="172">
        <f t="shared" ref="P104:Q104" si="345">P97+P93+P89+P79+P75</f>
        <v>0</v>
      </c>
      <c r="Q104" s="190">
        <f t="shared" si="345"/>
        <v>0</v>
      </c>
      <c r="R104" s="189"/>
      <c r="S104" s="172">
        <f t="shared" ref="S104:T104" si="346">S97+S93+S89+S79+S75</f>
        <v>0</v>
      </c>
      <c r="T104" s="190">
        <f t="shared" si="346"/>
        <v>0</v>
      </c>
      <c r="U104" s="189"/>
      <c r="V104" s="172">
        <f t="shared" ref="V104:X104" si="347">V97+V93+V89+V79+V75</f>
        <v>0</v>
      </c>
      <c r="W104" s="191">
        <f t="shared" si="347"/>
        <v>46640</v>
      </c>
      <c r="X104" s="221">
        <f t="shared" si="347"/>
        <v>46640</v>
      </c>
      <c r="Y104" s="222">
        <f t="shared" si="273"/>
        <v>0</v>
      </c>
      <c r="Z104" s="222">
        <f t="shared" si="274"/>
        <v>0</v>
      </c>
      <c r="AA104" s="177"/>
      <c r="AB104" s="8"/>
      <c r="AC104" s="8"/>
      <c r="AD104" s="8"/>
      <c r="AE104" s="8"/>
      <c r="AF104" s="8"/>
      <c r="AG104" s="8"/>
    </row>
    <row r="105" spans="1:33" ht="30" customHeight="1" x14ac:dyDescent="0.35">
      <c r="A105" s="223" t="s">
        <v>83</v>
      </c>
      <c r="B105" s="224">
        <v>5</v>
      </c>
      <c r="C105" s="225" t="s">
        <v>224</v>
      </c>
      <c r="D105" s="104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6"/>
      <c r="X105" s="106"/>
      <c r="Y105" s="226"/>
      <c r="Z105" s="106"/>
      <c r="AA105" s="107"/>
      <c r="AB105" s="8"/>
      <c r="AC105" s="8"/>
      <c r="AD105" s="8"/>
      <c r="AE105" s="8"/>
      <c r="AF105" s="8"/>
      <c r="AG105" s="8"/>
    </row>
    <row r="106" spans="1:33" ht="30" customHeight="1" x14ac:dyDescent="0.35">
      <c r="A106" s="108" t="s">
        <v>85</v>
      </c>
      <c r="B106" s="155" t="s">
        <v>225</v>
      </c>
      <c r="C106" s="140" t="s">
        <v>226</v>
      </c>
      <c r="D106" s="141"/>
      <c r="E106" s="142">
        <f>SUM(E109:E111)</f>
        <v>0</v>
      </c>
      <c r="F106" s="143"/>
      <c r="G106" s="144">
        <f>SUM(G107:G111)</f>
        <v>33600</v>
      </c>
      <c r="H106" s="142">
        <f t="shared" ref="H106" si="348">SUM(H109:H111)</f>
        <v>0</v>
      </c>
      <c r="I106" s="143"/>
      <c r="J106" s="144">
        <f>SUM(J107:J111)</f>
        <v>33600</v>
      </c>
      <c r="K106" s="142">
        <f t="shared" ref="K106" si="349">SUM(K109:K111)</f>
        <v>0</v>
      </c>
      <c r="L106" s="143"/>
      <c r="M106" s="144">
        <f t="shared" ref="M106:N106" si="350">SUM(M109:M111)</f>
        <v>0</v>
      </c>
      <c r="N106" s="142">
        <f t="shared" si="350"/>
        <v>0</v>
      </c>
      <c r="O106" s="143"/>
      <c r="P106" s="144">
        <f t="shared" ref="P106:Q106" si="351">SUM(P109:P111)</f>
        <v>0</v>
      </c>
      <c r="Q106" s="142">
        <f t="shared" si="351"/>
        <v>0</v>
      </c>
      <c r="R106" s="143"/>
      <c r="S106" s="144">
        <f t="shared" ref="S106:T106" si="352">SUM(S109:S111)</f>
        <v>0</v>
      </c>
      <c r="T106" s="142">
        <f t="shared" si="352"/>
        <v>0</v>
      </c>
      <c r="U106" s="143"/>
      <c r="V106" s="144">
        <f t="shared" ref="V106" si="353">SUM(V109:V111)</f>
        <v>0</v>
      </c>
      <c r="W106" s="227">
        <f>SUM(W107:W111)</f>
        <v>33600</v>
      </c>
      <c r="X106" s="227">
        <f>SUM(X107:X111)</f>
        <v>33600</v>
      </c>
      <c r="Y106" s="227">
        <f t="shared" ref="Y106:Y124" si="354">W106-X106</f>
        <v>0</v>
      </c>
      <c r="Z106" s="116">
        <f t="shared" ref="Z106:Z124" si="355">Y106/W106</f>
        <v>0</v>
      </c>
      <c r="AA106" s="146"/>
      <c r="AB106" s="131"/>
      <c r="AC106" s="131"/>
      <c r="AD106" s="131"/>
      <c r="AE106" s="131"/>
      <c r="AF106" s="131"/>
      <c r="AG106" s="131"/>
    </row>
    <row r="107" spans="1:33" ht="30" customHeight="1" x14ac:dyDescent="0.35">
      <c r="A107" s="119" t="s">
        <v>88</v>
      </c>
      <c r="B107" s="120" t="s">
        <v>227</v>
      </c>
      <c r="C107" s="228" t="s">
        <v>228</v>
      </c>
      <c r="D107" s="212" t="s">
        <v>229</v>
      </c>
      <c r="E107" s="123">
        <v>120</v>
      </c>
      <c r="F107" s="124">
        <v>280</v>
      </c>
      <c r="G107" s="125">
        <f t="shared" ref="G107" si="356">E107*F107</f>
        <v>33600</v>
      </c>
      <c r="H107" s="123">
        <v>120</v>
      </c>
      <c r="I107" s="124">
        <v>280</v>
      </c>
      <c r="J107" s="125">
        <f t="shared" ref="J107" si="357">H107*I107</f>
        <v>33600</v>
      </c>
      <c r="K107" s="123"/>
      <c r="L107" s="124"/>
      <c r="M107" s="125">
        <f t="shared" ref="M107" si="358">K107*L107</f>
        <v>0</v>
      </c>
      <c r="N107" s="123"/>
      <c r="O107" s="124"/>
      <c r="P107" s="125">
        <f t="shared" ref="P107" si="359">N107*O107</f>
        <v>0</v>
      </c>
      <c r="Q107" s="123"/>
      <c r="R107" s="124"/>
      <c r="S107" s="125">
        <f t="shared" ref="S107" si="360">Q107*R107</f>
        <v>0</v>
      </c>
      <c r="T107" s="123"/>
      <c r="U107" s="124"/>
      <c r="V107" s="125">
        <f t="shared" ref="V107" si="361">T107*U107</f>
        <v>0</v>
      </c>
      <c r="W107" s="126">
        <f t="shared" ref="W107" si="362">G107+M107+S107</f>
        <v>33600</v>
      </c>
      <c r="X107" s="127">
        <f t="shared" ref="X107" si="363">J107+P107+V107</f>
        <v>33600</v>
      </c>
      <c r="Y107" s="127">
        <f t="shared" si="354"/>
        <v>0</v>
      </c>
      <c r="Z107" s="128">
        <f t="shared" si="355"/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35">
      <c r="A108" s="119" t="s">
        <v>88</v>
      </c>
      <c r="B108" s="120" t="s">
        <v>230</v>
      </c>
      <c r="C108" s="228" t="s">
        <v>231</v>
      </c>
      <c r="D108" s="212" t="s">
        <v>229</v>
      </c>
      <c r="E108" s="123"/>
      <c r="F108" s="124"/>
      <c r="G108" s="125"/>
      <c r="H108" s="123"/>
      <c r="I108" s="124"/>
      <c r="J108" s="125"/>
      <c r="K108" s="123"/>
      <c r="L108" s="124"/>
      <c r="M108" s="125">
        <f t="shared" ref="M108" si="364">K108*L108</f>
        <v>0</v>
      </c>
      <c r="N108" s="123"/>
      <c r="O108" s="124"/>
      <c r="P108" s="125">
        <f t="shared" ref="P108" si="365">N108*O108</f>
        <v>0</v>
      </c>
      <c r="Q108" s="123"/>
      <c r="R108" s="124"/>
      <c r="S108" s="125">
        <f t="shared" ref="S108" si="366">Q108*R108</f>
        <v>0</v>
      </c>
      <c r="T108" s="123"/>
      <c r="U108" s="124"/>
      <c r="V108" s="125">
        <f t="shared" ref="V108" si="367">T108*U108</f>
        <v>0</v>
      </c>
      <c r="W108" s="126">
        <f t="shared" ref="W108" si="368">G108+M108+S108</f>
        <v>0</v>
      </c>
      <c r="X108" s="127">
        <f t="shared" ref="X108" si="369">J108+P108+V108</f>
        <v>0</v>
      </c>
      <c r="Y108" s="127">
        <f t="shared" ref="Y108" si="370">W108-X108</f>
        <v>0</v>
      </c>
      <c r="Z108" s="128" t="e">
        <f t="shared" si="355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35">
      <c r="A109" s="119" t="s">
        <v>88</v>
      </c>
      <c r="B109" s="120" t="s">
        <v>232</v>
      </c>
      <c r="C109" s="228" t="s">
        <v>231</v>
      </c>
      <c r="D109" s="212" t="s">
        <v>229</v>
      </c>
      <c r="E109" s="123"/>
      <c r="F109" s="124"/>
      <c r="G109" s="125"/>
      <c r="H109" s="123"/>
      <c r="I109" s="124"/>
      <c r="J109" s="125"/>
      <c r="K109" s="123"/>
      <c r="L109" s="124"/>
      <c r="M109" s="125">
        <f t="shared" ref="M109:M111" si="371">K109*L109</f>
        <v>0</v>
      </c>
      <c r="N109" s="123"/>
      <c r="O109" s="124"/>
      <c r="P109" s="125">
        <f t="shared" ref="P109:P111" si="372">N109*O109</f>
        <v>0</v>
      </c>
      <c r="Q109" s="123"/>
      <c r="R109" s="124"/>
      <c r="S109" s="125">
        <f t="shared" ref="S109:S111" si="373">Q109*R109</f>
        <v>0</v>
      </c>
      <c r="T109" s="123"/>
      <c r="U109" s="124"/>
      <c r="V109" s="125">
        <f t="shared" ref="V109:V111" si="374">T109*U109</f>
        <v>0</v>
      </c>
      <c r="W109" s="126">
        <f t="shared" ref="W109:W111" si="375">G109+M109+S109</f>
        <v>0</v>
      </c>
      <c r="X109" s="127">
        <f t="shared" ref="X109:X111" si="376">J109+P109+V109</f>
        <v>0</v>
      </c>
      <c r="Y109" s="127">
        <f t="shared" si="354"/>
        <v>0</v>
      </c>
      <c r="Z109" s="128" t="e">
        <f t="shared" si="355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35">
      <c r="A110" s="119" t="s">
        <v>88</v>
      </c>
      <c r="B110" s="120" t="s">
        <v>230</v>
      </c>
      <c r="C110" s="228" t="s">
        <v>231</v>
      </c>
      <c r="D110" s="212" t="s">
        <v>229</v>
      </c>
      <c r="E110" s="123"/>
      <c r="F110" s="124"/>
      <c r="G110" s="125">
        <f t="shared" ref="G110:G111" si="377">E110*F110</f>
        <v>0</v>
      </c>
      <c r="H110" s="123"/>
      <c r="I110" s="124"/>
      <c r="J110" s="125">
        <f t="shared" ref="J110:J111" si="378">H110*I110</f>
        <v>0</v>
      </c>
      <c r="K110" s="123"/>
      <c r="L110" s="124"/>
      <c r="M110" s="125">
        <f t="shared" si="371"/>
        <v>0</v>
      </c>
      <c r="N110" s="123"/>
      <c r="O110" s="124"/>
      <c r="P110" s="125">
        <f t="shared" si="372"/>
        <v>0</v>
      </c>
      <c r="Q110" s="123"/>
      <c r="R110" s="124"/>
      <c r="S110" s="125">
        <f t="shared" si="373"/>
        <v>0</v>
      </c>
      <c r="T110" s="123"/>
      <c r="U110" s="124"/>
      <c r="V110" s="125">
        <f t="shared" si="374"/>
        <v>0</v>
      </c>
      <c r="W110" s="126">
        <f t="shared" si="375"/>
        <v>0</v>
      </c>
      <c r="X110" s="127">
        <f t="shared" si="376"/>
        <v>0</v>
      </c>
      <c r="Y110" s="127">
        <f t="shared" si="354"/>
        <v>0</v>
      </c>
      <c r="Z110" s="128" t="e">
        <f t="shared" si="355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35">
      <c r="A111" s="132" t="s">
        <v>88</v>
      </c>
      <c r="B111" s="133" t="s">
        <v>232</v>
      </c>
      <c r="C111" s="228" t="s">
        <v>231</v>
      </c>
      <c r="D111" s="214" t="s">
        <v>229</v>
      </c>
      <c r="E111" s="135"/>
      <c r="F111" s="136"/>
      <c r="G111" s="137">
        <f t="shared" si="377"/>
        <v>0</v>
      </c>
      <c r="H111" s="135"/>
      <c r="I111" s="136"/>
      <c r="J111" s="137">
        <f t="shared" si="378"/>
        <v>0</v>
      </c>
      <c r="K111" s="135"/>
      <c r="L111" s="136"/>
      <c r="M111" s="137">
        <f t="shared" si="371"/>
        <v>0</v>
      </c>
      <c r="N111" s="135"/>
      <c r="O111" s="136"/>
      <c r="P111" s="137">
        <f t="shared" si="372"/>
        <v>0</v>
      </c>
      <c r="Q111" s="135"/>
      <c r="R111" s="136"/>
      <c r="S111" s="137">
        <f t="shared" si="373"/>
        <v>0</v>
      </c>
      <c r="T111" s="135"/>
      <c r="U111" s="136"/>
      <c r="V111" s="137">
        <f t="shared" si="374"/>
        <v>0</v>
      </c>
      <c r="W111" s="138">
        <f t="shared" si="375"/>
        <v>0</v>
      </c>
      <c r="X111" s="127">
        <f t="shared" si="376"/>
        <v>0</v>
      </c>
      <c r="Y111" s="127">
        <f t="shared" si="354"/>
        <v>0</v>
      </c>
      <c r="Z111" s="128" t="e">
        <f t="shared" si="355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35">
      <c r="A112" s="108" t="s">
        <v>85</v>
      </c>
      <c r="B112" s="155" t="s">
        <v>233</v>
      </c>
      <c r="C112" s="140" t="s">
        <v>234</v>
      </c>
      <c r="D112" s="229"/>
      <c r="E112" s="230">
        <f>SUM(E115:E117)</f>
        <v>0</v>
      </c>
      <c r="F112" s="143"/>
      <c r="G112" s="144">
        <f t="shared" ref="G112:H112" si="379">SUM(G115:G117)</f>
        <v>0</v>
      </c>
      <c r="H112" s="230">
        <f t="shared" si="379"/>
        <v>0</v>
      </c>
      <c r="I112" s="143"/>
      <c r="J112" s="144">
        <f t="shared" ref="J112:K112" si="380">SUM(J115:J117)</f>
        <v>0</v>
      </c>
      <c r="K112" s="230">
        <f t="shared" si="380"/>
        <v>0</v>
      </c>
      <c r="L112" s="143"/>
      <c r="M112" s="144">
        <f t="shared" ref="M112:N112" si="381">SUM(M115:M117)</f>
        <v>0</v>
      </c>
      <c r="N112" s="230">
        <f t="shared" si="381"/>
        <v>0</v>
      </c>
      <c r="O112" s="143"/>
      <c r="P112" s="144">
        <f t="shared" ref="P112:Q112" si="382">SUM(P115:P117)</f>
        <v>0</v>
      </c>
      <c r="Q112" s="230">
        <f t="shared" si="382"/>
        <v>0</v>
      </c>
      <c r="R112" s="143"/>
      <c r="S112" s="144">
        <f t="shared" ref="S112:T112" si="383">SUM(S115:S117)</f>
        <v>0</v>
      </c>
      <c r="T112" s="230">
        <f t="shared" si="383"/>
        <v>0</v>
      </c>
      <c r="U112" s="143"/>
      <c r="V112" s="144">
        <f t="shared" ref="V112:X112" si="384">SUM(V115:V117)</f>
        <v>0</v>
      </c>
      <c r="W112" s="227">
        <f t="shared" si="384"/>
        <v>0</v>
      </c>
      <c r="X112" s="227">
        <f t="shared" si="384"/>
        <v>0</v>
      </c>
      <c r="Y112" s="227">
        <f t="shared" si="354"/>
        <v>0</v>
      </c>
      <c r="Z112" s="227" t="e">
        <f t="shared" si="355"/>
        <v>#DIV/0!</v>
      </c>
      <c r="AA112" s="146"/>
      <c r="AB112" s="131"/>
      <c r="AC112" s="131"/>
      <c r="AD112" s="131"/>
      <c r="AE112" s="131"/>
      <c r="AF112" s="131"/>
      <c r="AG112" s="131"/>
    </row>
    <row r="113" spans="1:33" ht="30" customHeight="1" x14ac:dyDescent="0.35">
      <c r="A113" s="119" t="s">
        <v>88</v>
      </c>
      <c r="B113" s="120" t="s">
        <v>235</v>
      </c>
      <c r="C113" s="228" t="s">
        <v>236</v>
      </c>
      <c r="D113" s="231" t="s">
        <v>131</v>
      </c>
      <c r="E113" s="123"/>
      <c r="F113" s="124"/>
      <c r="G113" s="125">
        <f t="shared" ref="G113" si="385">E113*F113</f>
        <v>0</v>
      </c>
      <c r="H113" s="123"/>
      <c r="I113" s="124"/>
      <c r="J113" s="125">
        <f t="shared" ref="J113" si="386">H113*I113</f>
        <v>0</v>
      </c>
      <c r="K113" s="123"/>
      <c r="L113" s="124"/>
      <c r="M113" s="125">
        <f t="shared" ref="M113" si="387">K113*L113</f>
        <v>0</v>
      </c>
      <c r="N113" s="123"/>
      <c r="O113" s="124"/>
      <c r="P113" s="125">
        <f t="shared" ref="P113" si="388">N113*O113</f>
        <v>0</v>
      </c>
      <c r="Q113" s="123"/>
      <c r="R113" s="124"/>
      <c r="S113" s="125">
        <f t="shared" ref="S113" si="389">Q113*R113</f>
        <v>0</v>
      </c>
      <c r="T113" s="123"/>
      <c r="U113" s="124"/>
      <c r="V113" s="125">
        <f t="shared" ref="V113" si="390">T113*U113</f>
        <v>0</v>
      </c>
      <c r="W113" s="126">
        <f t="shared" ref="W113" si="391">G113+M113+S113</f>
        <v>0</v>
      </c>
      <c r="X113" s="127">
        <f t="shared" ref="X113" si="392">J113+P113+V113</f>
        <v>0</v>
      </c>
      <c r="Y113" s="127">
        <f t="shared" si="354"/>
        <v>0</v>
      </c>
      <c r="Z113" s="128" t="e">
        <f t="shared" si="355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5">
      <c r="A114" s="119" t="s">
        <v>88</v>
      </c>
      <c r="B114" s="120" t="s">
        <v>237</v>
      </c>
      <c r="C114" s="228" t="s">
        <v>236</v>
      </c>
      <c r="D114" s="231" t="s">
        <v>131</v>
      </c>
      <c r="E114" s="123"/>
      <c r="F114" s="124"/>
      <c r="G114" s="125">
        <f t="shared" ref="G114" si="393">E114*F114</f>
        <v>0</v>
      </c>
      <c r="H114" s="123"/>
      <c r="I114" s="124"/>
      <c r="J114" s="125">
        <f t="shared" ref="J114" si="394">H114*I114</f>
        <v>0</v>
      </c>
      <c r="K114" s="123"/>
      <c r="L114" s="124"/>
      <c r="M114" s="125">
        <f t="shared" ref="M114" si="395">K114*L114</f>
        <v>0</v>
      </c>
      <c r="N114" s="123"/>
      <c r="O114" s="124"/>
      <c r="P114" s="125">
        <f t="shared" ref="P114" si="396">N114*O114</f>
        <v>0</v>
      </c>
      <c r="Q114" s="123"/>
      <c r="R114" s="124"/>
      <c r="S114" s="125">
        <f t="shared" ref="S114" si="397">Q114*R114</f>
        <v>0</v>
      </c>
      <c r="T114" s="123"/>
      <c r="U114" s="124"/>
      <c r="V114" s="125">
        <f t="shared" ref="V114" si="398">T114*U114</f>
        <v>0</v>
      </c>
      <c r="W114" s="126">
        <f t="shared" ref="W114" si="399">G114+M114+S114</f>
        <v>0</v>
      </c>
      <c r="X114" s="127">
        <f t="shared" ref="X114" si="400">J114+P114+V114</f>
        <v>0</v>
      </c>
      <c r="Y114" s="127">
        <f t="shared" ref="Y114" si="401">W114-X114</f>
        <v>0</v>
      </c>
      <c r="Z114" s="128" t="e">
        <f t="shared" ref="Z114" si="402">Y114/W114</f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5">
      <c r="A115" s="119" t="s">
        <v>88</v>
      </c>
      <c r="B115" s="120" t="s">
        <v>238</v>
      </c>
      <c r="C115" s="228" t="s">
        <v>236</v>
      </c>
      <c r="D115" s="231" t="s">
        <v>131</v>
      </c>
      <c r="E115" s="123"/>
      <c r="F115" s="124"/>
      <c r="G115" s="125">
        <f t="shared" ref="G115:G117" si="403">E115*F115</f>
        <v>0</v>
      </c>
      <c r="H115" s="123"/>
      <c r="I115" s="124"/>
      <c r="J115" s="125">
        <f t="shared" ref="J115:J117" si="404">H115*I115</f>
        <v>0</v>
      </c>
      <c r="K115" s="123"/>
      <c r="L115" s="124"/>
      <c r="M115" s="125">
        <f t="shared" ref="M115:M117" si="405">K115*L115</f>
        <v>0</v>
      </c>
      <c r="N115" s="123"/>
      <c r="O115" s="124"/>
      <c r="P115" s="125">
        <f t="shared" ref="P115:P117" si="406">N115*O115</f>
        <v>0</v>
      </c>
      <c r="Q115" s="123"/>
      <c r="R115" s="124"/>
      <c r="S115" s="125">
        <f t="shared" ref="S115:S117" si="407">Q115*R115</f>
        <v>0</v>
      </c>
      <c r="T115" s="123"/>
      <c r="U115" s="124"/>
      <c r="V115" s="125">
        <f t="shared" ref="V115:V117" si="408">T115*U115</f>
        <v>0</v>
      </c>
      <c r="W115" s="126">
        <f t="shared" ref="W115:W117" si="409">G115+M115+S115</f>
        <v>0</v>
      </c>
      <c r="X115" s="127">
        <f t="shared" ref="X115:X117" si="410">J115+P115+V115</f>
        <v>0</v>
      </c>
      <c r="Y115" s="127">
        <f t="shared" si="354"/>
        <v>0</v>
      </c>
      <c r="Z115" s="128" t="e">
        <f t="shared" si="355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35">
      <c r="A116" s="119" t="s">
        <v>88</v>
      </c>
      <c r="B116" s="120" t="s">
        <v>237</v>
      </c>
      <c r="C116" s="187" t="s">
        <v>236</v>
      </c>
      <c r="D116" s="212" t="s">
        <v>131</v>
      </c>
      <c r="E116" s="123"/>
      <c r="F116" s="124"/>
      <c r="G116" s="125">
        <f t="shared" si="403"/>
        <v>0</v>
      </c>
      <c r="H116" s="123"/>
      <c r="I116" s="124"/>
      <c r="J116" s="125">
        <f t="shared" si="404"/>
        <v>0</v>
      </c>
      <c r="K116" s="123"/>
      <c r="L116" s="124"/>
      <c r="M116" s="125">
        <f t="shared" si="405"/>
        <v>0</v>
      </c>
      <c r="N116" s="123"/>
      <c r="O116" s="124"/>
      <c r="P116" s="125">
        <f t="shared" si="406"/>
        <v>0</v>
      </c>
      <c r="Q116" s="123"/>
      <c r="R116" s="124"/>
      <c r="S116" s="125">
        <f t="shared" si="407"/>
        <v>0</v>
      </c>
      <c r="T116" s="123"/>
      <c r="U116" s="124"/>
      <c r="V116" s="125">
        <f t="shared" si="408"/>
        <v>0</v>
      </c>
      <c r="W116" s="126">
        <f t="shared" si="409"/>
        <v>0</v>
      </c>
      <c r="X116" s="127">
        <f t="shared" si="410"/>
        <v>0</v>
      </c>
      <c r="Y116" s="127">
        <f t="shared" si="354"/>
        <v>0</v>
      </c>
      <c r="Z116" s="128" t="e">
        <f t="shared" si="355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35">
      <c r="A117" s="132" t="s">
        <v>88</v>
      </c>
      <c r="B117" s="133" t="s">
        <v>238</v>
      </c>
      <c r="C117" s="163" t="s">
        <v>236</v>
      </c>
      <c r="D117" s="214" t="s">
        <v>131</v>
      </c>
      <c r="E117" s="135"/>
      <c r="F117" s="136"/>
      <c r="G117" s="137">
        <f t="shared" si="403"/>
        <v>0</v>
      </c>
      <c r="H117" s="135"/>
      <c r="I117" s="136"/>
      <c r="J117" s="137">
        <f t="shared" si="404"/>
        <v>0</v>
      </c>
      <c r="K117" s="135"/>
      <c r="L117" s="136"/>
      <c r="M117" s="137">
        <f t="shared" si="405"/>
        <v>0</v>
      </c>
      <c r="N117" s="135"/>
      <c r="O117" s="136"/>
      <c r="P117" s="137">
        <f t="shared" si="406"/>
        <v>0</v>
      </c>
      <c r="Q117" s="135"/>
      <c r="R117" s="136"/>
      <c r="S117" s="137">
        <f t="shared" si="407"/>
        <v>0</v>
      </c>
      <c r="T117" s="135"/>
      <c r="U117" s="136"/>
      <c r="V117" s="137">
        <f t="shared" si="408"/>
        <v>0</v>
      </c>
      <c r="W117" s="138">
        <f t="shared" si="409"/>
        <v>0</v>
      </c>
      <c r="X117" s="127">
        <f t="shared" si="410"/>
        <v>0</v>
      </c>
      <c r="Y117" s="127">
        <f t="shared" si="354"/>
        <v>0</v>
      </c>
      <c r="Z117" s="128" t="e">
        <f t="shared" si="355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35">
      <c r="A118" s="108" t="s">
        <v>85</v>
      </c>
      <c r="B118" s="155" t="s">
        <v>239</v>
      </c>
      <c r="C118" s="232" t="s">
        <v>240</v>
      </c>
      <c r="D118" s="233"/>
      <c r="E118" s="230">
        <f>SUM(E121:E123)</f>
        <v>0</v>
      </c>
      <c r="F118" s="143"/>
      <c r="G118" s="144">
        <f t="shared" ref="G118:H118" si="411">SUM(G121:G123)</f>
        <v>0</v>
      </c>
      <c r="H118" s="230">
        <f t="shared" si="411"/>
        <v>0</v>
      </c>
      <c r="I118" s="143"/>
      <c r="J118" s="144">
        <f t="shared" ref="J118:K118" si="412">SUM(J121:J123)</f>
        <v>0</v>
      </c>
      <c r="K118" s="230">
        <f t="shared" si="412"/>
        <v>0</v>
      </c>
      <c r="L118" s="143"/>
      <c r="M118" s="144">
        <f t="shared" ref="M118:N118" si="413">SUM(M121:M123)</f>
        <v>0</v>
      </c>
      <c r="N118" s="230">
        <f t="shared" si="413"/>
        <v>0</v>
      </c>
      <c r="O118" s="143"/>
      <c r="P118" s="144">
        <f t="shared" ref="P118:Q118" si="414">SUM(P121:P123)</f>
        <v>0</v>
      </c>
      <c r="Q118" s="230">
        <f t="shared" si="414"/>
        <v>0</v>
      </c>
      <c r="R118" s="143"/>
      <c r="S118" s="144">
        <f t="shared" ref="S118:T118" si="415">SUM(S121:S123)</f>
        <v>0</v>
      </c>
      <c r="T118" s="230">
        <f t="shared" si="415"/>
        <v>0</v>
      </c>
      <c r="U118" s="143"/>
      <c r="V118" s="144">
        <f t="shared" ref="V118:X118" si="416">SUM(V121:V123)</f>
        <v>0</v>
      </c>
      <c r="W118" s="227">
        <f t="shared" si="416"/>
        <v>0</v>
      </c>
      <c r="X118" s="227">
        <f t="shared" si="416"/>
        <v>0</v>
      </c>
      <c r="Y118" s="227">
        <f t="shared" si="354"/>
        <v>0</v>
      </c>
      <c r="Z118" s="227" t="e">
        <f t="shared" si="355"/>
        <v>#DIV/0!</v>
      </c>
      <c r="AA118" s="146"/>
      <c r="AB118" s="131"/>
      <c r="AC118" s="131"/>
      <c r="AD118" s="131"/>
      <c r="AE118" s="131"/>
      <c r="AF118" s="131"/>
      <c r="AG118" s="131"/>
    </row>
    <row r="119" spans="1:33" ht="30" customHeight="1" x14ac:dyDescent="0.35">
      <c r="A119" s="119" t="s">
        <v>88</v>
      </c>
      <c r="B119" s="120" t="s">
        <v>241</v>
      </c>
      <c r="C119" s="209" t="s">
        <v>137</v>
      </c>
      <c r="D119" s="208" t="s">
        <v>138</v>
      </c>
      <c r="E119" s="123"/>
      <c r="F119" s="124"/>
      <c r="G119" s="125">
        <f t="shared" ref="G119" si="417">E119*F119</f>
        <v>0</v>
      </c>
      <c r="H119" s="123"/>
      <c r="I119" s="124"/>
      <c r="J119" s="125">
        <f t="shared" ref="J119" si="418">H119*I119</f>
        <v>0</v>
      </c>
      <c r="K119" s="123"/>
      <c r="L119" s="124"/>
      <c r="M119" s="125">
        <f t="shared" ref="M119" si="419">K119*L119</f>
        <v>0</v>
      </c>
      <c r="N119" s="123"/>
      <c r="O119" s="124"/>
      <c r="P119" s="125">
        <f t="shared" ref="P119" si="420">N119*O119</f>
        <v>0</v>
      </c>
      <c r="Q119" s="123"/>
      <c r="R119" s="124"/>
      <c r="S119" s="125">
        <f t="shared" ref="S119" si="421">Q119*R119</f>
        <v>0</v>
      </c>
      <c r="T119" s="123"/>
      <c r="U119" s="124"/>
      <c r="V119" s="125">
        <f t="shared" ref="V119" si="422">T119*U119</f>
        <v>0</v>
      </c>
      <c r="W119" s="126">
        <f t="shared" ref="W119" si="423">G119+M119+S119</f>
        <v>0</v>
      </c>
      <c r="X119" s="127">
        <f t="shared" ref="X119" si="424">J119+P119+V119</f>
        <v>0</v>
      </c>
      <c r="Y119" s="127">
        <f t="shared" si="354"/>
        <v>0</v>
      </c>
      <c r="Z119" s="128" t="e">
        <f t="shared" si="355"/>
        <v>#DIV/0!</v>
      </c>
      <c r="AA119" s="129"/>
      <c r="AB119" s="130"/>
      <c r="AC119" s="131"/>
      <c r="AD119" s="131"/>
      <c r="AE119" s="131"/>
      <c r="AF119" s="131"/>
      <c r="AG119" s="131"/>
    </row>
    <row r="120" spans="1:33" ht="30" customHeight="1" x14ac:dyDescent="0.35">
      <c r="A120" s="119" t="s">
        <v>88</v>
      </c>
      <c r="B120" s="120" t="s">
        <v>242</v>
      </c>
      <c r="C120" s="209" t="s">
        <v>137</v>
      </c>
      <c r="D120" s="208" t="s">
        <v>138</v>
      </c>
      <c r="E120" s="123"/>
      <c r="F120" s="124"/>
      <c r="G120" s="125">
        <f t="shared" ref="G120" si="425">E120*F120</f>
        <v>0</v>
      </c>
      <c r="H120" s="123"/>
      <c r="I120" s="124"/>
      <c r="J120" s="125">
        <f t="shared" ref="J120" si="426">H120*I120</f>
        <v>0</v>
      </c>
      <c r="K120" s="123"/>
      <c r="L120" s="124"/>
      <c r="M120" s="125">
        <f t="shared" ref="M120" si="427">K120*L120</f>
        <v>0</v>
      </c>
      <c r="N120" s="123"/>
      <c r="O120" s="124"/>
      <c r="P120" s="125">
        <f t="shared" ref="P120" si="428">N120*O120</f>
        <v>0</v>
      </c>
      <c r="Q120" s="123"/>
      <c r="R120" s="124"/>
      <c r="S120" s="125">
        <f t="shared" ref="S120" si="429">Q120*R120</f>
        <v>0</v>
      </c>
      <c r="T120" s="123"/>
      <c r="U120" s="124"/>
      <c r="V120" s="125">
        <f t="shared" ref="V120" si="430">T120*U120</f>
        <v>0</v>
      </c>
      <c r="W120" s="126">
        <f t="shared" ref="W120" si="431">G120+M120+S120</f>
        <v>0</v>
      </c>
      <c r="X120" s="127">
        <f t="shared" ref="X120" si="432">J120+P120+V120</f>
        <v>0</v>
      </c>
      <c r="Y120" s="127">
        <f t="shared" ref="Y120" si="433">W120-X120</f>
        <v>0</v>
      </c>
      <c r="Z120" s="128" t="e">
        <f t="shared" ref="Z120" si="434">Y120/W120</f>
        <v>#DIV/0!</v>
      </c>
      <c r="AA120" s="129"/>
      <c r="AB120" s="130"/>
      <c r="AC120" s="131"/>
      <c r="AD120" s="131"/>
      <c r="AE120" s="131"/>
      <c r="AF120" s="131"/>
      <c r="AG120" s="131"/>
    </row>
    <row r="121" spans="1:33" ht="30" customHeight="1" x14ac:dyDescent="0.35">
      <c r="A121" s="119" t="s">
        <v>88</v>
      </c>
      <c r="B121" s="120" t="s">
        <v>243</v>
      </c>
      <c r="C121" s="209" t="s">
        <v>137</v>
      </c>
      <c r="D121" s="208" t="s">
        <v>138</v>
      </c>
      <c r="E121" s="123"/>
      <c r="F121" s="124"/>
      <c r="G121" s="125">
        <f t="shared" ref="G121:G123" si="435">E121*F121</f>
        <v>0</v>
      </c>
      <c r="H121" s="123"/>
      <c r="I121" s="124"/>
      <c r="J121" s="125">
        <f t="shared" ref="J121:J123" si="436">H121*I121</f>
        <v>0</v>
      </c>
      <c r="K121" s="123"/>
      <c r="L121" s="124"/>
      <c r="M121" s="125">
        <f t="shared" ref="M121:M123" si="437">K121*L121</f>
        <v>0</v>
      </c>
      <c r="N121" s="123"/>
      <c r="O121" s="124"/>
      <c r="P121" s="125">
        <f t="shared" ref="P121:P123" si="438">N121*O121</f>
        <v>0</v>
      </c>
      <c r="Q121" s="123"/>
      <c r="R121" s="124"/>
      <c r="S121" s="125">
        <f t="shared" ref="S121:S123" si="439">Q121*R121</f>
        <v>0</v>
      </c>
      <c r="T121" s="123"/>
      <c r="U121" s="124"/>
      <c r="V121" s="125">
        <f t="shared" ref="V121:V123" si="440">T121*U121</f>
        <v>0</v>
      </c>
      <c r="W121" s="126">
        <f t="shared" ref="W121:W123" si="441">G121+M121+S121</f>
        <v>0</v>
      </c>
      <c r="X121" s="127">
        <f t="shared" ref="X121:X123" si="442">J121+P121+V121</f>
        <v>0</v>
      </c>
      <c r="Y121" s="127">
        <f t="shared" si="354"/>
        <v>0</v>
      </c>
      <c r="Z121" s="128" t="e">
        <f t="shared" si="355"/>
        <v>#DIV/0!</v>
      </c>
      <c r="AA121" s="129"/>
      <c r="AB121" s="130"/>
      <c r="AC121" s="131"/>
      <c r="AD121" s="131"/>
      <c r="AE121" s="131"/>
      <c r="AF121" s="131"/>
      <c r="AG121" s="131"/>
    </row>
    <row r="122" spans="1:33" ht="30" hidden="1" customHeight="1" x14ac:dyDescent="0.35">
      <c r="A122" s="119" t="s">
        <v>88</v>
      </c>
      <c r="B122" s="120" t="s">
        <v>242</v>
      </c>
      <c r="C122" s="209" t="s">
        <v>137</v>
      </c>
      <c r="D122" s="208" t="s">
        <v>138</v>
      </c>
      <c r="E122" s="123"/>
      <c r="F122" s="124"/>
      <c r="G122" s="125">
        <f t="shared" si="435"/>
        <v>0</v>
      </c>
      <c r="H122" s="123"/>
      <c r="I122" s="124"/>
      <c r="J122" s="125">
        <f t="shared" si="436"/>
        <v>0</v>
      </c>
      <c r="K122" s="123"/>
      <c r="L122" s="124"/>
      <c r="M122" s="125">
        <f t="shared" si="437"/>
        <v>0</v>
      </c>
      <c r="N122" s="123"/>
      <c r="O122" s="124"/>
      <c r="P122" s="125">
        <f t="shared" si="438"/>
        <v>0</v>
      </c>
      <c r="Q122" s="123"/>
      <c r="R122" s="124"/>
      <c r="S122" s="125">
        <f t="shared" si="439"/>
        <v>0</v>
      </c>
      <c r="T122" s="123"/>
      <c r="U122" s="124"/>
      <c r="V122" s="125">
        <f t="shared" si="440"/>
        <v>0</v>
      </c>
      <c r="W122" s="126">
        <f t="shared" si="441"/>
        <v>0</v>
      </c>
      <c r="X122" s="127">
        <f t="shared" si="442"/>
        <v>0</v>
      </c>
      <c r="Y122" s="127">
        <f t="shared" si="354"/>
        <v>0</v>
      </c>
      <c r="Z122" s="128" t="e">
        <f t="shared" si="355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35">
      <c r="A123" s="132" t="s">
        <v>88</v>
      </c>
      <c r="B123" s="133" t="s">
        <v>243</v>
      </c>
      <c r="C123" s="234" t="s">
        <v>137</v>
      </c>
      <c r="D123" s="208" t="s">
        <v>138</v>
      </c>
      <c r="E123" s="149"/>
      <c r="F123" s="150"/>
      <c r="G123" s="151">
        <f t="shared" si="435"/>
        <v>0</v>
      </c>
      <c r="H123" s="149"/>
      <c r="I123" s="150"/>
      <c r="J123" s="151">
        <f t="shared" si="436"/>
        <v>0</v>
      </c>
      <c r="K123" s="149"/>
      <c r="L123" s="150"/>
      <c r="M123" s="151">
        <f t="shared" si="437"/>
        <v>0</v>
      </c>
      <c r="N123" s="149"/>
      <c r="O123" s="150"/>
      <c r="P123" s="151">
        <f t="shared" si="438"/>
        <v>0</v>
      </c>
      <c r="Q123" s="149"/>
      <c r="R123" s="150"/>
      <c r="S123" s="151">
        <f t="shared" si="439"/>
        <v>0</v>
      </c>
      <c r="T123" s="149"/>
      <c r="U123" s="150"/>
      <c r="V123" s="151">
        <f t="shared" si="440"/>
        <v>0</v>
      </c>
      <c r="W123" s="138">
        <f t="shared" si="441"/>
        <v>0</v>
      </c>
      <c r="X123" s="127">
        <f t="shared" si="442"/>
        <v>0</v>
      </c>
      <c r="Y123" s="127">
        <f t="shared" si="354"/>
        <v>0</v>
      </c>
      <c r="Z123" s="128" t="e">
        <f t="shared" si="355"/>
        <v>#DIV/0!</v>
      </c>
      <c r="AA123" s="152"/>
      <c r="AB123" s="131"/>
      <c r="AC123" s="131"/>
      <c r="AD123" s="131"/>
      <c r="AE123" s="131"/>
      <c r="AF123" s="131"/>
      <c r="AG123" s="131"/>
    </row>
    <row r="124" spans="1:33" ht="39.75" customHeight="1" x14ac:dyDescent="0.35">
      <c r="A124" s="408" t="s">
        <v>244</v>
      </c>
      <c r="B124" s="389"/>
      <c r="C124" s="389"/>
      <c r="D124" s="390"/>
      <c r="E124" s="189"/>
      <c r="F124" s="189"/>
      <c r="G124" s="172">
        <f>G106+G112+G118</f>
        <v>33600</v>
      </c>
      <c r="H124" s="189"/>
      <c r="I124" s="189"/>
      <c r="J124" s="172">
        <f>J106+J112+J118</f>
        <v>33600</v>
      </c>
      <c r="K124" s="189"/>
      <c r="L124" s="189"/>
      <c r="M124" s="172">
        <f>M106+M112+M118</f>
        <v>0</v>
      </c>
      <c r="N124" s="189"/>
      <c r="O124" s="189"/>
      <c r="P124" s="172">
        <f>P106+P112+P118</f>
        <v>0</v>
      </c>
      <c r="Q124" s="189"/>
      <c r="R124" s="189"/>
      <c r="S124" s="172">
        <f>S106+S112+S118</f>
        <v>0</v>
      </c>
      <c r="T124" s="189"/>
      <c r="U124" s="189"/>
      <c r="V124" s="172">
        <f t="shared" ref="V124:X124" si="443">V106+V112+V118</f>
        <v>0</v>
      </c>
      <c r="W124" s="191">
        <f t="shared" si="443"/>
        <v>33600</v>
      </c>
      <c r="X124" s="191">
        <f t="shared" si="443"/>
        <v>33600</v>
      </c>
      <c r="Y124" s="191">
        <f t="shared" si="354"/>
        <v>0</v>
      </c>
      <c r="Z124" s="191">
        <f t="shared" si="355"/>
        <v>0</v>
      </c>
      <c r="AA124" s="177"/>
      <c r="AB124" s="5"/>
      <c r="AC124" s="8"/>
      <c r="AD124" s="8"/>
      <c r="AE124" s="8"/>
      <c r="AF124" s="8"/>
      <c r="AG124" s="8"/>
    </row>
    <row r="125" spans="1:33" ht="30" customHeight="1" x14ac:dyDescent="0.35">
      <c r="A125" s="178" t="s">
        <v>83</v>
      </c>
      <c r="B125" s="179">
        <v>6</v>
      </c>
      <c r="C125" s="180" t="s">
        <v>245</v>
      </c>
      <c r="D125" s="181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6"/>
      <c r="X125" s="106"/>
      <c r="Y125" s="226"/>
      <c r="Z125" s="106"/>
      <c r="AA125" s="107"/>
      <c r="AB125" s="8"/>
      <c r="AC125" s="8"/>
      <c r="AD125" s="8"/>
      <c r="AE125" s="8"/>
      <c r="AF125" s="8"/>
      <c r="AG125" s="8"/>
    </row>
    <row r="126" spans="1:33" ht="30" customHeight="1" x14ac:dyDescent="0.35">
      <c r="A126" s="108" t="s">
        <v>85</v>
      </c>
      <c r="B126" s="155" t="s">
        <v>246</v>
      </c>
      <c r="C126" s="235" t="s">
        <v>247</v>
      </c>
      <c r="D126" s="111"/>
      <c r="E126" s="112">
        <f>SUM(E127:E131)</f>
        <v>129</v>
      </c>
      <c r="F126" s="113"/>
      <c r="G126" s="114">
        <f>SUM(G127:G131)</f>
        <v>48014</v>
      </c>
      <c r="H126" s="112">
        <f t="shared" ref="H126" si="444">SUM(H127:H131)</f>
        <v>129</v>
      </c>
      <c r="I126" s="113"/>
      <c r="J126" s="114">
        <f t="shared" ref="J126:K126" si="445">SUM(J127:J131)</f>
        <v>48014</v>
      </c>
      <c r="K126" s="112">
        <f t="shared" si="445"/>
        <v>0</v>
      </c>
      <c r="L126" s="113"/>
      <c r="M126" s="114">
        <f t="shared" ref="M126:N126" si="446">SUM(M127:M131)</f>
        <v>0</v>
      </c>
      <c r="N126" s="112">
        <f t="shared" si="446"/>
        <v>0</v>
      </c>
      <c r="O126" s="113"/>
      <c r="P126" s="114">
        <f t="shared" ref="P126:Q126" si="447">SUM(P127:P131)</f>
        <v>0</v>
      </c>
      <c r="Q126" s="112">
        <f t="shared" si="447"/>
        <v>0</v>
      </c>
      <c r="R126" s="113"/>
      <c r="S126" s="114">
        <f t="shared" ref="S126:T126" si="448">SUM(S127:S131)</f>
        <v>0</v>
      </c>
      <c r="T126" s="112">
        <f t="shared" si="448"/>
        <v>0</v>
      </c>
      <c r="U126" s="113"/>
      <c r="V126" s="114">
        <f t="shared" ref="V126:X126" si="449">SUM(V127:V131)</f>
        <v>0</v>
      </c>
      <c r="W126" s="114">
        <f t="shared" si="449"/>
        <v>48014</v>
      </c>
      <c r="X126" s="114">
        <f t="shared" si="449"/>
        <v>48014</v>
      </c>
      <c r="Y126" s="114">
        <f t="shared" ref="Y126:Y141" si="450">W126-X126</f>
        <v>0</v>
      </c>
      <c r="Z126" s="116">
        <f t="shared" ref="Z126:Z141" si="451">Y126/W126</f>
        <v>0</v>
      </c>
      <c r="AA126" s="117"/>
      <c r="AB126" s="118"/>
      <c r="AC126" s="118"/>
      <c r="AD126" s="118"/>
      <c r="AE126" s="118"/>
      <c r="AF126" s="118"/>
      <c r="AG126" s="118"/>
    </row>
    <row r="127" spans="1:33" ht="30" customHeight="1" x14ac:dyDescent="0.35">
      <c r="A127" s="119" t="s">
        <v>88</v>
      </c>
      <c r="B127" s="206" t="s">
        <v>248</v>
      </c>
      <c r="C127" s="236" t="s">
        <v>249</v>
      </c>
      <c r="D127" s="237" t="s">
        <v>131</v>
      </c>
      <c r="E127" s="123">
        <v>120</v>
      </c>
      <c r="F127" s="124">
        <v>382</v>
      </c>
      <c r="G127" s="125">
        <f t="shared" ref="G127:G131" si="452">E127*F127</f>
        <v>45840</v>
      </c>
      <c r="H127" s="123">
        <v>120</v>
      </c>
      <c r="I127" s="124">
        <v>382</v>
      </c>
      <c r="J127" s="125">
        <f t="shared" ref="J127:J131" si="453">H127*I127</f>
        <v>45840</v>
      </c>
      <c r="K127" s="123"/>
      <c r="L127" s="124"/>
      <c r="M127" s="125">
        <f t="shared" ref="M127:M131" si="454">K127*L127</f>
        <v>0</v>
      </c>
      <c r="N127" s="123"/>
      <c r="O127" s="124"/>
      <c r="P127" s="125">
        <f t="shared" ref="P127:P131" si="455">N127*O127</f>
        <v>0</v>
      </c>
      <c r="Q127" s="123"/>
      <c r="R127" s="124"/>
      <c r="S127" s="125">
        <f t="shared" ref="S127:S131" si="456">Q127*R127</f>
        <v>0</v>
      </c>
      <c r="T127" s="123"/>
      <c r="U127" s="124"/>
      <c r="V127" s="125">
        <f t="shared" ref="V127:V131" si="457">T127*U127</f>
        <v>0</v>
      </c>
      <c r="W127" s="126">
        <f t="shared" ref="W127:W131" si="458">G127+M127+S127</f>
        <v>45840</v>
      </c>
      <c r="X127" s="127">
        <f t="shared" ref="X127:X131" si="459">J127+P127+V127</f>
        <v>45840</v>
      </c>
      <c r="Y127" s="127">
        <f t="shared" si="450"/>
        <v>0</v>
      </c>
      <c r="Z127" s="128">
        <f t="shared" si="451"/>
        <v>0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5">
      <c r="A128" s="119" t="s">
        <v>88</v>
      </c>
      <c r="B128" s="206" t="s">
        <v>250</v>
      </c>
      <c r="C128" s="238" t="s">
        <v>251</v>
      </c>
      <c r="D128" s="237" t="s">
        <v>131</v>
      </c>
      <c r="E128" s="123">
        <v>2</v>
      </c>
      <c r="F128" s="124">
        <v>896</v>
      </c>
      <c r="G128" s="125">
        <f t="shared" si="452"/>
        <v>1792</v>
      </c>
      <c r="H128" s="123">
        <v>2</v>
      </c>
      <c r="I128" s="124">
        <v>896</v>
      </c>
      <c r="J128" s="125">
        <f t="shared" si="453"/>
        <v>1792</v>
      </c>
      <c r="K128" s="123"/>
      <c r="L128" s="124"/>
      <c r="M128" s="125">
        <f t="shared" si="454"/>
        <v>0</v>
      </c>
      <c r="N128" s="123"/>
      <c r="O128" s="124"/>
      <c r="P128" s="125">
        <f t="shared" si="455"/>
        <v>0</v>
      </c>
      <c r="Q128" s="123"/>
      <c r="R128" s="124"/>
      <c r="S128" s="125">
        <f t="shared" si="456"/>
        <v>0</v>
      </c>
      <c r="T128" s="123"/>
      <c r="U128" s="124"/>
      <c r="V128" s="125">
        <f t="shared" si="457"/>
        <v>0</v>
      </c>
      <c r="W128" s="126">
        <f t="shared" si="458"/>
        <v>1792</v>
      </c>
      <c r="X128" s="127">
        <f t="shared" si="459"/>
        <v>1792</v>
      </c>
      <c r="Y128" s="127">
        <f t="shared" si="450"/>
        <v>0</v>
      </c>
      <c r="Z128" s="128">
        <f t="shared" si="451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5">
      <c r="A129" s="119" t="s">
        <v>88</v>
      </c>
      <c r="B129" s="206" t="s">
        <v>252</v>
      </c>
      <c r="C129" s="238" t="s">
        <v>253</v>
      </c>
      <c r="D129" s="237" t="s">
        <v>131</v>
      </c>
      <c r="E129" s="123">
        <v>1</v>
      </c>
      <c r="F129" s="124">
        <v>20</v>
      </c>
      <c r="G129" s="125">
        <f t="shared" si="452"/>
        <v>20</v>
      </c>
      <c r="H129" s="123">
        <v>1</v>
      </c>
      <c r="I129" s="124">
        <v>20</v>
      </c>
      <c r="J129" s="125">
        <f t="shared" si="453"/>
        <v>20</v>
      </c>
      <c r="K129" s="123"/>
      <c r="L129" s="124"/>
      <c r="M129" s="125">
        <f t="shared" si="454"/>
        <v>0</v>
      </c>
      <c r="N129" s="123"/>
      <c r="O129" s="124"/>
      <c r="P129" s="125">
        <f t="shared" si="455"/>
        <v>0</v>
      </c>
      <c r="Q129" s="123"/>
      <c r="R129" s="124"/>
      <c r="S129" s="125">
        <f t="shared" si="456"/>
        <v>0</v>
      </c>
      <c r="T129" s="123"/>
      <c r="U129" s="124"/>
      <c r="V129" s="125">
        <f t="shared" si="457"/>
        <v>0</v>
      </c>
      <c r="W129" s="126">
        <f t="shared" si="458"/>
        <v>20</v>
      </c>
      <c r="X129" s="127">
        <f t="shared" si="459"/>
        <v>20</v>
      </c>
      <c r="Y129" s="127">
        <f t="shared" si="450"/>
        <v>0</v>
      </c>
      <c r="Z129" s="128">
        <f t="shared" si="451"/>
        <v>0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5">
      <c r="A130" s="119" t="s">
        <v>88</v>
      </c>
      <c r="B130" s="206" t="s">
        <v>254</v>
      </c>
      <c r="C130" s="238" t="s">
        <v>255</v>
      </c>
      <c r="D130" s="237" t="s">
        <v>131</v>
      </c>
      <c r="E130" s="135">
        <v>2</v>
      </c>
      <c r="F130" s="136">
        <v>147</v>
      </c>
      <c r="G130" s="125">
        <f t="shared" si="452"/>
        <v>294</v>
      </c>
      <c r="H130" s="135">
        <v>2</v>
      </c>
      <c r="I130" s="136">
        <v>147</v>
      </c>
      <c r="J130" s="125">
        <f t="shared" si="453"/>
        <v>294</v>
      </c>
      <c r="K130" s="135"/>
      <c r="L130" s="136"/>
      <c r="M130" s="125">
        <f t="shared" si="454"/>
        <v>0</v>
      </c>
      <c r="N130" s="135"/>
      <c r="O130" s="136"/>
      <c r="P130" s="125">
        <f t="shared" si="455"/>
        <v>0</v>
      </c>
      <c r="Q130" s="135"/>
      <c r="R130" s="136"/>
      <c r="S130" s="125">
        <f t="shared" si="456"/>
        <v>0</v>
      </c>
      <c r="T130" s="135"/>
      <c r="U130" s="136"/>
      <c r="V130" s="125">
        <f t="shared" si="457"/>
        <v>0</v>
      </c>
      <c r="W130" s="126">
        <f t="shared" si="458"/>
        <v>294</v>
      </c>
      <c r="X130" s="127">
        <f t="shared" si="459"/>
        <v>294</v>
      </c>
      <c r="Y130" s="127">
        <f t="shared" si="450"/>
        <v>0</v>
      </c>
      <c r="Z130" s="128">
        <f t="shared" si="451"/>
        <v>0</v>
      </c>
      <c r="AA130" s="139"/>
      <c r="AB130" s="131"/>
      <c r="AC130" s="131"/>
      <c r="AD130" s="131"/>
      <c r="AE130" s="131"/>
      <c r="AF130" s="131"/>
      <c r="AG130" s="131"/>
    </row>
    <row r="131" spans="1:33" ht="30" customHeight="1" x14ac:dyDescent="0.35">
      <c r="A131" s="132" t="s">
        <v>88</v>
      </c>
      <c r="B131" s="206" t="s">
        <v>256</v>
      </c>
      <c r="C131" s="239" t="s">
        <v>257</v>
      </c>
      <c r="D131" s="237" t="s">
        <v>131</v>
      </c>
      <c r="E131" s="135">
        <v>4</v>
      </c>
      <c r="F131" s="136">
        <v>17</v>
      </c>
      <c r="G131" s="125">
        <f t="shared" si="452"/>
        <v>68</v>
      </c>
      <c r="H131" s="135">
        <v>4</v>
      </c>
      <c r="I131" s="136">
        <v>17</v>
      </c>
      <c r="J131" s="137">
        <f t="shared" si="453"/>
        <v>68</v>
      </c>
      <c r="K131" s="135"/>
      <c r="L131" s="136"/>
      <c r="M131" s="137">
        <f t="shared" si="454"/>
        <v>0</v>
      </c>
      <c r="N131" s="135"/>
      <c r="O131" s="136"/>
      <c r="P131" s="125">
        <f t="shared" si="455"/>
        <v>0</v>
      </c>
      <c r="Q131" s="135"/>
      <c r="R131" s="136"/>
      <c r="S131" s="125">
        <f t="shared" si="456"/>
        <v>0</v>
      </c>
      <c r="T131" s="135"/>
      <c r="U131" s="136"/>
      <c r="V131" s="125">
        <f t="shared" si="457"/>
        <v>0</v>
      </c>
      <c r="W131" s="126">
        <f t="shared" si="458"/>
        <v>68</v>
      </c>
      <c r="X131" s="127">
        <f t="shared" si="459"/>
        <v>68</v>
      </c>
      <c r="Y131" s="127">
        <f t="shared" si="450"/>
        <v>0</v>
      </c>
      <c r="Z131" s="128">
        <f t="shared" si="451"/>
        <v>0</v>
      </c>
      <c r="AA131" s="139"/>
      <c r="AB131" s="131"/>
      <c r="AC131" s="131"/>
      <c r="AD131" s="131"/>
      <c r="AE131" s="131"/>
      <c r="AF131" s="131"/>
      <c r="AG131" s="131"/>
    </row>
    <row r="132" spans="1:33" ht="30" customHeight="1" x14ac:dyDescent="0.35">
      <c r="A132" s="108" t="s">
        <v>83</v>
      </c>
      <c r="B132" s="155" t="s">
        <v>258</v>
      </c>
      <c r="C132" s="240" t="s">
        <v>259</v>
      </c>
      <c r="D132" s="141"/>
      <c r="E132" s="142">
        <f>SUM(E133:E135)</f>
        <v>0</v>
      </c>
      <c r="F132" s="143"/>
      <c r="G132" s="144">
        <f t="shared" ref="G132:H132" si="460">SUM(G133:G135)</f>
        <v>0</v>
      </c>
      <c r="H132" s="142">
        <f t="shared" si="460"/>
        <v>0</v>
      </c>
      <c r="I132" s="143"/>
      <c r="J132" s="144">
        <f t="shared" ref="J132:K132" si="461">SUM(J133:J135)</f>
        <v>0</v>
      </c>
      <c r="K132" s="142">
        <f t="shared" si="461"/>
        <v>0</v>
      </c>
      <c r="L132" s="143"/>
      <c r="M132" s="144">
        <f t="shared" ref="M132:N132" si="462">SUM(M133:M135)</f>
        <v>0</v>
      </c>
      <c r="N132" s="142">
        <f t="shared" si="462"/>
        <v>0</v>
      </c>
      <c r="O132" s="143"/>
      <c r="P132" s="144">
        <f t="shared" ref="P132:Q132" si="463">SUM(P133:P135)</f>
        <v>0</v>
      </c>
      <c r="Q132" s="142">
        <f t="shared" si="463"/>
        <v>0</v>
      </c>
      <c r="R132" s="143"/>
      <c r="S132" s="144">
        <f t="shared" ref="S132:T132" si="464">SUM(S133:S135)</f>
        <v>0</v>
      </c>
      <c r="T132" s="142">
        <f t="shared" si="464"/>
        <v>0</v>
      </c>
      <c r="U132" s="143"/>
      <c r="V132" s="144">
        <f t="shared" ref="V132:X132" si="465">SUM(V133:V135)</f>
        <v>0</v>
      </c>
      <c r="W132" s="144">
        <f t="shared" si="465"/>
        <v>0</v>
      </c>
      <c r="X132" s="144">
        <f t="shared" si="465"/>
        <v>0</v>
      </c>
      <c r="Y132" s="144">
        <f t="shared" si="450"/>
        <v>0</v>
      </c>
      <c r="Z132" s="144" t="e">
        <f t="shared" si="451"/>
        <v>#DIV/0!</v>
      </c>
      <c r="AA132" s="146"/>
      <c r="AB132" s="118"/>
      <c r="AC132" s="118"/>
      <c r="AD132" s="118"/>
      <c r="AE132" s="118"/>
      <c r="AF132" s="118"/>
      <c r="AG132" s="118"/>
    </row>
    <row r="133" spans="1:33" ht="30" customHeight="1" x14ac:dyDescent="0.35">
      <c r="A133" s="119" t="s">
        <v>88</v>
      </c>
      <c r="B133" s="120" t="s">
        <v>260</v>
      </c>
      <c r="C133" s="187" t="s">
        <v>261</v>
      </c>
      <c r="D133" s="122" t="s">
        <v>131</v>
      </c>
      <c r="E133" s="123"/>
      <c r="F133" s="124"/>
      <c r="G133" s="125">
        <f t="shared" ref="G133:G135" si="466">E133*F133</f>
        <v>0</v>
      </c>
      <c r="H133" s="123"/>
      <c r="I133" s="124"/>
      <c r="J133" s="125">
        <f t="shared" ref="J133:J135" si="467">H133*I133</f>
        <v>0</v>
      </c>
      <c r="K133" s="123"/>
      <c r="L133" s="124"/>
      <c r="M133" s="125">
        <f t="shared" ref="M133:M135" si="468">K133*L133</f>
        <v>0</v>
      </c>
      <c r="N133" s="123"/>
      <c r="O133" s="124"/>
      <c r="P133" s="125">
        <f t="shared" ref="P133:P135" si="469">N133*O133</f>
        <v>0</v>
      </c>
      <c r="Q133" s="123"/>
      <c r="R133" s="124"/>
      <c r="S133" s="125">
        <f t="shared" ref="S133:S135" si="470">Q133*R133</f>
        <v>0</v>
      </c>
      <c r="T133" s="123"/>
      <c r="U133" s="124"/>
      <c r="V133" s="125">
        <f t="shared" ref="V133:V135" si="471">T133*U133</f>
        <v>0</v>
      </c>
      <c r="W133" s="126">
        <f t="shared" ref="W133:W135" si="472">G133+M133+S133</f>
        <v>0</v>
      </c>
      <c r="X133" s="127">
        <f t="shared" ref="X133:X135" si="473">J133+P133+V133</f>
        <v>0</v>
      </c>
      <c r="Y133" s="127">
        <f t="shared" si="450"/>
        <v>0</v>
      </c>
      <c r="Z133" s="128" t="e">
        <f t="shared" si="451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5">
      <c r="A134" s="119" t="s">
        <v>88</v>
      </c>
      <c r="B134" s="120" t="s">
        <v>262</v>
      </c>
      <c r="C134" s="187" t="s">
        <v>261</v>
      </c>
      <c r="D134" s="122" t="s">
        <v>131</v>
      </c>
      <c r="E134" s="123"/>
      <c r="F134" s="124"/>
      <c r="G134" s="125">
        <f t="shared" si="466"/>
        <v>0</v>
      </c>
      <c r="H134" s="123"/>
      <c r="I134" s="124"/>
      <c r="J134" s="125">
        <f t="shared" si="467"/>
        <v>0</v>
      </c>
      <c r="K134" s="123"/>
      <c r="L134" s="124"/>
      <c r="M134" s="125">
        <f t="shared" si="468"/>
        <v>0</v>
      </c>
      <c r="N134" s="123"/>
      <c r="O134" s="124"/>
      <c r="P134" s="125">
        <f t="shared" si="469"/>
        <v>0</v>
      </c>
      <c r="Q134" s="123"/>
      <c r="R134" s="124"/>
      <c r="S134" s="125">
        <f t="shared" si="470"/>
        <v>0</v>
      </c>
      <c r="T134" s="123"/>
      <c r="U134" s="124"/>
      <c r="V134" s="125">
        <f t="shared" si="471"/>
        <v>0</v>
      </c>
      <c r="W134" s="126">
        <f t="shared" si="472"/>
        <v>0</v>
      </c>
      <c r="X134" s="127">
        <f t="shared" si="473"/>
        <v>0</v>
      </c>
      <c r="Y134" s="127">
        <f t="shared" si="450"/>
        <v>0</v>
      </c>
      <c r="Z134" s="128" t="e">
        <f t="shared" si="451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5">
      <c r="A135" s="132" t="s">
        <v>88</v>
      </c>
      <c r="B135" s="133" t="s">
        <v>263</v>
      </c>
      <c r="C135" s="163" t="s">
        <v>261</v>
      </c>
      <c r="D135" s="134" t="s">
        <v>131</v>
      </c>
      <c r="E135" s="135"/>
      <c r="F135" s="136"/>
      <c r="G135" s="137">
        <f t="shared" si="466"/>
        <v>0</v>
      </c>
      <c r="H135" s="135"/>
      <c r="I135" s="136"/>
      <c r="J135" s="137">
        <f t="shared" si="467"/>
        <v>0</v>
      </c>
      <c r="K135" s="135"/>
      <c r="L135" s="136"/>
      <c r="M135" s="137">
        <f t="shared" si="468"/>
        <v>0</v>
      </c>
      <c r="N135" s="135"/>
      <c r="O135" s="136"/>
      <c r="P135" s="137">
        <f t="shared" si="469"/>
        <v>0</v>
      </c>
      <c r="Q135" s="135"/>
      <c r="R135" s="136"/>
      <c r="S135" s="137">
        <f t="shared" si="470"/>
        <v>0</v>
      </c>
      <c r="T135" s="135"/>
      <c r="U135" s="136"/>
      <c r="V135" s="137">
        <f t="shared" si="471"/>
        <v>0</v>
      </c>
      <c r="W135" s="138">
        <f t="shared" si="472"/>
        <v>0</v>
      </c>
      <c r="X135" s="127">
        <f t="shared" si="473"/>
        <v>0</v>
      </c>
      <c r="Y135" s="127">
        <f t="shared" si="450"/>
        <v>0</v>
      </c>
      <c r="Z135" s="128" t="e">
        <f t="shared" si="451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35">
      <c r="A136" s="108" t="s">
        <v>83</v>
      </c>
      <c r="B136" s="155" t="s">
        <v>264</v>
      </c>
      <c r="C136" s="241" t="s">
        <v>265</v>
      </c>
      <c r="D136" s="141"/>
      <c r="E136" s="142">
        <f>SUM(E137:E140)</f>
        <v>14</v>
      </c>
      <c r="F136" s="143"/>
      <c r="G136" s="144">
        <f>SUM(G137:G140)</f>
        <v>43399.5</v>
      </c>
      <c r="H136" s="142">
        <f t="shared" ref="H136" si="474">SUM(H137:H140)</f>
        <v>14</v>
      </c>
      <c r="I136" s="143">
        <f>SUM(I137:I140)</f>
        <v>8684.1</v>
      </c>
      <c r="J136" s="144">
        <f t="shared" ref="J136:K136" si="475">SUM(J137:J140)</f>
        <v>39281.200000000004</v>
      </c>
      <c r="K136" s="142">
        <f t="shared" si="475"/>
        <v>0</v>
      </c>
      <c r="L136" s="143"/>
      <c r="M136" s="144">
        <f t="shared" ref="M136:N136" si="476">SUM(M137:M140)</f>
        <v>0</v>
      </c>
      <c r="N136" s="142">
        <f t="shared" si="476"/>
        <v>0</v>
      </c>
      <c r="O136" s="143"/>
      <c r="P136" s="144">
        <f t="shared" ref="P136:Q136" si="477">SUM(P137:P140)</f>
        <v>0</v>
      </c>
      <c r="Q136" s="142">
        <f t="shared" si="477"/>
        <v>0</v>
      </c>
      <c r="R136" s="143"/>
      <c r="S136" s="144">
        <f t="shared" ref="S136:T136" si="478">SUM(S137:S140)</f>
        <v>0</v>
      </c>
      <c r="T136" s="142">
        <f t="shared" si="478"/>
        <v>0</v>
      </c>
      <c r="U136" s="143"/>
      <c r="V136" s="144">
        <f t="shared" ref="V136:X136" si="479">SUM(V137:V140)</f>
        <v>0</v>
      </c>
      <c r="W136" s="144">
        <f t="shared" si="479"/>
        <v>43399.5</v>
      </c>
      <c r="X136" s="144">
        <f t="shared" si="479"/>
        <v>39281.200000000004</v>
      </c>
      <c r="Y136" s="144">
        <f t="shared" si="450"/>
        <v>4118.2999999999956</v>
      </c>
      <c r="Z136" s="144">
        <f t="shared" si="451"/>
        <v>9.4892798304127821E-2</v>
      </c>
      <c r="AA136" s="146"/>
      <c r="AB136" s="118"/>
      <c r="AC136" s="118"/>
      <c r="AD136" s="118"/>
      <c r="AE136" s="118"/>
      <c r="AF136" s="118"/>
      <c r="AG136" s="118"/>
    </row>
    <row r="137" spans="1:33" ht="41.25" customHeight="1" x14ac:dyDescent="0.35">
      <c r="A137" s="119" t="s">
        <v>88</v>
      </c>
      <c r="B137" s="206" t="s">
        <v>266</v>
      </c>
      <c r="C137" s="215" t="s">
        <v>267</v>
      </c>
      <c r="D137" s="237" t="s">
        <v>131</v>
      </c>
      <c r="E137" s="123">
        <v>3</v>
      </c>
      <c r="F137" s="124">
        <v>1424</v>
      </c>
      <c r="G137" s="125">
        <f t="shared" ref="G137:G140" si="480">E137*F137</f>
        <v>4272</v>
      </c>
      <c r="H137" s="123">
        <v>3</v>
      </c>
      <c r="I137" s="124">
        <v>880</v>
      </c>
      <c r="J137" s="125">
        <f t="shared" ref="J137:J140" si="481">H137*I137</f>
        <v>2640</v>
      </c>
      <c r="K137" s="123"/>
      <c r="L137" s="124"/>
      <c r="M137" s="125">
        <f t="shared" ref="M137:M140" si="482">K137*L137</f>
        <v>0</v>
      </c>
      <c r="N137" s="123"/>
      <c r="O137" s="124"/>
      <c r="P137" s="125">
        <f t="shared" ref="P137:P140" si="483">N137*O137</f>
        <v>0</v>
      </c>
      <c r="Q137" s="123"/>
      <c r="R137" s="124"/>
      <c r="S137" s="125">
        <f t="shared" ref="S137:S140" si="484">Q137*R137</f>
        <v>0</v>
      </c>
      <c r="T137" s="123"/>
      <c r="U137" s="124"/>
      <c r="V137" s="125">
        <f t="shared" ref="V137:V140" si="485">T137*U137</f>
        <v>0</v>
      </c>
      <c r="W137" s="126">
        <f t="shared" ref="W137:W140" si="486">G137+M137+S137</f>
        <v>4272</v>
      </c>
      <c r="X137" s="127">
        <f t="shared" ref="X137:X140" si="487">J137+P137+V137</f>
        <v>2640</v>
      </c>
      <c r="Y137" s="127">
        <f t="shared" si="450"/>
        <v>1632</v>
      </c>
      <c r="Z137" s="128">
        <f t="shared" si="451"/>
        <v>0.38202247191011235</v>
      </c>
      <c r="AA137" s="129" t="s">
        <v>268</v>
      </c>
      <c r="AB137" s="131"/>
      <c r="AC137" s="131"/>
      <c r="AD137" s="131"/>
      <c r="AE137" s="131"/>
      <c r="AF137" s="131"/>
      <c r="AG137" s="131"/>
    </row>
    <row r="138" spans="1:33" ht="44.25" customHeight="1" x14ac:dyDescent="0.35">
      <c r="A138" s="119" t="s">
        <v>88</v>
      </c>
      <c r="B138" s="206" t="s">
        <v>269</v>
      </c>
      <c r="C138" s="216" t="s">
        <v>270</v>
      </c>
      <c r="D138" s="237" t="s">
        <v>131</v>
      </c>
      <c r="E138" s="123">
        <v>2</v>
      </c>
      <c r="F138" s="124">
        <v>3427</v>
      </c>
      <c r="G138" s="125">
        <f t="shared" si="480"/>
        <v>6854</v>
      </c>
      <c r="H138" s="123">
        <v>2</v>
      </c>
      <c r="I138" s="124">
        <v>3199</v>
      </c>
      <c r="J138" s="125">
        <f t="shared" si="481"/>
        <v>6398</v>
      </c>
      <c r="K138" s="123"/>
      <c r="L138" s="124"/>
      <c r="M138" s="125">
        <f t="shared" si="482"/>
        <v>0</v>
      </c>
      <c r="N138" s="123"/>
      <c r="O138" s="124"/>
      <c r="P138" s="125">
        <f t="shared" si="483"/>
        <v>0</v>
      </c>
      <c r="Q138" s="123"/>
      <c r="R138" s="124"/>
      <c r="S138" s="125">
        <f t="shared" si="484"/>
        <v>0</v>
      </c>
      <c r="T138" s="123"/>
      <c r="U138" s="124"/>
      <c r="V138" s="125">
        <f t="shared" si="485"/>
        <v>0</v>
      </c>
      <c r="W138" s="126">
        <f t="shared" si="486"/>
        <v>6854</v>
      </c>
      <c r="X138" s="127">
        <f t="shared" si="487"/>
        <v>6398</v>
      </c>
      <c r="Y138" s="127">
        <f t="shared" si="450"/>
        <v>456</v>
      </c>
      <c r="Z138" s="128">
        <f t="shared" si="451"/>
        <v>6.6530493142690397E-2</v>
      </c>
      <c r="AA138" s="129" t="s">
        <v>268</v>
      </c>
      <c r="AB138" s="131"/>
      <c r="AC138" s="131"/>
      <c r="AD138" s="131"/>
      <c r="AE138" s="131"/>
      <c r="AF138" s="131"/>
      <c r="AG138" s="131"/>
    </row>
    <row r="139" spans="1:33" ht="41.25" customHeight="1" x14ac:dyDescent="0.35">
      <c r="A139" s="242" t="s">
        <v>88</v>
      </c>
      <c r="B139" s="243" t="s">
        <v>271</v>
      </c>
      <c r="C139" s="244" t="s">
        <v>272</v>
      </c>
      <c r="D139" s="245" t="s">
        <v>131</v>
      </c>
      <c r="E139" s="246">
        <v>2</v>
      </c>
      <c r="F139" s="247">
        <v>630</v>
      </c>
      <c r="G139" s="248">
        <f t="shared" si="480"/>
        <v>1260</v>
      </c>
      <c r="H139" s="246">
        <v>2</v>
      </c>
      <c r="I139" s="247">
        <v>398.5</v>
      </c>
      <c r="J139" s="248">
        <f t="shared" si="481"/>
        <v>797</v>
      </c>
      <c r="K139" s="246"/>
      <c r="L139" s="247"/>
      <c r="M139" s="248">
        <f t="shared" si="482"/>
        <v>0</v>
      </c>
      <c r="N139" s="246"/>
      <c r="O139" s="247"/>
      <c r="P139" s="248">
        <f t="shared" si="483"/>
        <v>0</v>
      </c>
      <c r="Q139" s="246"/>
      <c r="R139" s="247"/>
      <c r="S139" s="248">
        <f t="shared" si="484"/>
        <v>0</v>
      </c>
      <c r="T139" s="246"/>
      <c r="U139" s="247"/>
      <c r="V139" s="125">
        <f t="shared" si="485"/>
        <v>0</v>
      </c>
      <c r="W139" s="249">
        <f t="shared" si="486"/>
        <v>1260</v>
      </c>
      <c r="X139" s="250">
        <f t="shared" si="487"/>
        <v>797</v>
      </c>
      <c r="Y139" s="250">
        <f t="shared" si="450"/>
        <v>463</v>
      </c>
      <c r="Z139" s="251">
        <f t="shared" si="451"/>
        <v>0.36746031746031749</v>
      </c>
      <c r="AA139" s="129" t="s">
        <v>268</v>
      </c>
      <c r="AB139" s="252"/>
      <c r="AC139" s="252"/>
      <c r="AD139" s="252"/>
      <c r="AE139" s="252"/>
      <c r="AF139" s="252"/>
      <c r="AG139" s="252"/>
    </row>
    <row r="140" spans="1:33" ht="42.75" customHeight="1" x14ac:dyDescent="0.35">
      <c r="A140" s="242" t="s">
        <v>88</v>
      </c>
      <c r="B140" s="243" t="s">
        <v>273</v>
      </c>
      <c r="C140" s="253" t="s">
        <v>274</v>
      </c>
      <c r="D140" s="254" t="s">
        <v>131</v>
      </c>
      <c r="E140" s="255">
        <v>7</v>
      </c>
      <c r="F140" s="256">
        <v>4430.5</v>
      </c>
      <c r="G140" s="257">
        <f t="shared" si="480"/>
        <v>31013.5</v>
      </c>
      <c r="H140" s="255">
        <v>7</v>
      </c>
      <c r="I140" s="256">
        <v>4206.6000000000004</v>
      </c>
      <c r="J140" s="248">
        <f t="shared" si="481"/>
        <v>29446.200000000004</v>
      </c>
      <c r="K140" s="255"/>
      <c r="L140" s="256"/>
      <c r="M140" s="125">
        <f t="shared" si="482"/>
        <v>0</v>
      </c>
      <c r="N140" s="255"/>
      <c r="O140" s="256"/>
      <c r="P140" s="125">
        <f t="shared" si="483"/>
        <v>0</v>
      </c>
      <c r="Q140" s="255"/>
      <c r="R140" s="256"/>
      <c r="S140" s="257">
        <f t="shared" si="484"/>
        <v>0</v>
      </c>
      <c r="T140" s="255"/>
      <c r="U140" s="256"/>
      <c r="V140" s="125">
        <f t="shared" si="485"/>
        <v>0</v>
      </c>
      <c r="W140" s="126">
        <f t="shared" si="486"/>
        <v>31013.5</v>
      </c>
      <c r="X140" s="258">
        <f t="shared" si="487"/>
        <v>29446.200000000004</v>
      </c>
      <c r="Y140" s="127">
        <f t="shared" si="450"/>
        <v>1567.2999999999956</v>
      </c>
      <c r="Z140" s="259">
        <f t="shared" si="451"/>
        <v>5.0536056878456012E-2</v>
      </c>
      <c r="AA140" s="129" t="s">
        <v>268</v>
      </c>
      <c r="AB140" s="252"/>
      <c r="AC140" s="252"/>
      <c r="AD140" s="252"/>
      <c r="AE140" s="252"/>
      <c r="AF140" s="252"/>
      <c r="AG140" s="252"/>
    </row>
    <row r="141" spans="1:33" ht="30" customHeight="1" x14ac:dyDescent="0.35">
      <c r="A141" s="166" t="s">
        <v>275</v>
      </c>
      <c r="B141" s="167"/>
      <c r="C141" s="220"/>
      <c r="D141" s="169"/>
      <c r="E141" s="173">
        <f>E136+E132+E126</f>
        <v>143</v>
      </c>
      <c r="F141" s="189"/>
      <c r="G141" s="172">
        <f>G136+G132+G126</f>
        <v>91413.5</v>
      </c>
      <c r="H141" s="173">
        <f t="shared" ref="H141" si="488">H136+H132+H126</f>
        <v>143</v>
      </c>
      <c r="I141" s="189"/>
      <c r="J141" s="172">
        <f t="shared" ref="J141:K141" si="489">J136+J132+J126</f>
        <v>87295.200000000012</v>
      </c>
      <c r="K141" s="190">
        <f t="shared" si="489"/>
        <v>0</v>
      </c>
      <c r="L141" s="189"/>
      <c r="M141" s="172">
        <f t="shared" ref="M141:N141" si="490">M136+M132+M126</f>
        <v>0</v>
      </c>
      <c r="N141" s="190">
        <f t="shared" si="490"/>
        <v>0</v>
      </c>
      <c r="O141" s="189"/>
      <c r="P141" s="172">
        <f t="shared" ref="P141:Q141" si="491">P136+P132+P126</f>
        <v>0</v>
      </c>
      <c r="Q141" s="190">
        <f t="shared" si="491"/>
        <v>0</v>
      </c>
      <c r="R141" s="189"/>
      <c r="S141" s="172">
        <f t="shared" ref="S141:T141" si="492">S136+S132+S126</f>
        <v>0</v>
      </c>
      <c r="T141" s="190">
        <f t="shared" si="492"/>
        <v>0</v>
      </c>
      <c r="U141" s="189"/>
      <c r="V141" s="174">
        <f t="shared" ref="V141:X141" si="493">V136+V132+V126</f>
        <v>0</v>
      </c>
      <c r="W141" s="260">
        <f t="shared" si="493"/>
        <v>91413.5</v>
      </c>
      <c r="X141" s="261">
        <f t="shared" si="493"/>
        <v>87295.200000000012</v>
      </c>
      <c r="Y141" s="261">
        <f t="shared" si="450"/>
        <v>4118.2999999999884</v>
      </c>
      <c r="Z141" s="261">
        <f t="shared" si="451"/>
        <v>4.5051332680621441E-2</v>
      </c>
      <c r="AA141" s="262"/>
      <c r="AB141" s="8"/>
      <c r="AC141" s="8"/>
      <c r="AD141" s="8"/>
      <c r="AE141" s="8"/>
      <c r="AF141" s="8"/>
      <c r="AG141" s="8"/>
    </row>
    <row r="142" spans="1:33" ht="30" customHeight="1" x14ac:dyDescent="0.35">
      <c r="A142" s="178" t="s">
        <v>83</v>
      </c>
      <c r="B142" s="224">
        <v>7</v>
      </c>
      <c r="C142" s="180" t="s">
        <v>276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63"/>
      <c r="X142" s="263"/>
      <c r="Y142" s="182"/>
      <c r="Z142" s="263"/>
      <c r="AA142" s="264"/>
      <c r="AB142" s="8"/>
      <c r="AC142" s="8"/>
      <c r="AD142" s="8"/>
      <c r="AE142" s="8"/>
      <c r="AF142" s="8"/>
      <c r="AG142" s="8"/>
    </row>
    <row r="143" spans="1:33" ht="30" customHeight="1" x14ac:dyDescent="0.35">
      <c r="A143" s="119" t="s">
        <v>88</v>
      </c>
      <c r="B143" s="120" t="s">
        <v>277</v>
      </c>
      <c r="C143" s="187" t="s">
        <v>278</v>
      </c>
      <c r="D143" s="122" t="s">
        <v>131</v>
      </c>
      <c r="E143" s="123">
        <v>60</v>
      </c>
      <c r="F143" s="124">
        <v>40</v>
      </c>
      <c r="G143" s="125">
        <f t="shared" ref="G143:G153" si="494">E143*F143</f>
        <v>2400</v>
      </c>
      <c r="H143" s="123">
        <v>60</v>
      </c>
      <c r="I143" s="124">
        <v>40</v>
      </c>
      <c r="J143" s="125">
        <f t="shared" ref="J143:J153" si="495">H143*I143</f>
        <v>2400</v>
      </c>
      <c r="K143" s="123"/>
      <c r="L143" s="124"/>
      <c r="M143" s="125">
        <f t="shared" ref="M143:M153" si="496">K143*L143</f>
        <v>0</v>
      </c>
      <c r="N143" s="123"/>
      <c r="O143" s="124"/>
      <c r="P143" s="125">
        <f t="shared" ref="P143:P153" si="497">N143*O143</f>
        <v>0</v>
      </c>
      <c r="Q143" s="123"/>
      <c r="R143" s="124"/>
      <c r="S143" s="125">
        <f t="shared" ref="S143:S153" si="498">Q143*R143</f>
        <v>0</v>
      </c>
      <c r="T143" s="123"/>
      <c r="U143" s="124"/>
      <c r="V143" s="265">
        <f t="shared" ref="V143:V153" si="499">T143*U143</f>
        <v>0</v>
      </c>
      <c r="W143" s="266">
        <f t="shared" ref="W143:W153" si="500">G143+M143+S143</f>
        <v>2400</v>
      </c>
      <c r="X143" s="267">
        <f t="shared" ref="X143:X153" si="501">J143+P143+V143</f>
        <v>2400</v>
      </c>
      <c r="Y143" s="267">
        <f t="shared" ref="Y143:Y154" si="502">W143-X143</f>
        <v>0</v>
      </c>
      <c r="Z143" s="268">
        <f t="shared" ref="Z143:Z154" si="503">Y143/W143</f>
        <v>0</v>
      </c>
      <c r="AA143" s="269"/>
      <c r="AB143" s="131"/>
      <c r="AC143" s="131"/>
      <c r="AD143" s="131"/>
      <c r="AE143" s="131"/>
      <c r="AF143" s="131"/>
      <c r="AG143" s="131"/>
    </row>
    <row r="144" spans="1:33" ht="30" customHeight="1" x14ac:dyDescent="0.35">
      <c r="A144" s="119" t="s">
        <v>88</v>
      </c>
      <c r="B144" s="120" t="s">
        <v>279</v>
      </c>
      <c r="C144" s="187" t="s">
        <v>280</v>
      </c>
      <c r="D144" s="122" t="s">
        <v>131</v>
      </c>
      <c r="E144" s="123">
        <v>1</v>
      </c>
      <c r="F144" s="124">
        <v>28000</v>
      </c>
      <c r="G144" s="125">
        <f t="shared" si="494"/>
        <v>28000</v>
      </c>
      <c r="H144" s="123">
        <v>1</v>
      </c>
      <c r="I144" s="124">
        <v>28000</v>
      </c>
      <c r="J144" s="125">
        <f t="shared" si="495"/>
        <v>28000</v>
      </c>
      <c r="K144" s="123"/>
      <c r="L144" s="124"/>
      <c r="M144" s="125">
        <f t="shared" si="496"/>
        <v>0</v>
      </c>
      <c r="N144" s="123"/>
      <c r="O144" s="124"/>
      <c r="P144" s="125">
        <f t="shared" si="497"/>
        <v>0</v>
      </c>
      <c r="Q144" s="123"/>
      <c r="R144" s="124"/>
      <c r="S144" s="125">
        <f t="shared" si="498"/>
        <v>0</v>
      </c>
      <c r="T144" s="123"/>
      <c r="U144" s="124"/>
      <c r="V144" s="265">
        <f t="shared" si="499"/>
        <v>0</v>
      </c>
      <c r="W144" s="270">
        <f t="shared" si="500"/>
        <v>28000</v>
      </c>
      <c r="X144" s="127">
        <f t="shared" si="501"/>
        <v>28000</v>
      </c>
      <c r="Y144" s="127">
        <f t="shared" si="502"/>
        <v>0</v>
      </c>
      <c r="Z144" s="128">
        <f t="shared" si="503"/>
        <v>0</v>
      </c>
      <c r="AA144" s="129"/>
      <c r="AB144" s="131"/>
      <c r="AC144" s="131"/>
      <c r="AD144" s="131"/>
      <c r="AE144" s="131"/>
      <c r="AF144" s="131"/>
      <c r="AG144" s="131"/>
    </row>
    <row r="145" spans="1:33" ht="30" hidden="1" customHeight="1" x14ac:dyDescent="0.35">
      <c r="A145" s="119" t="s">
        <v>88</v>
      </c>
      <c r="B145" s="120" t="s">
        <v>281</v>
      </c>
      <c r="C145" s="187" t="s">
        <v>282</v>
      </c>
      <c r="D145" s="122" t="s">
        <v>131</v>
      </c>
      <c r="E145" s="123"/>
      <c r="F145" s="124"/>
      <c r="G145" s="125">
        <f t="shared" si="494"/>
        <v>0</v>
      </c>
      <c r="H145" s="123"/>
      <c r="I145" s="124"/>
      <c r="J145" s="125">
        <f t="shared" si="495"/>
        <v>0</v>
      </c>
      <c r="K145" s="123"/>
      <c r="L145" s="124"/>
      <c r="M145" s="125">
        <f t="shared" si="496"/>
        <v>0</v>
      </c>
      <c r="N145" s="123"/>
      <c r="O145" s="124"/>
      <c r="P145" s="125">
        <f t="shared" si="497"/>
        <v>0</v>
      </c>
      <c r="Q145" s="123"/>
      <c r="R145" s="124"/>
      <c r="S145" s="125">
        <f t="shared" si="498"/>
        <v>0</v>
      </c>
      <c r="T145" s="123"/>
      <c r="U145" s="124"/>
      <c r="V145" s="265">
        <f t="shared" si="499"/>
        <v>0</v>
      </c>
      <c r="W145" s="270">
        <f t="shared" si="500"/>
        <v>0</v>
      </c>
      <c r="X145" s="127">
        <f t="shared" si="501"/>
        <v>0</v>
      </c>
      <c r="Y145" s="127">
        <f t="shared" si="502"/>
        <v>0</v>
      </c>
      <c r="Z145" s="128" t="e">
        <f t="shared" si="503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hidden="1" customHeight="1" x14ac:dyDescent="0.35">
      <c r="A146" s="119" t="s">
        <v>88</v>
      </c>
      <c r="B146" s="120" t="s">
        <v>283</v>
      </c>
      <c r="C146" s="187" t="s">
        <v>284</v>
      </c>
      <c r="D146" s="122" t="s">
        <v>131</v>
      </c>
      <c r="E146" s="123"/>
      <c r="F146" s="124"/>
      <c r="G146" s="125">
        <f t="shared" si="494"/>
        <v>0</v>
      </c>
      <c r="H146" s="123"/>
      <c r="I146" s="124"/>
      <c r="J146" s="125">
        <f t="shared" si="495"/>
        <v>0</v>
      </c>
      <c r="K146" s="123"/>
      <c r="L146" s="124"/>
      <c r="M146" s="125">
        <f t="shared" si="496"/>
        <v>0</v>
      </c>
      <c r="N146" s="123"/>
      <c r="O146" s="124"/>
      <c r="P146" s="125">
        <f t="shared" si="497"/>
        <v>0</v>
      </c>
      <c r="Q146" s="123"/>
      <c r="R146" s="124"/>
      <c r="S146" s="125">
        <f t="shared" si="498"/>
        <v>0</v>
      </c>
      <c r="T146" s="123"/>
      <c r="U146" s="124"/>
      <c r="V146" s="265">
        <f t="shared" si="499"/>
        <v>0</v>
      </c>
      <c r="W146" s="270">
        <f t="shared" si="500"/>
        <v>0</v>
      </c>
      <c r="X146" s="127">
        <f t="shared" si="501"/>
        <v>0</v>
      </c>
      <c r="Y146" s="127">
        <f t="shared" si="502"/>
        <v>0</v>
      </c>
      <c r="Z146" s="128" t="e">
        <f t="shared" si="503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hidden="1" customHeight="1" x14ac:dyDescent="0.35">
      <c r="A147" s="119" t="s">
        <v>88</v>
      </c>
      <c r="B147" s="120" t="s">
        <v>285</v>
      </c>
      <c r="C147" s="187" t="s">
        <v>286</v>
      </c>
      <c r="D147" s="122" t="s">
        <v>131</v>
      </c>
      <c r="E147" s="123"/>
      <c r="F147" s="124"/>
      <c r="G147" s="125">
        <f t="shared" si="494"/>
        <v>0</v>
      </c>
      <c r="H147" s="123"/>
      <c r="I147" s="124"/>
      <c r="J147" s="125">
        <f t="shared" si="495"/>
        <v>0</v>
      </c>
      <c r="K147" s="123"/>
      <c r="L147" s="124"/>
      <c r="M147" s="125">
        <f t="shared" si="496"/>
        <v>0</v>
      </c>
      <c r="N147" s="123"/>
      <c r="O147" s="124"/>
      <c r="P147" s="125">
        <f t="shared" si="497"/>
        <v>0</v>
      </c>
      <c r="Q147" s="123"/>
      <c r="R147" s="124"/>
      <c r="S147" s="125">
        <f t="shared" si="498"/>
        <v>0</v>
      </c>
      <c r="T147" s="123"/>
      <c r="U147" s="124"/>
      <c r="V147" s="265">
        <f t="shared" si="499"/>
        <v>0</v>
      </c>
      <c r="W147" s="270">
        <f t="shared" si="500"/>
        <v>0</v>
      </c>
      <c r="X147" s="127">
        <f t="shared" si="501"/>
        <v>0</v>
      </c>
      <c r="Y147" s="127">
        <f t="shared" si="502"/>
        <v>0</v>
      </c>
      <c r="Z147" s="128" t="e">
        <f t="shared" si="503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hidden="1" customHeight="1" x14ac:dyDescent="0.35">
      <c r="A148" s="119" t="s">
        <v>88</v>
      </c>
      <c r="B148" s="120" t="s">
        <v>287</v>
      </c>
      <c r="C148" s="187" t="s">
        <v>288</v>
      </c>
      <c r="D148" s="122" t="s">
        <v>131</v>
      </c>
      <c r="E148" s="123"/>
      <c r="F148" s="124"/>
      <c r="G148" s="125">
        <f t="shared" si="494"/>
        <v>0</v>
      </c>
      <c r="H148" s="123"/>
      <c r="I148" s="124"/>
      <c r="J148" s="125">
        <f t="shared" si="495"/>
        <v>0</v>
      </c>
      <c r="K148" s="123"/>
      <c r="L148" s="124"/>
      <c r="M148" s="125">
        <f t="shared" si="496"/>
        <v>0</v>
      </c>
      <c r="N148" s="123"/>
      <c r="O148" s="124"/>
      <c r="P148" s="125">
        <f t="shared" si="497"/>
        <v>0</v>
      </c>
      <c r="Q148" s="123"/>
      <c r="R148" s="124"/>
      <c r="S148" s="125">
        <f t="shared" si="498"/>
        <v>0</v>
      </c>
      <c r="T148" s="123"/>
      <c r="U148" s="124"/>
      <c r="V148" s="265">
        <f t="shared" si="499"/>
        <v>0</v>
      </c>
      <c r="W148" s="270">
        <f t="shared" si="500"/>
        <v>0</v>
      </c>
      <c r="X148" s="127">
        <f t="shared" si="501"/>
        <v>0</v>
      </c>
      <c r="Y148" s="127">
        <f t="shared" si="502"/>
        <v>0</v>
      </c>
      <c r="Z148" s="128" t="e">
        <f t="shared" si="503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hidden="1" customHeight="1" x14ac:dyDescent="0.35">
      <c r="A149" s="119" t="s">
        <v>88</v>
      </c>
      <c r="B149" s="120" t="s">
        <v>289</v>
      </c>
      <c r="C149" s="187" t="s">
        <v>290</v>
      </c>
      <c r="D149" s="122" t="s">
        <v>131</v>
      </c>
      <c r="E149" s="123"/>
      <c r="F149" s="124"/>
      <c r="G149" s="125">
        <f t="shared" si="494"/>
        <v>0</v>
      </c>
      <c r="H149" s="123"/>
      <c r="I149" s="124"/>
      <c r="J149" s="125">
        <f t="shared" si="495"/>
        <v>0</v>
      </c>
      <c r="K149" s="123"/>
      <c r="L149" s="124"/>
      <c r="M149" s="125">
        <f t="shared" si="496"/>
        <v>0</v>
      </c>
      <c r="N149" s="123"/>
      <c r="O149" s="124"/>
      <c r="P149" s="125">
        <f t="shared" si="497"/>
        <v>0</v>
      </c>
      <c r="Q149" s="123"/>
      <c r="R149" s="124"/>
      <c r="S149" s="125">
        <f t="shared" si="498"/>
        <v>0</v>
      </c>
      <c r="T149" s="123"/>
      <c r="U149" s="124"/>
      <c r="V149" s="265">
        <f t="shared" si="499"/>
        <v>0</v>
      </c>
      <c r="W149" s="270">
        <f t="shared" si="500"/>
        <v>0</v>
      </c>
      <c r="X149" s="127">
        <f t="shared" si="501"/>
        <v>0</v>
      </c>
      <c r="Y149" s="127">
        <f t="shared" si="502"/>
        <v>0</v>
      </c>
      <c r="Z149" s="128" t="e">
        <f t="shared" si="503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hidden="1" customHeight="1" x14ac:dyDescent="0.35">
      <c r="A150" s="119" t="s">
        <v>88</v>
      </c>
      <c r="B150" s="120" t="s">
        <v>291</v>
      </c>
      <c r="C150" s="187" t="s">
        <v>292</v>
      </c>
      <c r="D150" s="122" t="s">
        <v>131</v>
      </c>
      <c r="E150" s="123"/>
      <c r="F150" s="124"/>
      <c r="G150" s="125">
        <f t="shared" si="494"/>
        <v>0</v>
      </c>
      <c r="H150" s="123"/>
      <c r="I150" s="124"/>
      <c r="J150" s="125">
        <f t="shared" si="495"/>
        <v>0</v>
      </c>
      <c r="K150" s="123"/>
      <c r="L150" s="124"/>
      <c r="M150" s="125">
        <f t="shared" si="496"/>
        <v>0</v>
      </c>
      <c r="N150" s="123"/>
      <c r="O150" s="124"/>
      <c r="P150" s="125">
        <f t="shared" si="497"/>
        <v>0</v>
      </c>
      <c r="Q150" s="123"/>
      <c r="R150" s="124"/>
      <c r="S150" s="125">
        <f t="shared" si="498"/>
        <v>0</v>
      </c>
      <c r="T150" s="123"/>
      <c r="U150" s="124"/>
      <c r="V150" s="265">
        <f t="shared" si="499"/>
        <v>0</v>
      </c>
      <c r="W150" s="270">
        <f t="shared" si="500"/>
        <v>0</v>
      </c>
      <c r="X150" s="127">
        <f t="shared" si="501"/>
        <v>0</v>
      </c>
      <c r="Y150" s="127">
        <f t="shared" si="502"/>
        <v>0</v>
      </c>
      <c r="Z150" s="128" t="e">
        <f t="shared" si="503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hidden="1" customHeight="1" x14ac:dyDescent="0.35">
      <c r="A151" s="132" t="s">
        <v>88</v>
      </c>
      <c r="B151" s="120" t="s">
        <v>293</v>
      </c>
      <c r="C151" s="163" t="s">
        <v>280</v>
      </c>
      <c r="D151" s="122" t="s">
        <v>131</v>
      </c>
      <c r="E151" s="135"/>
      <c r="F151" s="136"/>
      <c r="G151" s="125">
        <f t="shared" si="494"/>
        <v>0</v>
      </c>
      <c r="H151" s="135"/>
      <c r="I151" s="136"/>
      <c r="J151" s="125">
        <f t="shared" si="495"/>
        <v>0</v>
      </c>
      <c r="K151" s="123"/>
      <c r="L151" s="124"/>
      <c r="M151" s="125">
        <f t="shared" si="496"/>
        <v>0</v>
      </c>
      <c r="N151" s="123"/>
      <c r="O151" s="124"/>
      <c r="P151" s="125">
        <f t="shared" si="497"/>
        <v>0</v>
      </c>
      <c r="Q151" s="123"/>
      <c r="R151" s="124"/>
      <c r="S151" s="125">
        <f t="shared" si="498"/>
        <v>0</v>
      </c>
      <c r="T151" s="123"/>
      <c r="U151" s="124"/>
      <c r="V151" s="265">
        <f t="shared" si="499"/>
        <v>0</v>
      </c>
      <c r="W151" s="270">
        <f t="shared" si="500"/>
        <v>0</v>
      </c>
      <c r="X151" s="127">
        <f t="shared" si="501"/>
        <v>0</v>
      </c>
      <c r="Y151" s="127">
        <f t="shared" si="502"/>
        <v>0</v>
      </c>
      <c r="Z151" s="128" t="e">
        <f t="shared" si="503"/>
        <v>#DIV/0!</v>
      </c>
      <c r="AA151" s="139"/>
      <c r="AB151" s="131"/>
      <c r="AC151" s="131"/>
      <c r="AD151" s="131"/>
      <c r="AE151" s="131"/>
      <c r="AF151" s="131"/>
      <c r="AG151" s="131"/>
    </row>
    <row r="152" spans="1:33" ht="30" hidden="1" customHeight="1" x14ac:dyDescent="0.35">
      <c r="A152" s="132" t="s">
        <v>88</v>
      </c>
      <c r="B152" s="120" t="s">
        <v>294</v>
      </c>
      <c r="C152" s="163" t="s">
        <v>295</v>
      </c>
      <c r="D152" s="134" t="s">
        <v>131</v>
      </c>
      <c r="E152" s="123"/>
      <c r="F152" s="124"/>
      <c r="G152" s="125">
        <f t="shared" si="494"/>
        <v>0</v>
      </c>
      <c r="H152" s="123"/>
      <c r="I152" s="124"/>
      <c r="J152" s="125">
        <f t="shared" si="495"/>
        <v>0</v>
      </c>
      <c r="K152" s="123"/>
      <c r="L152" s="124"/>
      <c r="M152" s="125">
        <f t="shared" si="496"/>
        <v>0</v>
      </c>
      <c r="N152" s="123"/>
      <c r="O152" s="124"/>
      <c r="P152" s="125">
        <f t="shared" si="497"/>
        <v>0</v>
      </c>
      <c r="Q152" s="123"/>
      <c r="R152" s="124"/>
      <c r="S152" s="125">
        <f t="shared" si="498"/>
        <v>0</v>
      </c>
      <c r="T152" s="123"/>
      <c r="U152" s="124"/>
      <c r="V152" s="265">
        <f t="shared" si="499"/>
        <v>0</v>
      </c>
      <c r="W152" s="270">
        <f t="shared" si="500"/>
        <v>0</v>
      </c>
      <c r="X152" s="127">
        <f t="shared" si="501"/>
        <v>0</v>
      </c>
      <c r="Y152" s="127">
        <f t="shared" si="502"/>
        <v>0</v>
      </c>
      <c r="Z152" s="128" t="e">
        <f t="shared" si="503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35">
      <c r="A153" s="132" t="s">
        <v>88</v>
      </c>
      <c r="B153" s="120" t="s">
        <v>281</v>
      </c>
      <c r="C153" s="271" t="s">
        <v>296</v>
      </c>
      <c r="D153" s="134"/>
      <c r="E153" s="135"/>
      <c r="F153" s="136">
        <v>0.22</v>
      </c>
      <c r="G153" s="137">
        <f t="shared" si="494"/>
        <v>0</v>
      </c>
      <c r="H153" s="135"/>
      <c r="I153" s="136">
        <v>0.22</v>
      </c>
      <c r="J153" s="137">
        <f t="shared" si="495"/>
        <v>0</v>
      </c>
      <c r="K153" s="135"/>
      <c r="L153" s="136">
        <v>0.22</v>
      </c>
      <c r="M153" s="137">
        <f t="shared" si="496"/>
        <v>0</v>
      </c>
      <c r="N153" s="135"/>
      <c r="O153" s="136">
        <v>0.22</v>
      </c>
      <c r="P153" s="137">
        <f t="shared" si="497"/>
        <v>0</v>
      </c>
      <c r="Q153" s="135"/>
      <c r="R153" s="136">
        <v>0.22</v>
      </c>
      <c r="S153" s="137">
        <f t="shared" si="498"/>
        <v>0</v>
      </c>
      <c r="T153" s="135"/>
      <c r="U153" s="136">
        <v>0.22</v>
      </c>
      <c r="V153" s="272">
        <f t="shared" si="499"/>
        <v>0</v>
      </c>
      <c r="W153" s="273">
        <f t="shared" si="500"/>
        <v>0</v>
      </c>
      <c r="X153" s="274">
        <f t="shared" si="501"/>
        <v>0</v>
      </c>
      <c r="Y153" s="274">
        <f t="shared" si="502"/>
        <v>0</v>
      </c>
      <c r="Z153" s="275" t="e">
        <f t="shared" si="503"/>
        <v>#DIV/0!</v>
      </c>
      <c r="AA153" s="152"/>
      <c r="AB153" s="8"/>
      <c r="AC153" s="8"/>
      <c r="AD153" s="8"/>
      <c r="AE153" s="8"/>
      <c r="AF153" s="8"/>
      <c r="AG153" s="8"/>
    </row>
    <row r="154" spans="1:33" ht="30" customHeight="1" x14ac:dyDescent="0.35">
      <c r="A154" s="166" t="s">
        <v>297</v>
      </c>
      <c r="B154" s="276"/>
      <c r="C154" s="168"/>
      <c r="D154" s="169"/>
      <c r="E154" s="173">
        <f>SUM(E143:E152)</f>
        <v>61</v>
      </c>
      <c r="F154" s="189"/>
      <c r="G154" s="172">
        <f>SUM(G143:G153)</f>
        <v>30400</v>
      </c>
      <c r="H154" s="173">
        <f>SUM(H143:H152)</f>
        <v>61</v>
      </c>
      <c r="I154" s="189"/>
      <c r="J154" s="172">
        <f>SUM(J143:J153)</f>
        <v>30400</v>
      </c>
      <c r="K154" s="190">
        <f>SUM(K143:K152)</f>
        <v>0</v>
      </c>
      <c r="L154" s="189"/>
      <c r="M154" s="172">
        <f>SUM(M143:M153)</f>
        <v>0</v>
      </c>
      <c r="N154" s="190">
        <f>SUM(N143:N152)</f>
        <v>0</v>
      </c>
      <c r="O154" s="189"/>
      <c r="P154" s="172">
        <f>SUM(P143:P153)</f>
        <v>0</v>
      </c>
      <c r="Q154" s="190">
        <f>SUM(Q143:Q152)</f>
        <v>0</v>
      </c>
      <c r="R154" s="189"/>
      <c r="S154" s="172">
        <f>SUM(S143:S153)</f>
        <v>0</v>
      </c>
      <c r="T154" s="190">
        <f>SUM(T143:T152)</f>
        <v>0</v>
      </c>
      <c r="U154" s="189"/>
      <c r="V154" s="174">
        <f t="shared" ref="V154:X154" si="504">SUM(V143:V153)</f>
        <v>0</v>
      </c>
      <c r="W154" s="260">
        <f t="shared" si="504"/>
        <v>30400</v>
      </c>
      <c r="X154" s="261">
        <f t="shared" si="504"/>
        <v>30400</v>
      </c>
      <c r="Y154" s="261">
        <f t="shared" si="502"/>
        <v>0</v>
      </c>
      <c r="Z154" s="261">
        <f t="shared" si="503"/>
        <v>0</v>
      </c>
      <c r="AA154" s="262"/>
      <c r="AB154" s="8"/>
      <c r="AC154" s="8"/>
      <c r="AD154" s="8"/>
      <c r="AE154" s="8"/>
      <c r="AF154" s="8"/>
      <c r="AG154" s="8"/>
    </row>
    <row r="155" spans="1:33" ht="30" customHeight="1" x14ac:dyDescent="0.35">
      <c r="A155" s="178" t="s">
        <v>83</v>
      </c>
      <c r="B155" s="224">
        <v>8</v>
      </c>
      <c r="C155" s="277" t="s">
        <v>298</v>
      </c>
      <c r="D155" s="181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63"/>
      <c r="X155" s="263"/>
      <c r="Y155" s="182"/>
      <c r="Z155" s="263"/>
      <c r="AA155" s="264"/>
      <c r="AB155" s="118"/>
      <c r="AC155" s="118"/>
      <c r="AD155" s="118"/>
      <c r="AE155" s="118"/>
      <c r="AF155" s="118"/>
      <c r="AG155" s="118"/>
    </row>
    <row r="156" spans="1:33" ht="30" customHeight="1" x14ac:dyDescent="0.35">
      <c r="A156" s="119" t="s">
        <v>88</v>
      </c>
      <c r="B156" s="120" t="s">
        <v>299</v>
      </c>
      <c r="C156" s="187" t="s">
        <v>300</v>
      </c>
      <c r="D156" s="122" t="s">
        <v>301</v>
      </c>
      <c r="E156" s="123"/>
      <c r="F156" s="124"/>
      <c r="G156" s="125">
        <f t="shared" ref="G156:G161" si="505">E156*F156</f>
        <v>0</v>
      </c>
      <c r="H156" s="123"/>
      <c r="I156" s="124"/>
      <c r="J156" s="125">
        <f t="shared" ref="J156:J161" si="506">H156*I156</f>
        <v>0</v>
      </c>
      <c r="K156" s="123"/>
      <c r="L156" s="124"/>
      <c r="M156" s="125">
        <f t="shared" ref="M156:M161" si="507">K156*L156</f>
        <v>0</v>
      </c>
      <c r="N156" s="123"/>
      <c r="O156" s="124"/>
      <c r="P156" s="125">
        <f t="shared" ref="P156:P161" si="508">N156*O156</f>
        <v>0</v>
      </c>
      <c r="Q156" s="123"/>
      <c r="R156" s="124"/>
      <c r="S156" s="125">
        <f t="shared" ref="S156:S161" si="509">Q156*R156</f>
        <v>0</v>
      </c>
      <c r="T156" s="123"/>
      <c r="U156" s="124"/>
      <c r="V156" s="265">
        <f t="shared" ref="V156:V161" si="510">T156*U156</f>
        <v>0</v>
      </c>
      <c r="W156" s="266">
        <f t="shared" ref="W156:W161" si="511">G156+M156+S156</f>
        <v>0</v>
      </c>
      <c r="X156" s="267">
        <f t="shared" ref="X156:X161" si="512">J156+P156+V156</f>
        <v>0</v>
      </c>
      <c r="Y156" s="267">
        <f t="shared" ref="Y156:Y162" si="513">W156-X156</f>
        <v>0</v>
      </c>
      <c r="Z156" s="268" t="e">
        <f t="shared" ref="Z156:Z162" si="514">Y156/W156</f>
        <v>#DIV/0!</v>
      </c>
      <c r="AA156" s="269"/>
      <c r="AB156" s="131"/>
      <c r="AC156" s="131"/>
      <c r="AD156" s="131"/>
      <c r="AE156" s="131"/>
      <c r="AF156" s="131"/>
      <c r="AG156" s="131"/>
    </row>
    <row r="157" spans="1:33" ht="30" customHeight="1" x14ac:dyDescent="0.35">
      <c r="A157" s="119" t="s">
        <v>88</v>
      </c>
      <c r="B157" s="120" t="s">
        <v>302</v>
      </c>
      <c r="C157" s="187" t="s">
        <v>303</v>
      </c>
      <c r="D157" s="122" t="s">
        <v>301</v>
      </c>
      <c r="E157" s="123"/>
      <c r="F157" s="124"/>
      <c r="G157" s="125">
        <f t="shared" si="505"/>
        <v>0</v>
      </c>
      <c r="H157" s="123"/>
      <c r="I157" s="124"/>
      <c r="J157" s="125">
        <f t="shared" si="506"/>
        <v>0</v>
      </c>
      <c r="K157" s="123"/>
      <c r="L157" s="124"/>
      <c r="M157" s="125">
        <f t="shared" si="507"/>
        <v>0</v>
      </c>
      <c r="N157" s="123"/>
      <c r="O157" s="124"/>
      <c r="P157" s="125">
        <f t="shared" si="508"/>
        <v>0</v>
      </c>
      <c r="Q157" s="123"/>
      <c r="R157" s="124"/>
      <c r="S157" s="125">
        <f t="shared" si="509"/>
        <v>0</v>
      </c>
      <c r="T157" s="123"/>
      <c r="U157" s="124"/>
      <c r="V157" s="265">
        <f t="shared" si="510"/>
        <v>0</v>
      </c>
      <c r="W157" s="270">
        <f t="shared" si="511"/>
        <v>0</v>
      </c>
      <c r="X157" s="127">
        <f t="shared" si="512"/>
        <v>0</v>
      </c>
      <c r="Y157" s="127">
        <f t="shared" si="513"/>
        <v>0</v>
      </c>
      <c r="Z157" s="128" t="e">
        <f t="shared" si="514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35">
      <c r="A158" s="119" t="s">
        <v>88</v>
      </c>
      <c r="B158" s="120" t="s">
        <v>304</v>
      </c>
      <c r="C158" s="187" t="s">
        <v>305</v>
      </c>
      <c r="D158" s="122" t="s">
        <v>306</v>
      </c>
      <c r="E158" s="278"/>
      <c r="F158" s="279"/>
      <c r="G158" s="125">
        <f t="shared" si="505"/>
        <v>0</v>
      </c>
      <c r="H158" s="278"/>
      <c r="I158" s="279"/>
      <c r="J158" s="125">
        <f t="shared" si="506"/>
        <v>0</v>
      </c>
      <c r="K158" s="123"/>
      <c r="L158" s="124"/>
      <c r="M158" s="125">
        <f t="shared" si="507"/>
        <v>0</v>
      </c>
      <c r="N158" s="123"/>
      <c r="O158" s="124"/>
      <c r="P158" s="125">
        <f t="shared" si="508"/>
        <v>0</v>
      </c>
      <c r="Q158" s="123"/>
      <c r="R158" s="124"/>
      <c r="S158" s="125">
        <f t="shared" si="509"/>
        <v>0</v>
      </c>
      <c r="T158" s="123"/>
      <c r="U158" s="124"/>
      <c r="V158" s="265">
        <f t="shared" si="510"/>
        <v>0</v>
      </c>
      <c r="W158" s="280">
        <f t="shared" si="511"/>
        <v>0</v>
      </c>
      <c r="X158" s="127">
        <f t="shared" si="512"/>
        <v>0</v>
      </c>
      <c r="Y158" s="127">
        <f t="shared" si="513"/>
        <v>0</v>
      </c>
      <c r="Z158" s="128" t="e">
        <f t="shared" si="514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35">
      <c r="A159" s="119" t="s">
        <v>88</v>
      </c>
      <c r="B159" s="120" t="s">
        <v>307</v>
      </c>
      <c r="C159" s="187" t="s">
        <v>308</v>
      </c>
      <c r="D159" s="122" t="s">
        <v>306</v>
      </c>
      <c r="E159" s="123"/>
      <c r="F159" s="124"/>
      <c r="G159" s="125">
        <f t="shared" si="505"/>
        <v>0</v>
      </c>
      <c r="H159" s="123"/>
      <c r="I159" s="124"/>
      <c r="J159" s="125">
        <f t="shared" si="506"/>
        <v>0</v>
      </c>
      <c r="K159" s="278"/>
      <c r="L159" s="279"/>
      <c r="M159" s="125">
        <f t="shared" si="507"/>
        <v>0</v>
      </c>
      <c r="N159" s="278"/>
      <c r="O159" s="279"/>
      <c r="P159" s="125">
        <f t="shared" si="508"/>
        <v>0</v>
      </c>
      <c r="Q159" s="278"/>
      <c r="R159" s="279"/>
      <c r="S159" s="125">
        <f t="shared" si="509"/>
        <v>0</v>
      </c>
      <c r="T159" s="278"/>
      <c r="U159" s="279"/>
      <c r="V159" s="265">
        <f t="shared" si="510"/>
        <v>0</v>
      </c>
      <c r="W159" s="280">
        <f t="shared" si="511"/>
        <v>0</v>
      </c>
      <c r="X159" s="127">
        <f t="shared" si="512"/>
        <v>0</v>
      </c>
      <c r="Y159" s="127">
        <f t="shared" si="513"/>
        <v>0</v>
      </c>
      <c r="Z159" s="128" t="e">
        <f t="shared" si="514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35">
      <c r="A160" s="119" t="s">
        <v>88</v>
      </c>
      <c r="B160" s="120" t="s">
        <v>309</v>
      </c>
      <c r="C160" s="187" t="s">
        <v>310</v>
      </c>
      <c r="D160" s="122" t="s">
        <v>306</v>
      </c>
      <c r="E160" s="123"/>
      <c r="F160" s="124"/>
      <c r="G160" s="125">
        <f t="shared" si="505"/>
        <v>0</v>
      </c>
      <c r="H160" s="123"/>
      <c r="I160" s="124"/>
      <c r="J160" s="125">
        <f t="shared" si="506"/>
        <v>0</v>
      </c>
      <c r="K160" s="123"/>
      <c r="L160" s="124"/>
      <c r="M160" s="125">
        <f t="shared" si="507"/>
        <v>0</v>
      </c>
      <c r="N160" s="123"/>
      <c r="O160" s="124"/>
      <c r="P160" s="125">
        <f t="shared" si="508"/>
        <v>0</v>
      </c>
      <c r="Q160" s="123"/>
      <c r="R160" s="124"/>
      <c r="S160" s="125">
        <f t="shared" si="509"/>
        <v>0</v>
      </c>
      <c r="T160" s="123"/>
      <c r="U160" s="124"/>
      <c r="V160" s="265">
        <f t="shared" si="510"/>
        <v>0</v>
      </c>
      <c r="W160" s="270">
        <f t="shared" si="511"/>
        <v>0</v>
      </c>
      <c r="X160" s="127">
        <f t="shared" si="512"/>
        <v>0</v>
      </c>
      <c r="Y160" s="127">
        <f t="shared" si="513"/>
        <v>0</v>
      </c>
      <c r="Z160" s="128" t="e">
        <f t="shared" si="514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5">
      <c r="A161" s="132" t="s">
        <v>88</v>
      </c>
      <c r="B161" s="154" t="s">
        <v>311</v>
      </c>
      <c r="C161" s="164" t="s">
        <v>312</v>
      </c>
      <c r="D161" s="134"/>
      <c r="E161" s="135"/>
      <c r="F161" s="136">
        <v>0.22</v>
      </c>
      <c r="G161" s="137">
        <f t="shared" si="505"/>
        <v>0</v>
      </c>
      <c r="H161" s="135"/>
      <c r="I161" s="136">
        <v>0.22</v>
      </c>
      <c r="J161" s="137">
        <f t="shared" si="506"/>
        <v>0</v>
      </c>
      <c r="K161" s="135"/>
      <c r="L161" s="136">
        <v>0.22</v>
      </c>
      <c r="M161" s="137">
        <f t="shared" si="507"/>
        <v>0</v>
      </c>
      <c r="N161" s="135"/>
      <c r="O161" s="136">
        <v>0.22</v>
      </c>
      <c r="P161" s="137">
        <f t="shared" si="508"/>
        <v>0</v>
      </c>
      <c r="Q161" s="135"/>
      <c r="R161" s="136">
        <v>0.22</v>
      </c>
      <c r="S161" s="137">
        <f t="shared" si="509"/>
        <v>0</v>
      </c>
      <c r="T161" s="135"/>
      <c r="U161" s="136">
        <v>0.22</v>
      </c>
      <c r="V161" s="272">
        <f t="shared" si="510"/>
        <v>0</v>
      </c>
      <c r="W161" s="273">
        <f t="shared" si="511"/>
        <v>0</v>
      </c>
      <c r="X161" s="274">
        <f t="shared" si="512"/>
        <v>0</v>
      </c>
      <c r="Y161" s="274">
        <f t="shared" si="513"/>
        <v>0</v>
      </c>
      <c r="Z161" s="275" t="e">
        <f t="shared" si="514"/>
        <v>#DIV/0!</v>
      </c>
      <c r="AA161" s="152"/>
      <c r="AB161" s="8"/>
      <c r="AC161" s="8"/>
      <c r="AD161" s="8"/>
      <c r="AE161" s="8"/>
      <c r="AF161" s="8"/>
      <c r="AG161" s="8"/>
    </row>
    <row r="162" spans="1:33" ht="30" customHeight="1" x14ac:dyDescent="0.35">
      <c r="A162" s="166" t="s">
        <v>313</v>
      </c>
      <c r="B162" s="281"/>
      <c r="C162" s="168"/>
      <c r="D162" s="169"/>
      <c r="E162" s="173">
        <f>SUM(E156:E160)</f>
        <v>0</v>
      </c>
      <c r="F162" s="189"/>
      <c r="G162" s="173">
        <f>SUM(G156:G161)</f>
        <v>0</v>
      </c>
      <c r="H162" s="173">
        <f>SUM(H156:H160)</f>
        <v>0</v>
      </c>
      <c r="I162" s="189"/>
      <c r="J162" s="173">
        <f>SUM(J156:J161)</f>
        <v>0</v>
      </c>
      <c r="K162" s="173">
        <f>SUM(K156:K160)</f>
        <v>0</v>
      </c>
      <c r="L162" s="189"/>
      <c r="M162" s="173">
        <f>SUM(M156:M161)</f>
        <v>0</v>
      </c>
      <c r="N162" s="173">
        <f>SUM(N156:N160)</f>
        <v>0</v>
      </c>
      <c r="O162" s="189"/>
      <c r="P162" s="173">
        <f>SUM(P156:P161)</f>
        <v>0</v>
      </c>
      <c r="Q162" s="173">
        <f>SUM(Q156:Q160)</f>
        <v>0</v>
      </c>
      <c r="R162" s="189"/>
      <c r="S162" s="173">
        <f>SUM(S156:S161)</f>
        <v>0</v>
      </c>
      <c r="T162" s="173">
        <f>SUM(T156:T160)</f>
        <v>0</v>
      </c>
      <c r="U162" s="189"/>
      <c r="V162" s="282">
        <f t="shared" ref="V162:X162" si="515">SUM(V156:V161)</f>
        <v>0</v>
      </c>
      <c r="W162" s="260">
        <f t="shared" si="515"/>
        <v>0</v>
      </c>
      <c r="X162" s="261">
        <f t="shared" si="515"/>
        <v>0</v>
      </c>
      <c r="Y162" s="261">
        <f t="shared" si="513"/>
        <v>0</v>
      </c>
      <c r="Z162" s="261" t="e">
        <f t="shared" si="514"/>
        <v>#DIV/0!</v>
      </c>
      <c r="AA162" s="262"/>
      <c r="AB162" s="8"/>
      <c r="AC162" s="8"/>
      <c r="AD162" s="8"/>
      <c r="AE162" s="8"/>
      <c r="AF162" s="8"/>
      <c r="AG162" s="8"/>
    </row>
    <row r="163" spans="1:33" ht="30" customHeight="1" x14ac:dyDescent="0.35">
      <c r="A163" s="178" t="s">
        <v>83</v>
      </c>
      <c r="B163" s="179">
        <v>9</v>
      </c>
      <c r="C163" s="180" t="s">
        <v>314</v>
      </c>
      <c r="D163" s="181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283"/>
      <c r="X163" s="283"/>
      <c r="Y163" s="226"/>
      <c r="Z163" s="283"/>
      <c r="AA163" s="284"/>
      <c r="AB163" s="8"/>
      <c r="AC163" s="8"/>
      <c r="AD163" s="8"/>
      <c r="AE163" s="8"/>
      <c r="AF163" s="8"/>
      <c r="AG163" s="8"/>
    </row>
    <row r="164" spans="1:33" ht="30" customHeight="1" x14ac:dyDescent="0.35">
      <c r="A164" s="285" t="s">
        <v>88</v>
      </c>
      <c r="B164" s="286">
        <v>43839</v>
      </c>
      <c r="C164" s="287" t="s">
        <v>315</v>
      </c>
      <c r="D164" s="288" t="s">
        <v>316</v>
      </c>
      <c r="E164" s="289">
        <v>4</v>
      </c>
      <c r="F164" s="290">
        <v>10000</v>
      </c>
      <c r="G164" s="291">
        <f t="shared" ref="G164:G167" si="516">E164*F164</f>
        <v>40000</v>
      </c>
      <c r="H164" s="289">
        <v>4</v>
      </c>
      <c r="I164" s="290">
        <v>10000</v>
      </c>
      <c r="J164" s="291">
        <f t="shared" ref="J164:J167" si="517">H164*I164</f>
        <v>40000</v>
      </c>
      <c r="K164" s="292"/>
      <c r="L164" s="290"/>
      <c r="M164" s="291">
        <f t="shared" ref="M164:M167" si="518">K164*L164</f>
        <v>0</v>
      </c>
      <c r="N164" s="292"/>
      <c r="O164" s="290"/>
      <c r="P164" s="291">
        <f t="shared" ref="P164:P167" si="519">N164*O164</f>
        <v>0</v>
      </c>
      <c r="Q164" s="292"/>
      <c r="R164" s="290"/>
      <c r="S164" s="291">
        <f t="shared" ref="S164:S167" si="520">Q164*R164</f>
        <v>0</v>
      </c>
      <c r="T164" s="292"/>
      <c r="U164" s="290"/>
      <c r="V164" s="291">
        <f t="shared" ref="V164:V167" si="521">T164*U164</f>
        <v>0</v>
      </c>
      <c r="W164" s="267">
        <f t="shared" ref="W164:W167" si="522">G164+M164+S164</f>
        <v>40000</v>
      </c>
      <c r="X164" s="127">
        <f t="shared" ref="X164:X167" si="523">J164+P164+V164</f>
        <v>40000</v>
      </c>
      <c r="Y164" s="127">
        <f>W164-X164</f>
        <v>0</v>
      </c>
      <c r="Z164" s="128">
        <f t="shared" ref="Z164:Z168" si="524">Y164/W164</f>
        <v>0</v>
      </c>
      <c r="AA164" s="269"/>
      <c r="AB164" s="130"/>
      <c r="AC164" s="131"/>
      <c r="AD164" s="131"/>
      <c r="AE164" s="131"/>
      <c r="AF164" s="131"/>
      <c r="AG164" s="131"/>
    </row>
    <row r="165" spans="1:33" ht="269.5" customHeight="1" x14ac:dyDescent="0.35">
      <c r="A165" s="119" t="s">
        <v>88</v>
      </c>
      <c r="B165" s="293">
        <v>43870</v>
      </c>
      <c r="C165" s="187" t="s">
        <v>317</v>
      </c>
      <c r="D165" s="294" t="s">
        <v>91</v>
      </c>
      <c r="E165" s="295">
        <v>4</v>
      </c>
      <c r="F165" s="124">
        <v>9000</v>
      </c>
      <c r="G165" s="125">
        <f t="shared" si="516"/>
        <v>36000</v>
      </c>
      <c r="H165" s="295">
        <v>4</v>
      </c>
      <c r="I165" s="124">
        <v>9526.0499999999993</v>
      </c>
      <c r="J165" s="125">
        <f t="shared" si="517"/>
        <v>38104.199999999997</v>
      </c>
      <c r="K165" s="123"/>
      <c r="L165" s="124"/>
      <c r="M165" s="125">
        <f t="shared" si="518"/>
        <v>0</v>
      </c>
      <c r="N165" s="123"/>
      <c r="O165" s="124"/>
      <c r="P165" s="125">
        <f t="shared" si="519"/>
        <v>0</v>
      </c>
      <c r="Q165" s="123"/>
      <c r="R165" s="124"/>
      <c r="S165" s="125">
        <f t="shared" si="520"/>
        <v>0</v>
      </c>
      <c r="T165" s="123"/>
      <c r="U165" s="124"/>
      <c r="V165" s="125">
        <f t="shared" si="521"/>
        <v>0</v>
      </c>
      <c r="W165" s="126">
        <f t="shared" si="522"/>
        <v>36000</v>
      </c>
      <c r="X165" s="127">
        <f t="shared" si="523"/>
        <v>38104.199999999997</v>
      </c>
      <c r="Y165" s="127">
        <f>W165-X165</f>
        <v>-2104.1999999999971</v>
      </c>
      <c r="Z165" s="128">
        <f t="shared" si="524"/>
        <v>-5.8449999999999919E-2</v>
      </c>
      <c r="AA165" s="129" t="s">
        <v>391</v>
      </c>
      <c r="AB165" s="131"/>
      <c r="AC165" s="131"/>
      <c r="AD165" s="131"/>
      <c r="AE165" s="131"/>
      <c r="AF165" s="131"/>
      <c r="AG165" s="131"/>
    </row>
    <row r="166" spans="1:33" ht="30" customHeight="1" x14ac:dyDescent="0.35">
      <c r="A166" s="119" t="s">
        <v>88</v>
      </c>
      <c r="B166" s="293">
        <v>43899</v>
      </c>
      <c r="C166" s="187" t="s">
        <v>318</v>
      </c>
      <c r="D166" s="294" t="s">
        <v>316</v>
      </c>
      <c r="E166" s="295">
        <v>4</v>
      </c>
      <c r="F166" s="124">
        <v>10600</v>
      </c>
      <c r="G166" s="125">
        <f t="shared" si="516"/>
        <v>42400</v>
      </c>
      <c r="H166" s="295">
        <v>4</v>
      </c>
      <c r="I166" s="124">
        <v>10600</v>
      </c>
      <c r="J166" s="125">
        <f t="shared" si="517"/>
        <v>42400</v>
      </c>
      <c r="K166" s="123"/>
      <c r="L166" s="124"/>
      <c r="M166" s="125">
        <f t="shared" si="518"/>
        <v>0</v>
      </c>
      <c r="N166" s="123"/>
      <c r="O166" s="124"/>
      <c r="P166" s="125">
        <f t="shared" si="519"/>
        <v>0</v>
      </c>
      <c r="Q166" s="123"/>
      <c r="R166" s="124"/>
      <c r="S166" s="125">
        <f t="shared" si="520"/>
        <v>0</v>
      </c>
      <c r="T166" s="123"/>
      <c r="U166" s="124"/>
      <c r="V166" s="125">
        <f t="shared" si="521"/>
        <v>0</v>
      </c>
      <c r="W166" s="126">
        <f t="shared" si="522"/>
        <v>42400</v>
      </c>
      <c r="X166" s="127">
        <f t="shared" si="523"/>
        <v>42400</v>
      </c>
      <c r="Y166" s="127">
        <f t="shared" ref="Y166:Y168" si="525">W166-X166</f>
        <v>0</v>
      </c>
      <c r="Z166" s="128">
        <f t="shared" si="524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5">
      <c r="A167" s="132" t="s">
        <v>88</v>
      </c>
      <c r="B167" s="293">
        <v>45025</v>
      </c>
      <c r="C167" s="271" t="s">
        <v>319</v>
      </c>
      <c r="D167" s="148"/>
      <c r="E167" s="135"/>
      <c r="F167" s="136">
        <v>0.22</v>
      </c>
      <c r="G167" s="137">
        <f t="shared" si="516"/>
        <v>0</v>
      </c>
      <c r="H167" s="135"/>
      <c r="I167" s="136">
        <v>0.22</v>
      </c>
      <c r="J167" s="137">
        <f t="shared" si="517"/>
        <v>0</v>
      </c>
      <c r="K167" s="135"/>
      <c r="L167" s="136">
        <v>0.22</v>
      </c>
      <c r="M167" s="137">
        <f t="shared" si="518"/>
        <v>0</v>
      </c>
      <c r="N167" s="135"/>
      <c r="O167" s="136">
        <v>0.22</v>
      </c>
      <c r="P167" s="137">
        <f t="shared" si="519"/>
        <v>0</v>
      </c>
      <c r="Q167" s="135"/>
      <c r="R167" s="136">
        <v>0.22</v>
      </c>
      <c r="S167" s="137">
        <f t="shared" si="520"/>
        <v>0</v>
      </c>
      <c r="T167" s="135"/>
      <c r="U167" s="136">
        <v>0.22</v>
      </c>
      <c r="V167" s="137">
        <f t="shared" si="521"/>
        <v>0</v>
      </c>
      <c r="W167" s="138">
        <f t="shared" si="522"/>
        <v>0</v>
      </c>
      <c r="X167" s="165">
        <f t="shared" si="523"/>
        <v>0</v>
      </c>
      <c r="Y167" s="165">
        <f t="shared" si="525"/>
        <v>0</v>
      </c>
      <c r="Z167" s="296" t="e">
        <f t="shared" si="524"/>
        <v>#DIV/0!</v>
      </c>
      <c r="AA167" s="129"/>
      <c r="AB167" s="8"/>
      <c r="AC167" s="8"/>
      <c r="AD167" s="8"/>
      <c r="AE167" s="8"/>
      <c r="AF167" s="8"/>
      <c r="AG167" s="8"/>
    </row>
    <row r="168" spans="1:33" ht="30" customHeight="1" x14ac:dyDescent="0.35">
      <c r="A168" s="166" t="s">
        <v>320</v>
      </c>
      <c r="B168" s="167"/>
      <c r="C168" s="168"/>
      <c r="D168" s="169"/>
      <c r="E168" s="173">
        <f>SUM(E164:E166)</f>
        <v>12</v>
      </c>
      <c r="F168" s="189"/>
      <c r="G168" s="172">
        <f>SUM(G164:G167)</f>
        <v>118400</v>
      </c>
      <c r="H168" s="173">
        <f>SUM(H164:H166)</f>
        <v>12</v>
      </c>
      <c r="I168" s="189"/>
      <c r="J168" s="172">
        <f>SUM(J164:J167)</f>
        <v>120504.2</v>
      </c>
      <c r="K168" s="190">
        <f>SUM(K164:K166)</f>
        <v>0</v>
      </c>
      <c r="L168" s="189"/>
      <c r="M168" s="172">
        <f>SUM(M164:M167)</f>
        <v>0</v>
      </c>
      <c r="N168" s="190">
        <f>SUM(N164:N166)</f>
        <v>0</v>
      </c>
      <c r="O168" s="189"/>
      <c r="P168" s="172">
        <f>SUM(P164:P167)</f>
        <v>0</v>
      </c>
      <c r="Q168" s="190">
        <f>SUM(Q164:Q166)</f>
        <v>0</v>
      </c>
      <c r="R168" s="189"/>
      <c r="S168" s="172">
        <f>SUM(S164:S167)</f>
        <v>0</v>
      </c>
      <c r="T168" s="190">
        <f>SUM(T164:T166)</f>
        <v>0</v>
      </c>
      <c r="U168" s="189"/>
      <c r="V168" s="174">
        <f t="shared" ref="V168:X168" si="526">SUM(V164:V167)</f>
        <v>0</v>
      </c>
      <c r="W168" s="260">
        <f t="shared" si="526"/>
        <v>118400</v>
      </c>
      <c r="X168" s="261">
        <f t="shared" si="526"/>
        <v>120504.2</v>
      </c>
      <c r="Y168" s="261">
        <f t="shared" si="525"/>
        <v>-2104.1999999999971</v>
      </c>
      <c r="Z168" s="261">
        <f t="shared" si="524"/>
        <v>-1.7771959459459436E-2</v>
      </c>
      <c r="AA168" s="262"/>
      <c r="AB168" s="8"/>
      <c r="AC168" s="8"/>
      <c r="AD168" s="8"/>
      <c r="AE168" s="8"/>
      <c r="AF168" s="8"/>
      <c r="AG168" s="8"/>
    </row>
    <row r="169" spans="1:33" ht="30" customHeight="1" x14ac:dyDescent="0.35">
      <c r="A169" s="178" t="s">
        <v>83</v>
      </c>
      <c r="B169" s="224">
        <v>10</v>
      </c>
      <c r="C169" s="277" t="s">
        <v>321</v>
      </c>
      <c r="D169" s="181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63"/>
      <c r="X169" s="263"/>
      <c r="Y169" s="182"/>
      <c r="Z169" s="263"/>
      <c r="AA169" s="264"/>
      <c r="AB169" s="8"/>
      <c r="AC169" s="8"/>
      <c r="AD169" s="8"/>
      <c r="AE169" s="8"/>
      <c r="AF169" s="8"/>
      <c r="AG169" s="8"/>
    </row>
    <row r="170" spans="1:33" ht="30" customHeight="1" x14ac:dyDescent="0.35">
      <c r="A170" s="119" t="s">
        <v>88</v>
      </c>
      <c r="B170" s="293">
        <v>43840</v>
      </c>
      <c r="C170" s="297" t="s">
        <v>322</v>
      </c>
      <c r="D170" s="288"/>
      <c r="E170" s="298"/>
      <c r="F170" s="160"/>
      <c r="G170" s="161">
        <f t="shared" ref="G170:G174" si="527">E170*F170</f>
        <v>0</v>
      </c>
      <c r="H170" s="298"/>
      <c r="I170" s="160"/>
      <c r="J170" s="161">
        <f t="shared" ref="J170:J174" si="528">H170*I170</f>
        <v>0</v>
      </c>
      <c r="K170" s="159"/>
      <c r="L170" s="160"/>
      <c r="M170" s="161">
        <f t="shared" ref="M170:M174" si="529">K170*L170</f>
        <v>0</v>
      </c>
      <c r="N170" s="159"/>
      <c r="O170" s="160"/>
      <c r="P170" s="161">
        <f t="shared" ref="P170:P174" si="530">N170*O170</f>
        <v>0</v>
      </c>
      <c r="Q170" s="159"/>
      <c r="R170" s="160"/>
      <c r="S170" s="161">
        <f t="shared" ref="S170:S174" si="531">Q170*R170</f>
        <v>0</v>
      </c>
      <c r="T170" s="159"/>
      <c r="U170" s="160"/>
      <c r="V170" s="299">
        <f t="shared" ref="V170:V174" si="532">T170*U170</f>
        <v>0</v>
      </c>
      <c r="W170" s="300">
        <f t="shared" ref="W170:W174" si="533">G170+M170+S170</f>
        <v>0</v>
      </c>
      <c r="X170" s="267">
        <f t="shared" ref="X170:X174" si="534">J170+P170+V170</f>
        <v>0</v>
      </c>
      <c r="Y170" s="267">
        <f t="shared" ref="Y170:Y175" si="535">W170-X170</f>
        <v>0</v>
      </c>
      <c r="Z170" s="268" t="e">
        <f t="shared" ref="Z170:Z175" si="536">Y170/W170</f>
        <v>#DIV/0!</v>
      </c>
      <c r="AA170" s="207"/>
      <c r="AB170" s="131"/>
      <c r="AC170" s="131"/>
      <c r="AD170" s="131"/>
      <c r="AE170" s="131"/>
      <c r="AF170" s="131"/>
      <c r="AG170" s="131"/>
    </row>
    <row r="171" spans="1:33" ht="30" customHeight="1" x14ac:dyDescent="0.35">
      <c r="A171" s="119" t="s">
        <v>88</v>
      </c>
      <c r="B171" s="293">
        <v>43871</v>
      </c>
      <c r="C171" s="297" t="s">
        <v>322</v>
      </c>
      <c r="D171" s="294"/>
      <c r="E171" s="295"/>
      <c r="F171" s="124"/>
      <c r="G171" s="125">
        <f t="shared" si="527"/>
        <v>0</v>
      </c>
      <c r="H171" s="295"/>
      <c r="I171" s="124"/>
      <c r="J171" s="125">
        <f t="shared" si="528"/>
        <v>0</v>
      </c>
      <c r="K171" s="123"/>
      <c r="L171" s="124"/>
      <c r="M171" s="125">
        <f t="shared" si="529"/>
        <v>0</v>
      </c>
      <c r="N171" s="123"/>
      <c r="O171" s="124"/>
      <c r="P171" s="125">
        <f t="shared" si="530"/>
        <v>0</v>
      </c>
      <c r="Q171" s="123"/>
      <c r="R171" s="124"/>
      <c r="S171" s="125">
        <f t="shared" si="531"/>
        <v>0</v>
      </c>
      <c r="T171" s="123"/>
      <c r="U171" s="124"/>
      <c r="V171" s="265">
        <f t="shared" si="532"/>
        <v>0</v>
      </c>
      <c r="W171" s="270">
        <f t="shared" si="533"/>
        <v>0</v>
      </c>
      <c r="X171" s="127">
        <f t="shared" si="534"/>
        <v>0</v>
      </c>
      <c r="Y171" s="127">
        <f t="shared" si="535"/>
        <v>0</v>
      </c>
      <c r="Z171" s="128" t="e">
        <f t="shared" si="536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35">
      <c r="A172" s="119" t="s">
        <v>88</v>
      </c>
      <c r="B172" s="293">
        <v>43900</v>
      </c>
      <c r="C172" s="297" t="s">
        <v>322</v>
      </c>
      <c r="D172" s="294"/>
      <c r="E172" s="295"/>
      <c r="F172" s="124"/>
      <c r="G172" s="125">
        <f t="shared" si="527"/>
        <v>0</v>
      </c>
      <c r="H172" s="295"/>
      <c r="I172" s="124"/>
      <c r="J172" s="125">
        <f t="shared" si="528"/>
        <v>0</v>
      </c>
      <c r="K172" s="123"/>
      <c r="L172" s="124"/>
      <c r="M172" s="125">
        <f t="shared" si="529"/>
        <v>0</v>
      </c>
      <c r="N172" s="123"/>
      <c r="O172" s="124"/>
      <c r="P172" s="125">
        <f t="shared" si="530"/>
        <v>0</v>
      </c>
      <c r="Q172" s="123"/>
      <c r="R172" s="124"/>
      <c r="S172" s="125">
        <f t="shared" si="531"/>
        <v>0</v>
      </c>
      <c r="T172" s="123"/>
      <c r="U172" s="124"/>
      <c r="V172" s="265">
        <f t="shared" si="532"/>
        <v>0</v>
      </c>
      <c r="W172" s="270">
        <f t="shared" si="533"/>
        <v>0</v>
      </c>
      <c r="X172" s="127">
        <f t="shared" si="534"/>
        <v>0</v>
      </c>
      <c r="Y172" s="127">
        <f t="shared" si="535"/>
        <v>0</v>
      </c>
      <c r="Z172" s="128" t="e">
        <f t="shared" si="536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35">
      <c r="A173" s="132" t="s">
        <v>88</v>
      </c>
      <c r="B173" s="301">
        <v>43931</v>
      </c>
      <c r="C173" s="163" t="s">
        <v>323</v>
      </c>
      <c r="D173" s="302" t="s">
        <v>91</v>
      </c>
      <c r="E173" s="303"/>
      <c r="F173" s="136"/>
      <c r="G173" s="125">
        <f t="shared" si="527"/>
        <v>0</v>
      </c>
      <c r="H173" s="303"/>
      <c r="I173" s="136"/>
      <c r="J173" s="125">
        <f t="shared" si="528"/>
        <v>0</v>
      </c>
      <c r="K173" s="135"/>
      <c r="L173" s="136"/>
      <c r="M173" s="137">
        <f t="shared" si="529"/>
        <v>0</v>
      </c>
      <c r="N173" s="135"/>
      <c r="O173" s="136"/>
      <c r="P173" s="137">
        <f t="shared" si="530"/>
        <v>0</v>
      </c>
      <c r="Q173" s="135"/>
      <c r="R173" s="136"/>
      <c r="S173" s="137">
        <f t="shared" si="531"/>
        <v>0</v>
      </c>
      <c r="T173" s="135"/>
      <c r="U173" s="136"/>
      <c r="V173" s="272">
        <f t="shared" si="532"/>
        <v>0</v>
      </c>
      <c r="W173" s="304">
        <f t="shared" si="533"/>
        <v>0</v>
      </c>
      <c r="X173" s="127">
        <f t="shared" si="534"/>
        <v>0</v>
      </c>
      <c r="Y173" s="127">
        <f t="shared" si="535"/>
        <v>0</v>
      </c>
      <c r="Z173" s="128" t="e">
        <f t="shared" si="536"/>
        <v>#DIV/0!</v>
      </c>
      <c r="AA173" s="234"/>
      <c r="AB173" s="131"/>
      <c r="AC173" s="131"/>
      <c r="AD173" s="131"/>
      <c r="AE173" s="131"/>
      <c r="AF173" s="131"/>
      <c r="AG173" s="131"/>
    </row>
    <row r="174" spans="1:33" ht="30" customHeight="1" x14ac:dyDescent="0.35">
      <c r="A174" s="132" t="s">
        <v>88</v>
      </c>
      <c r="B174" s="305">
        <v>43961</v>
      </c>
      <c r="C174" s="271" t="s">
        <v>324</v>
      </c>
      <c r="D174" s="306"/>
      <c r="E174" s="135"/>
      <c r="F174" s="136">
        <v>0.22</v>
      </c>
      <c r="G174" s="137">
        <f t="shared" si="527"/>
        <v>0</v>
      </c>
      <c r="H174" s="135"/>
      <c r="I174" s="136">
        <v>0.22</v>
      </c>
      <c r="J174" s="137">
        <f t="shared" si="528"/>
        <v>0</v>
      </c>
      <c r="K174" s="135"/>
      <c r="L174" s="136">
        <v>0.22</v>
      </c>
      <c r="M174" s="137">
        <f t="shared" si="529"/>
        <v>0</v>
      </c>
      <c r="N174" s="135"/>
      <c r="O174" s="136">
        <v>0.22</v>
      </c>
      <c r="P174" s="137">
        <f t="shared" si="530"/>
        <v>0</v>
      </c>
      <c r="Q174" s="135"/>
      <c r="R174" s="136">
        <v>0.22</v>
      </c>
      <c r="S174" s="137">
        <f t="shared" si="531"/>
        <v>0</v>
      </c>
      <c r="T174" s="135"/>
      <c r="U174" s="136">
        <v>0.22</v>
      </c>
      <c r="V174" s="272">
        <f t="shared" si="532"/>
        <v>0</v>
      </c>
      <c r="W174" s="273">
        <f t="shared" si="533"/>
        <v>0</v>
      </c>
      <c r="X174" s="274">
        <f t="shared" si="534"/>
        <v>0</v>
      </c>
      <c r="Y174" s="274">
        <f t="shared" si="535"/>
        <v>0</v>
      </c>
      <c r="Z174" s="275" t="e">
        <f t="shared" si="536"/>
        <v>#DIV/0!</v>
      </c>
      <c r="AA174" s="210"/>
      <c r="AB174" s="8"/>
      <c r="AC174" s="8"/>
      <c r="AD174" s="8"/>
      <c r="AE174" s="8"/>
      <c r="AF174" s="8"/>
      <c r="AG174" s="8"/>
    </row>
    <row r="175" spans="1:33" ht="30" customHeight="1" x14ac:dyDescent="0.35">
      <c r="A175" s="166" t="s">
        <v>325</v>
      </c>
      <c r="B175" s="167"/>
      <c r="C175" s="168"/>
      <c r="D175" s="169"/>
      <c r="E175" s="173">
        <f>SUM(E170:E173)</f>
        <v>0</v>
      </c>
      <c r="F175" s="189"/>
      <c r="G175" s="172">
        <f>SUM(G170:G174)</f>
        <v>0</v>
      </c>
      <c r="H175" s="173">
        <f>SUM(H170:H173)</f>
        <v>0</v>
      </c>
      <c r="I175" s="189"/>
      <c r="J175" s="172">
        <f>SUM(J170:J174)</f>
        <v>0</v>
      </c>
      <c r="K175" s="190">
        <f>SUM(K170:K173)</f>
        <v>0</v>
      </c>
      <c r="L175" s="189"/>
      <c r="M175" s="172">
        <f>SUM(M170:M174)</f>
        <v>0</v>
      </c>
      <c r="N175" s="190">
        <f>SUM(N170:N173)</f>
        <v>0</v>
      </c>
      <c r="O175" s="189"/>
      <c r="P175" s="172">
        <f>SUM(P170:P174)</f>
        <v>0</v>
      </c>
      <c r="Q175" s="190">
        <f>SUM(Q170:Q173)</f>
        <v>0</v>
      </c>
      <c r="R175" s="189"/>
      <c r="S175" s="172">
        <f>SUM(S170:S174)</f>
        <v>0</v>
      </c>
      <c r="T175" s="190">
        <f>SUM(T170:T173)</f>
        <v>0</v>
      </c>
      <c r="U175" s="189"/>
      <c r="V175" s="174">
        <f t="shared" ref="V175:X175" si="537">SUM(V170:V174)</f>
        <v>0</v>
      </c>
      <c r="W175" s="260">
        <f t="shared" si="537"/>
        <v>0</v>
      </c>
      <c r="X175" s="261">
        <f t="shared" si="537"/>
        <v>0</v>
      </c>
      <c r="Y175" s="261">
        <f t="shared" si="535"/>
        <v>0</v>
      </c>
      <c r="Z175" s="261" t="e">
        <f t="shared" si="536"/>
        <v>#DIV/0!</v>
      </c>
      <c r="AA175" s="262"/>
      <c r="AB175" s="8"/>
      <c r="AC175" s="8"/>
      <c r="AD175" s="8"/>
      <c r="AE175" s="8"/>
      <c r="AF175" s="8"/>
      <c r="AG175" s="8"/>
    </row>
    <row r="176" spans="1:33" ht="30" customHeight="1" x14ac:dyDescent="0.35">
      <c r="A176" s="178" t="s">
        <v>83</v>
      </c>
      <c r="B176" s="224">
        <v>11</v>
      </c>
      <c r="C176" s="180" t="s">
        <v>326</v>
      </c>
      <c r="D176" s="181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263"/>
      <c r="X176" s="263"/>
      <c r="Y176" s="182"/>
      <c r="Z176" s="263"/>
      <c r="AA176" s="264"/>
      <c r="AB176" s="8"/>
      <c r="AC176" s="8"/>
      <c r="AD176" s="8"/>
      <c r="AE176" s="8"/>
      <c r="AF176" s="8"/>
      <c r="AG176" s="8"/>
    </row>
    <row r="177" spans="1:33" ht="30" customHeight="1" x14ac:dyDescent="0.35">
      <c r="A177" s="307" t="s">
        <v>88</v>
      </c>
      <c r="B177" s="293">
        <v>43841</v>
      </c>
      <c r="C177" s="297" t="s">
        <v>327</v>
      </c>
      <c r="D177" s="158" t="s">
        <v>131</v>
      </c>
      <c r="E177" s="159"/>
      <c r="F177" s="160"/>
      <c r="G177" s="161">
        <f t="shared" ref="G177:G178" si="538">E177*F177</f>
        <v>0</v>
      </c>
      <c r="H177" s="159"/>
      <c r="I177" s="160"/>
      <c r="J177" s="161">
        <f t="shared" ref="J177:J178" si="539">H177*I177</f>
        <v>0</v>
      </c>
      <c r="K177" s="159"/>
      <c r="L177" s="160"/>
      <c r="M177" s="161">
        <f t="shared" ref="M177:M178" si="540">K177*L177</f>
        <v>0</v>
      </c>
      <c r="N177" s="159"/>
      <c r="O177" s="160"/>
      <c r="P177" s="161">
        <f t="shared" ref="P177:P178" si="541">N177*O177</f>
        <v>0</v>
      </c>
      <c r="Q177" s="159"/>
      <c r="R177" s="160"/>
      <c r="S177" s="161">
        <f t="shared" ref="S177:S178" si="542">Q177*R177</f>
        <v>0</v>
      </c>
      <c r="T177" s="159"/>
      <c r="U177" s="160"/>
      <c r="V177" s="299">
        <f t="shared" ref="V177:V178" si="543">T177*U177</f>
        <v>0</v>
      </c>
      <c r="W177" s="300">
        <f t="shared" ref="W177:W178" si="544">G177+M177+S177</f>
        <v>0</v>
      </c>
      <c r="X177" s="267">
        <f t="shared" ref="X177:X178" si="545">J177+P177+V177</f>
        <v>0</v>
      </c>
      <c r="Y177" s="267">
        <f t="shared" ref="Y177:Y179" si="546">W177-X177</f>
        <v>0</v>
      </c>
      <c r="Z177" s="268" t="e">
        <f t="shared" ref="Z177:Z179" si="547">Y177/W177</f>
        <v>#DIV/0!</v>
      </c>
      <c r="AA177" s="207"/>
      <c r="AB177" s="131"/>
      <c r="AC177" s="131"/>
      <c r="AD177" s="131"/>
      <c r="AE177" s="131"/>
      <c r="AF177" s="131"/>
      <c r="AG177" s="131"/>
    </row>
    <row r="178" spans="1:33" ht="30" customHeight="1" x14ac:dyDescent="0.35">
      <c r="A178" s="308" t="s">
        <v>88</v>
      </c>
      <c r="B178" s="293">
        <v>43872</v>
      </c>
      <c r="C178" s="163" t="s">
        <v>327</v>
      </c>
      <c r="D178" s="134" t="s">
        <v>131</v>
      </c>
      <c r="E178" s="135"/>
      <c r="F178" s="136"/>
      <c r="G178" s="125">
        <f t="shared" si="538"/>
        <v>0</v>
      </c>
      <c r="H178" s="135"/>
      <c r="I178" s="136"/>
      <c r="J178" s="125">
        <f t="shared" si="539"/>
        <v>0</v>
      </c>
      <c r="K178" s="135"/>
      <c r="L178" s="136"/>
      <c r="M178" s="137">
        <f t="shared" si="540"/>
        <v>0</v>
      </c>
      <c r="N178" s="135"/>
      <c r="O178" s="136"/>
      <c r="P178" s="137">
        <f t="shared" si="541"/>
        <v>0</v>
      </c>
      <c r="Q178" s="135"/>
      <c r="R178" s="136"/>
      <c r="S178" s="137">
        <f t="shared" si="542"/>
        <v>0</v>
      </c>
      <c r="T178" s="135"/>
      <c r="U178" s="136"/>
      <c r="V178" s="272">
        <f t="shared" si="543"/>
        <v>0</v>
      </c>
      <c r="W178" s="309">
        <f t="shared" si="544"/>
        <v>0</v>
      </c>
      <c r="X178" s="274">
        <f t="shared" si="545"/>
        <v>0</v>
      </c>
      <c r="Y178" s="274">
        <f t="shared" si="546"/>
        <v>0</v>
      </c>
      <c r="Z178" s="275" t="e">
        <f t="shared" si="547"/>
        <v>#DIV/0!</v>
      </c>
      <c r="AA178" s="210"/>
      <c r="AB178" s="130"/>
      <c r="AC178" s="131"/>
      <c r="AD178" s="131"/>
      <c r="AE178" s="131"/>
      <c r="AF178" s="131"/>
      <c r="AG178" s="131"/>
    </row>
    <row r="179" spans="1:33" ht="30" customHeight="1" x14ac:dyDescent="0.35">
      <c r="A179" s="398" t="s">
        <v>328</v>
      </c>
      <c r="B179" s="399"/>
      <c r="C179" s="399"/>
      <c r="D179" s="400"/>
      <c r="E179" s="173">
        <f>SUM(E177:E178)</f>
        <v>0</v>
      </c>
      <c r="F179" s="189"/>
      <c r="G179" s="172">
        <f t="shared" ref="G179:H179" si="548">SUM(G177:G178)</f>
        <v>0</v>
      </c>
      <c r="H179" s="173">
        <f t="shared" si="548"/>
        <v>0</v>
      </c>
      <c r="I179" s="189"/>
      <c r="J179" s="172">
        <f t="shared" ref="J179:K179" si="549">SUM(J177:J178)</f>
        <v>0</v>
      </c>
      <c r="K179" s="190">
        <f t="shared" si="549"/>
        <v>0</v>
      </c>
      <c r="L179" s="189"/>
      <c r="M179" s="172">
        <f t="shared" ref="M179:N179" si="550">SUM(M177:M178)</f>
        <v>0</v>
      </c>
      <c r="N179" s="190">
        <f t="shared" si="550"/>
        <v>0</v>
      </c>
      <c r="O179" s="189"/>
      <c r="P179" s="172">
        <f t="shared" ref="P179:Q179" si="551">SUM(P177:P178)</f>
        <v>0</v>
      </c>
      <c r="Q179" s="190">
        <f t="shared" si="551"/>
        <v>0</v>
      </c>
      <c r="R179" s="189"/>
      <c r="S179" s="172">
        <f t="shared" ref="S179:T179" si="552">SUM(S177:S178)</f>
        <v>0</v>
      </c>
      <c r="T179" s="190">
        <f t="shared" si="552"/>
        <v>0</v>
      </c>
      <c r="U179" s="189"/>
      <c r="V179" s="174">
        <f t="shared" ref="V179:X179" si="553">SUM(V177:V178)</f>
        <v>0</v>
      </c>
      <c r="W179" s="260">
        <f t="shared" si="553"/>
        <v>0</v>
      </c>
      <c r="X179" s="261">
        <f t="shared" si="553"/>
        <v>0</v>
      </c>
      <c r="Y179" s="261">
        <f t="shared" si="546"/>
        <v>0</v>
      </c>
      <c r="Z179" s="261" t="e">
        <f t="shared" si="547"/>
        <v>#DIV/0!</v>
      </c>
      <c r="AA179" s="262"/>
      <c r="AB179" s="8"/>
      <c r="AC179" s="8"/>
      <c r="AD179" s="8"/>
      <c r="AE179" s="8"/>
      <c r="AF179" s="8"/>
      <c r="AG179" s="8"/>
    </row>
    <row r="180" spans="1:33" ht="30" customHeight="1" x14ac:dyDescent="0.35">
      <c r="A180" s="223" t="s">
        <v>83</v>
      </c>
      <c r="B180" s="224">
        <v>12</v>
      </c>
      <c r="C180" s="225" t="s">
        <v>329</v>
      </c>
      <c r="D180" s="310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263"/>
      <c r="X180" s="263"/>
      <c r="Y180" s="182"/>
      <c r="Z180" s="263"/>
      <c r="AA180" s="264"/>
      <c r="AB180" s="8"/>
      <c r="AC180" s="8"/>
      <c r="AD180" s="8"/>
      <c r="AE180" s="8"/>
      <c r="AF180" s="8"/>
      <c r="AG180" s="8"/>
    </row>
    <row r="181" spans="1:33" ht="30" customHeight="1" x14ac:dyDescent="0.35">
      <c r="A181" s="156" t="s">
        <v>88</v>
      </c>
      <c r="B181" s="311">
        <v>43842</v>
      </c>
      <c r="C181" s="312" t="s">
        <v>330</v>
      </c>
      <c r="D181" s="288" t="s">
        <v>331</v>
      </c>
      <c r="E181" s="298"/>
      <c r="F181" s="160"/>
      <c r="G181" s="161">
        <f t="shared" ref="G181:G184" si="554">E181*F181</f>
        <v>0</v>
      </c>
      <c r="H181" s="298"/>
      <c r="I181" s="160"/>
      <c r="J181" s="161">
        <f t="shared" ref="J181:J184" si="555">H181*I181</f>
        <v>0</v>
      </c>
      <c r="K181" s="159"/>
      <c r="L181" s="160"/>
      <c r="M181" s="161">
        <f t="shared" ref="M181:M184" si="556">K181*L181</f>
        <v>0</v>
      </c>
      <c r="N181" s="159"/>
      <c r="O181" s="160"/>
      <c r="P181" s="161">
        <f t="shared" ref="P181:P184" si="557">N181*O181</f>
        <v>0</v>
      </c>
      <c r="Q181" s="159"/>
      <c r="R181" s="160"/>
      <c r="S181" s="161">
        <f t="shared" ref="S181:S184" si="558">Q181*R181</f>
        <v>0</v>
      </c>
      <c r="T181" s="159"/>
      <c r="U181" s="160"/>
      <c r="V181" s="299">
        <f t="shared" ref="V181:V184" si="559">T181*U181</f>
        <v>0</v>
      </c>
      <c r="W181" s="300">
        <f t="shared" ref="W181:W184" si="560">G181+M181+S181</f>
        <v>0</v>
      </c>
      <c r="X181" s="267">
        <f t="shared" ref="X181:X184" si="561">J181+P181+V181</f>
        <v>0</v>
      </c>
      <c r="Y181" s="267">
        <f t="shared" ref="Y181:Y185" si="562">W181-X181</f>
        <v>0</v>
      </c>
      <c r="Z181" s="268" t="e">
        <f t="shared" ref="Z181:Z185" si="563">Y181/W181</f>
        <v>#DIV/0!</v>
      </c>
      <c r="AA181" s="313"/>
      <c r="AB181" s="130"/>
      <c r="AC181" s="131"/>
      <c r="AD181" s="131"/>
      <c r="AE181" s="131"/>
      <c r="AF181" s="131"/>
      <c r="AG181" s="131"/>
    </row>
    <row r="182" spans="1:33" ht="30" customHeight="1" x14ac:dyDescent="0.35">
      <c r="A182" s="119" t="s">
        <v>88</v>
      </c>
      <c r="B182" s="293">
        <v>43873</v>
      </c>
      <c r="C182" s="187" t="s">
        <v>332</v>
      </c>
      <c r="D182" s="294" t="s">
        <v>301</v>
      </c>
      <c r="E182" s="295"/>
      <c r="F182" s="124"/>
      <c r="G182" s="125">
        <f t="shared" si="554"/>
        <v>0</v>
      </c>
      <c r="H182" s="295"/>
      <c r="I182" s="124"/>
      <c r="J182" s="125">
        <f t="shared" si="555"/>
        <v>0</v>
      </c>
      <c r="K182" s="123"/>
      <c r="L182" s="124"/>
      <c r="M182" s="125">
        <f t="shared" si="556"/>
        <v>0</v>
      </c>
      <c r="N182" s="123"/>
      <c r="O182" s="124"/>
      <c r="P182" s="125">
        <f t="shared" si="557"/>
        <v>0</v>
      </c>
      <c r="Q182" s="123"/>
      <c r="R182" s="124"/>
      <c r="S182" s="125">
        <f t="shared" si="558"/>
        <v>0</v>
      </c>
      <c r="T182" s="123"/>
      <c r="U182" s="124"/>
      <c r="V182" s="265">
        <f t="shared" si="559"/>
        <v>0</v>
      </c>
      <c r="W182" s="314">
        <f t="shared" si="560"/>
        <v>0</v>
      </c>
      <c r="X182" s="127">
        <f t="shared" si="561"/>
        <v>0</v>
      </c>
      <c r="Y182" s="127">
        <f t="shared" si="562"/>
        <v>0</v>
      </c>
      <c r="Z182" s="128" t="e">
        <f t="shared" si="563"/>
        <v>#DIV/0!</v>
      </c>
      <c r="AA182" s="315"/>
      <c r="AB182" s="131"/>
      <c r="AC182" s="131"/>
      <c r="AD182" s="131"/>
      <c r="AE182" s="131"/>
      <c r="AF182" s="131"/>
      <c r="AG182" s="131"/>
    </row>
    <row r="183" spans="1:33" ht="30" customHeight="1" x14ac:dyDescent="0.35">
      <c r="A183" s="132" t="s">
        <v>88</v>
      </c>
      <c r="B183" s="301">
        <v>43902</v>
      </c>
      <c r="C183" s="163" t="s">
        <v>333</v>
      </c>
      <c r="D183" s="302" t="s">
        <v>301</v>
      </c>
      <c r="E183" s="303"/>
      <c r="F183" s="136"/>
      <c r="G183" s="137">
        <f t="shared" si="554"/>
        <v>0</v>
      </c>
      <c r="H183" s="303"/>
      <c r="I183" s="136"/>
      <c r="J183" s="137">
        <f t="shared" si="555"/>
        <v>0</v>
      </c>
      <c r="K183" s="135"/>
      <c r="L183" s="136"/>
      <c r="M183" s="137">
        <f t="shared" si="556"/>
        <v>0</v>
      </c>
      <c r="N183" s="135"/>
      <c r="O183" s="136"/>
      <c r="P183" s="137">
        <f t="shared" si="557"/>
        <v>0</v>
      </c>
      <c r="Q183" s="135"/>
      <c r="R183" s="136"/>
      <c r="S183" s="137">
        <f t="shared" si="558"/>
        <v>0</v>
      </c>
      <c r="T183" s="135"/>
      <c r="U183" s="136"/>
      <c r="V183" s="272">
        <f t="shared" si="559"/>
        <v>0</v>
      </c>
      <c r="W183" s="304">
        <f t="shared" si="560"/>
        <v>0</v>
      </c>
      <c r="X183" s="127">
        <f t="shared" si="561"/>
        <v>0</v>
      </c>
      <c r="Y183" s="127">
        <f t="shared" si="562"/>
        <v>0</v>
      </c>
      <c r="Z183" s="128" t="e">
        <f t="shared" si="563"/>
        <v>#DIV/0!</v>
      </c>
      <c r="AA183" s="316"/>
      <c r="AB183" s="131"/>
      <c r="AC183" s="131"/>
      <c r="AD183" s="131"/>
      <c r="AE183" s="131"/>
      <c r="AF183" s="131"/>
      <c r="AG183" s="131"/>
    </row>
    <row r="184" spans="1:33" ht="30" customHeight="1" x14ac:dyDescent="0.35">
      <c r="A184" s="132" t="s">
        <v>88</v>
      </c>
      <c r="B184" s="301">
        <v>43933</v>
      </c>
      <c r="C184" s="271" t="s">
        <v>334</v>
      </c>
      <c r="D184" s="306"/>
      <c r="E184" s="303"/>
      <c r="F184" s="136">
        <v>0.22</v>
      </c>
      <c r="G184" s="137">
        <f t="shared" si="554"/>
        <v>0</v>
      </c>
      <c r="H184" s="303"/>
      <c r="I184" s="136">
        <v>0.22</v>
      </c>
      <c r="J184" s="137">
        <f t="shared" si="555"/>
        <v>0</v>
      </c>
      <c r="K184" s="135"/>
      <c r="L184" s="136">
        <v>0.22</v>
      </c>
      <c r="M184" s="137">
        <f t="shared" si="556"/>
        <v>0</v>
      </c>
      <c r="N184" s="135"/>
      <c r="O184" s="136">
        <v>0.22</v>
      </c>
      <c r="P184" s="137">
        <f t="shared" si="557"/>
        <v>0</v>
      </c>
      <c r="Q184" s="135"/>
      <c r="R184" s="136">
        <v>0.22</v>
      </c>
      <c r="S184" s="137">
        <f t="shared" si="558"/>
        <v>0</v>
      </c>
      <c r="T184" s="135"/>
      <c r="U184" s="136">
        <v>0.22</v>
      </c>
      <c r="V184" s="272">
        <f t="shared" si="559"/>
        <v>0</v>
      </c>
      <c r="W184" s="273">
        <f t="shared" si="560"/>
        <v>0</v>
      </c>
      <c r="X184" s="274">
        <f t="shared" si="561"/>
        <v>0</v>
      </c>
      <c r="Y184" s="274">
        <f t="shared" si="562"/>
        <v>0</v>
      </c>
      <c r="Z184" s="275" t="e">
        <f t="shared" si="563"/>
        <v>#DIV/0!</v>
      </c>
      <c r="AA184" s="152"/>
      <c r="AB184" s="8"/>
      <c r="AC184" s="8"/>
      <c r="AD184" s="8"/>
      <c r="AE184" s="8"/>
      <c r="AF184" s="8"/>
      <c r="AG184" s="8"/>
    </row>
    <row r="185" spans="1:33" ht="30" customHeight="1" x14ac:dyDescent="0.35">
      <c r="A185" s="166" t="s">
        <v>335</v>
      </c>
      <c r="B185" s="167"/>
      <c r="C185" s="168"/>
      <c r="D185" s="317"/>
      <c r="E185" s="173">
        <f>SUM(E181:E183)</f>
        <v>0</v>
      </c>
      <c r="F185" s="189"/>
      <c r="G185" s="172">
        <f>SUM(G181:G184)</f>
        <v>0</v>
      </c>
      <c r="H185" s="173">
        <f>SUM(H181:H183)</f>
        <v>0</v>
      </c>
      <c r="I185" s="189"/>
      <c r="J185" s="172">
        <f>SUM(J181:J184)</f>
        <v>0</v>
      </c>
      <c r="K185" s="190">
        <f>SUM(K181:K183)</f>
        <v>0</v>
      </c>
      <c r="L185" s="189"/>
      <c r="M185" s="172">
        <f>SUM(M181:M184)</f>
        <v>0</v>
      </c>
      <c r="N185" s="190">
        <f>SUM(N181:N183)</f>
        <v>0</v>
      </c>
      <c r="O185" s="189"/>
      <c r="P185" s="172">
        <f>SUM(P181:P184)</f>
        <v>0</v>
      </c>
      <c r="Q185" s="190">
        <f>SUM(Q181:Q183)</f>
        <v>0</v>
      </c>
      <c r="R185" s="189"/>
      <c r="S185" s="172">
        <f>SUM(S181:S184)</f>
        <v>0</v>
      </c>
      <c r="T185" s="190">
        <f>SUM(T181:T183)</f>
        <v>0</v>
      </c>
      <c r="U185" s="189"/>
      <c r="V185" s="174">
        <f t="shared" ref="V185:X185" si="564">SUM(V181:V184)</f>
        <v>0</v>
      </c>
      <c r="W185" s="260">
        <f t="shared" si="564"/>
        <v>0</v>
      </c>
      <c r="X185" s="261">
        <f t="shared" si="564"/>
        <v>0</v>
      </c>
      <c r="Y185" s="261">
        <f t="shared" si="562"/>
        <v>0</v>
      </c>
      <c r="Z185" s="261" t="e">
        <f t="shared" si="563"/>
        <v>#DIV/0!</v>
      </c>
      <c r="AA185" s="262"/>
      <c r="AB185" s="8"/>
      <c r="AC185" s="8"/>
      <c r="AD185" s="8"/>
      <c r="AE185" s="8"/>
      <c r="AF185" s="8"/>
      <c r="AG185" s="8"/>
    </row>
    <row r="186" spans="1:33" ht="30" customHeight="1" x14ac:dyDescent="0.35">
      <c r="A186" s="223" t="s">
        <v>83</v>
      </c>
      <c r="B186" s="318">
        <v>13</v>
      </c>
      <c r="C186" s="225" t="s">
        <v>336</v>
      </c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263"/>
      <c r="X186" s="263"/>
      <c r="Y186" s="182"/>
      <c r="Z186" s="263"/>
      <c r="AA186" s="264"/>
      <c r="AB186" s="7"/>
      <c r="AC186" s="8"/>
      <c r="AD186" s="8"/>
      <c r="AE186" s="8"/>
      <c r="AF186" s="8"/>
      <c r="AG186" s="8"/>
    </row>
    <row r="187" spans="1:33" ht="30" customHeight="1" x14ac:dyDescent="0.35">
      <c r="A187" s="108" t="s">
        <v>85</v>
      </c>
      <c r="B187" s="155" t="s">
        <v>337</v>
      </c>
      <c r="C187" s="319" t="s">
        <v>338</v>
      </c>
      <c r="D187" s="141"/>
      <c r="E187" s="142">
        <f>SUM(E188:E190)</f>
        <v>5</v>
      </c>
      <c r="F187" s="143"/>
      <c r="G187" s="144">
        <f>SUM(G188:G191)</f>
        <v>72000</v>
      </c>
      <c r="H187" s="142">
        <f>SUM(H188:H190)</f>
        <v>5</v>
      </c>
      <c r="I187" s="143"/>
      <c r="J187" s="144">
        <f>SUM(J188:J191)</f>
        <v>74014.100000000006</v>
      </c>
      <c r="K187" s="142">
        <f>SUM(K188:K190)</f>
        <v>1</v>
      </c>
      <c r="L187" s="143"/>
      <c r="M187" s="144">
        <f>SUM(M188:M191)</f>
        <v>20000</v>
      </c>
      <c r="N187" s="142">
        <f>SUM(N188:N190)</f>
        <v>1</v>
      </c>
      <c r="O187" s="143"/>
      <c r="P187" s="144">
        <f>SUM(P188:P191)</f>
        <v>20000</v>
      </c>
      <c r="Q187" s="142">
        <f>SUM(Q188:Q190)</f>
        <v>0</v>
      </c>
      <c r="R187" s="143"/>
      <c r="S187" s="144">
        <f>SUM(S188:S191)</f>
        <v>0</v>
      </c>
      <c r="T187" s="142">
        <f>SUM(T188:T190)</f>
        <v>0</v>
      </c>
      <c r="U187" s="143"/>
      <c r="V187" s="320">
        <f t="shared" ref="V187:X187" si="565">SUM(V188:V191)</f>
        <v>0</v>
      </c>
      <c r="W187" s="321">
        <f t="shared" si="565"/>
        <v>92000</v>
      </c>
      <c r="X187" s="144">
        <f t="shared" si="565"/>
        <v>94014.1</v>
      </c>
      <c r="Y187" s="144">
        <f t="shared" ref="Y187:Y214" si="566">W187-X187</f>
        <v>-2014.1000000000058</v>
      </c>
      <c r="Z187" s="144">
        <f t="shared" ref="Z187:Z215" si="567">Y187/W187</f>
        <v>-2.1892391304347888E-2</v>
      </c>
      <c r="AA187" s="146"/>
      <c r="AB187" s="118"/>
      <c r="AC187" s="118"/>
      <c r="AD187" s="118"/>
      <c r="AE187" s="118"/>
      <c r="AF187" s="118"/>
      <c r="AG187" s="118"/>
    </row>
    <row r="188" spans="1:33" ht="30" customHeight="1" x14ac:dyDescent="0.35">
      <c r="A188" s="119" t="s">
        <v>88</v>
      </c>
      <c r="B188" s="120" t="s">
        <v>339</v>
      </c>
      <c r="C188" s="322" t="s">
        <v>340</v>
      </c>
      <c r="D188" s="122" t="s">
        <v>91</v>
      </c>
      <c r="E188" s="123">
        <v>4</v>
      </c>
      <c r="F188" s="124">
        <v>11000</v>
      </c>
      <c r="G188" s="125">
        <f t="shared" ref="G188:G191" si="568">E188*F188</f>
        <v>44000</v>
      </c>
      <c r="H188" s="123">
        <v>4</v>
      </c>
      <c r="I188" s="124">
        <v>11000</v>
      </c>
      <c r="J188" s="125">
        <f t="shared" ref="J188:J191" si="569">H188*I188</f>
        <v>44000</v>
      </c>
      <c r="K188" s="123"/>
      <c r="L188" s="124"/>
      <c r="M188" s="125">
        <f t="shared" ref="M188:M191" si="570">K188*L188</f>
        <v>0</v>
      </c>
      <c r="N188" s="123"/>
      <c r="O188" s="124"/>
      <c r="P188" s="125">
        <f t="shared" ref="P188:P191" si="571">N188*O188</f>
        <v>0</v>
      </c>
      <c r="Q188" s="123"/>
      <c r="R188" s="124"/>
      <c r="S188" s="125">
        <f t="shared" ref="S188:S191" si="572">Q188*R188</f>
        <v>0</v>
      </c>
      <c r="T188" s="123"/>
      <c r="U188" s="124"/>
      <c r="V188" s="265">
        <f t="shared" ref="V188:V191" si="573">T188*U188</f>
        <v>0</v>
      </c>
      <c r="W188" s="270">
        <f t="shared" ref="W188:W191" si="574">G188+M188+S188</f>
        <v>44000</v>
      </c>
      <c r="X188" s="127">
        <f t="shared" ref="X188:X191" si="575">J188+P188+V188</f>
        <v>44000</v>
      </c>
      <c r="Y188" s="127">
        <f t="shared" si="566"/>
        <v>0</v>
      </c>
      <c r="Z188" s="128">
        <f t="shared" si="567"/>
        <v>0</v>
      </c>
      <c r="AA188" s="129"/>
      <c r="AB188" s="131"/>
      <c r="AC188" s="131"/>
      <c r="AD188" s="131"/>
      <c r="AE188" s="131"/>
      <c r="AF188" s="131"/>
      <c r="AG188" s="131"/>
    </row>
    <row r="189" spans="1:33" ht="118" customHeight="1" x14ac:dyDescent="0.35">
      <c r="A189" s="119" t="s">
        <v>88</v>
      </c>
      <c r="B189" s="120" t="s">
        <v>341</v>
      </c>
      <c r="C189" s="323" t="s">
        <v>342</v>
      </c>
      <c r="D189" s="122" t="s">
        <v>162</v>
      </c>
      <c r="E189" s="123">
        <v>1</v>
      </c>
      <c r="F189" s="124">
        <v>28000</v>
      </c>
      <c r="G189" s="125">
        <f t="shared" si="568"/>
        <v>28000</v>
      </c>
      <c r="H189" s="123">
        <v>1</v>
      </c>
      <c r="I189" s="124">
        <v>30014.1</v>
      </c>
      <c r="J189" s="125">
        <f t="shared" si="569"/>
        <v>30014.1</v>
      </c>
      <c r="K189" s="123"/>
      <c r="L189" s="124"/>
      <c r="M189" s="125">
        <f t="shared" si="570"/>
        <v>0</v>
      </c>
      <c r="N189" s="123"/>
      <c r="O189" s="124"/>
      <c r="P189" s="125">
        <f t="shared" si="571"/>
        <v>0</v>
      </c>
      <c r="Q189" s="123"/>
      <c r="R189" s="124"/>
      <c r="S189" s="125">
        <f t="shared" si="572"/>
        <v>0</v>
      </c>
      <c r="T189" s="123"/>
      <c r="U189" s="124"/>
      <c r="V189" s="265">
        <f t="shared" si="573"/>
        <v>0</v>
      </c>
      <c r="W189" s="270">
        <f t="shared" si="574"/>
        <v>28000</v>
      </c>
      <c r="X189" s="127">
        <f t="shared" si="575"/>
        <v>30014.1</v>
      </c>
      <c r="Y189" s="127">
        <f t="shared" si="566"/>
        <v>-2014.0999999999985</v>
      </c>
      <c r="Z189" s="128">
        <f t="shared" si="567"/>
        <v>-7.1932142857142806E-2</v>
      </c>
      <c r="AA189" s="129" t="s">
        <v>390</v>
      </c>
      <c r="AB189" s="131"/>
      <c r="AC189" s="131"/>
      <c r="AD189" s="131"/>
      <c r="AE189" s="131"/>
      <c r="AF189" s="131"/>
      <c r="AG189" s="131"/>
    </row>
    <row r="190" spans="1:33" ht="30" customHeight="1" x14ac:dyDescent="0.35">
      <c r="A190" s="119" t="s">
        <v>88</v>
      </c>
      <c r="B190" s="120" t="s">
        <v>343</v>
      </c>
      <c r="C190" s="323" t="s">
        <v>344</v>
      </c>
      <c r="D190" s="122" t="s">
        <v>162</v>
      </c>
      <c r="E190" s="123"/>
      <c r="F190" s="124">
        <v>0</v>
      </c>
      <c r="G190" s="125">
        <f t="shared" si="568"/>
        <v>0</v>
      </c>
      <c r="H190" s="123">
        <v>0</v>
      </c>
      <c r="I190" s="124">
        <v>0</v>
      </c>
      <c r="J190" s="125">
        <f t="shared" si="569"/>
        <v>0</v>
      </c>
      <c r="K190" s="123">
        <v>1</v>
      </c>
      <c r="L190" s="124">
        <v>20000</v>
      </c>
      <c r="M190" s="125">
        <f t="shared" si="570"/>
        <v>20000</v>
      </c>
      <c r="N190" s="123">
        <f>K190</f>
        <v>1</v>
      </c>
      <c r="O190" s="124">
        <f>L190</f>
        <v>20000</v>
      </c>
      <c r="P190" s="125">
        <f t="shared" si="571"/>
        <v>20000</v>
      </c>
      <c r="Q190" s="123"/>
      <c r="R190" s="124"/>
      <c r="S190" s="125">
        <f t="shared" si="572"/>
        <v>0</v>
      </c>
      <c r="T190" s="123"/>
      <c r="U190" s="124"/>
      <c r="V190" s="265">
        <f t="shared" si="573"/>
        <v>0</v>
      </c>
      <c r="W190" s="270">
        <f t="shared" si="574"/>
        <v>20000</v>
      </c>
      <c r="X190" s="127">
        <f t="shared" si="575"/>
        <v>20000</v>
      </c>
      <c r="Y190" s="127">
        <f t="shared" si="566"/>
        <v>0</v>
      </c>
      <c r="Z190" s="128">
        <f t="shared" si="567"/>
        <v>0</v>
      </c>
      <c r="AA190" s="129"/>
      <c r="AB190" s="131"/>
      <c r="AC190" s="131"/>
      <c r="AD190" s="131"/>
      <c r="AE190" s="131"/>
      <c r="AF190" s="131"/>
      <c r="AG190" s="131"/>
    </row>
    <row r="191" spans="1:33" ht="30" customHeight="1" x14ac:dyDescent="0.35">
      <c r="A191" s="147" t="s">
        <v>88</v>
      </c>
      <c r="B191" s="154" t="s">
        <v>345</v>
      </c>
      <c r="C191" s="323" t="s">
        <v>346</v>
      </c>
      <c r="D191" s="148"/>
      <c r="E191" s="149"/>
      <c r="F191" s="150">
        <v>0.22</v>
      </c>
      <c r="G191" s="151">
        <f t="shared" si="568"/>
        <v>0</v>
      </c>
      <c r="H191" s="149"/>
      <c r="I191" s="150">
        <v>0.22</v>
      </c>
      <c r="J191" s="151">
        <f t="shared" si="569"/>
        <v>0</v>
      </c>
      <c r="K191" s="149"/>
      <c r="L191" s="150">
        <v>0.22</v>
      </c>
      <c r="M191" s="151">
        <f t="shared" si="570"/>
        <v>0</v>
      </c>
      <c r="N191" s="149"/>
      <c r="O191" s="150">
        <v>0.22</v>
      </c>
      <c r="P191" s="151">
        <f t="shared" si="571"/>
        <v>0</v>
      </c>
      <c r="Q191" s="149"/>
      <c r="R191" s="150">
        <v>0.22</v>
      </c>
      <c r="S191" s="151">
        <f t="shared" si="572"/>
        <v>0</v>
      </c>
      <c r="T191" s="149"/>
      <c r="U191" s="150">
        <v>0.22</v>
      </c>
      <c r="V191" s="324">
        <f t="shared" si="573"/>
        <v>0</v>
      </c>
      <c r="W191" s="273">
        <f t="shared" si="574"/>
        <v>0</v>
      </c>
      <c r="X191" s="274">
        <f t="shared" si="575"/>
        <v>0</v>
      </c>
      <c r="Y191" s="274">
        <f t="shared" si="566"/>
        <v>0</v>
      </c>
      <c r="Z191" s="275" t="e">
        <f t="shared" si="567"/>
        <v>#DIV/0!</v>
      </c>
      <c r="AA191" s="152"/>
      <c r="AB191" s="131"/>
      <c r="AC191" s="131"/>
      <c r="AD191" s="131"/>
      <c r="AE191" s="131"/>
      <c r="AF191" s="131"/>
      <c r="AG191" s="131"/>
    </row>
    <row r="192" spans="1:33" ht="30" customHeight="1" x14ac:dyDescent="0.35">
      <c r="A192" s="325" t="s">
        <v>85</v>
      </c>
      <c r="B192" s="326" t="s">
        <v>347</v>
      </c>
      <c r="C192" s="327" t="s">
        <v>348</v>
      </c>
      <c r="D192" s="111"/>
      <c r="E192" s="112">
        <f>SUM(E193:E195)</f>
        <v>0</v>
      </c>
      <c r="F192" s="113"/>
      <c r="G192" s="114">
        <f>SUM(G193:G196)</f>
        <v>0</v>
      </c>
      <c r="H192" s="112">
        <f>SUM(H193:H195)</f>
        <v>0</v>
      </c>
      <c r="I192" s="113"/>
      <c r="J192" s="114">
        <f>SUM(J193:J196)</f>
        <v>0</v>
      </c>
      <c r="K192" s="112">
        <f>SUM(K193:K195)</f>
        <v>0</v>
      </c>
      <c r="L192" s="113"/>
      <c r="M192" s="114">
        <f>SUM(M193:M196)</f>
        <v>0</v>
      </c>
      <c r="N192" s="112">
        <f>SUM(N193:N195)</f>
        <v>0</v>
      </c>
      <c r="O192" s="113"/>
      <c r="P192" s="114">
        <f>SUM(P193:P196)</f>
        <v>0</v>
      </c>
      <c r="Q192" s="112">
        <f>SUM(Q193:Q195)</f>
        <v>0</v>
      </c>
      <c r="R192" s="113"/>
      <c r="S192" s="114">
        <f>SUM(S193:S196)</f>
        <v>0</v>
      </c>
      <c r="T192" s="112">
        <f>SUM(T193:T195)</f>
        <v>0</v>
      </c>
      <c r="U192" s="113"/>
      <c r="V192" s="114">
        <f t="shared" ref="V192:X192" si="576">SUM(V193:V196)</f>
        <v>0</v>
      </c>
      <c r="W192" s="114">
        <f t="shared" si="576"/>
        <v>0</v>
      </c>
      <c r="X192" s="114">
        <f t="shared" si="576"/>
        <v>0</v>
      </c>
      <c r="Y192" s="114">
        <f t="shared" si="566"/>
        <v>0</v>
      </c>
      <c r="Z192" s="114" t="e">
        <f t="shared" si="567"/>
        <v>#DIV/0!</v>
      </c>
      <c r="AA192" s="114"/>
      <c r="AB192" s="118"/>
      <c r="AC192" s="118"/>
      <c r="AD192" s="118"/>
      <c r="AE192" s="118"/>
      <c r="AF192" s="118"/>
      <c r="AG192" s="118"/>
    </row>
    <row r="193" spans="1:33" ht="30" customHeight="1" x14ac:dyDescent="0.35">
      <c r="A193" s="119" t="s">
        <v>88</v>
      </c>
      <c r="B193" s="120" t="s">
        <v>349</v>
      </c>
      <c r="C193" s="187" t="s">
        <v>350</v>
      </c>
      <c r="D193" s="122"/>
      <c r="E193" s="123"/>
      <c r="F193" s="124"/>
      <c r="G193" s="125">
        <f t="shared" ref="G193:G196" si="577">E193*F193</f>
        <v>0</v>
      </c>
      <c r="H193" s="123"/>
      <c r="I193" s="124"/>
      <c r="J193" s="125">
        <f t="shared" ref="J193:J196" si="578">H193*I193</f>
        <v>0</v>
      </c>
      <c r="K193" s="123"/>
      <c r="L193" s="124"/>
      <c r="M193" s="125">
        <f t="shared" ref="M193:M196" si="579">K193*L193</f>
        <v>0</v>
      </c>
      <c r="N193" s="123"/>
      <c r="O193" s="124"/>
      <c r="P193" s="125">
        <f t="shared" ref="P193:P196" si="580">N193*O193</f>
        <v>0</v>
      </c>
      <c r="Q193" s="123"/>
      <c r="R193" s="124"/>
      <c r="S193" s="125">
        <f t="shared" ref="S193:S196" si="581">Q193*R193</f>
        <v>0</v>
      </c>
      <c r="T193" s="123"/>
      <c r="U193" s="124"/>
      <c r="V193" s="125">
        <f t="shared" ref="V193:V196" si="582">T193*U193</f>
        <v>0</v>
      </c>
      <c r="W193" s="126">
        <f t="shared" ref="W193:W196" si="583">G193+M193+S193</f>
        <v>0</v>
      </c>
      <c r="X193" s="127">
        <f t="shared" ref="X193:X196" si="584">J193+P193+V193</f>
        <v>0</v>
      </c>
      <c r="Y193" s="127">
        <f t="shared" si="566"/>
        <v>0</v>
      </c>
      <c r="Z193" s="128" t="e">
        <f t="shared" si="567"/>
        <v>#DIV/0!</v>
      </c>
      <c r="AA193" s="129"/>
      <c r="AB193" s="131"/>
      <c r="AC193" s="131"/>
      <c r="AD193" s="131"/>
      <c r="AE193" s="131"/>
      <c r="AF193" s="131"/>
      <c r="AG193" s="131"/>
    </row>
    <row r="194" spans="1:33" ht="30" customHeight="1" x14ac:dyDescent="0.35">
      <c r="A194" s="119" t="s">
        <v>88</v>
      </c>
      <c r="B194" s="120" t="s">
        <v>351</v>
      </c>
      <c r="C194" s="187" t="s">
        <v>350</v>
      </c>
      <c r="D194" s="122"/>
      <c r="E194" s="123"/>
      <c r="F194" s="124"/>
      <c r="G194" s="125">
        <f t="shared" si="577"/>
        <v>0</v>
      </c>
      <c r="H194" s="123"/>
      <c r="I194" s="124"/>
      <c r="J194" s="125">
        <f t="shared" si="578"/>
        <v>0</v>
      </c>
      <c r="K194" s="123"/>
      <c r="L194" s="124"/>
      <c r="M194" s="125">
        <f t="shared" si="579"/>
        <v>0</v>
      </c>
      <c r="N194" s="123"/>
      <c r="O194" s="124"/>
      <c r="P194" s="125">
        <f t="shared" si="580"/>
        <v>0</v>
      </c>
      <c r="Q194" s="123"/>
      <c r="R194" s="124"/>
      <c r="S194" s="125">
        <f t="shared" si="581"/>
        <v>0</v>
      </c>
      <c r="T194" s="123"/>
      <c r="U194" s="124"/>
      <c r="V194" s="125">
        <f t="shared" si="582"/>
        <v>0</v>
      </c>
      <c r="W194" s="126">
        <f t="shared" si="583"/>
        <v>0</v>
      </c>
      <c r="X194" s="127">
        <f t="shared" si="584"/>
        <v>0</v>
      </c>
      <c r="Y194" s="127">
        <f t="shared" si="566"/>
        <v>0</v>
      </c>
      <c r="Z194" s="128" t="e">
        <f t="shared" si="567"/>
        <v>#DIV/0!</v>
      </c>
      <c r="AA194" s="129"/>
      <c r="AB194" s="131"/>
      <c r="AC194" s="131"/>
      <c r="AD194" s="131"/>
      <c r="AE194" s="131"/>
      <c r="AF194" s="131"/>
      <c r="AG194" s="131"/>
    </row>
    <row r="195" spans="1:33" ht="30" customHeight="1" x14ac:dyDescent="0.35">
      <c r="A195" s="132" t="s">
        <v>88</v>
      </c>
      <c r="B195" s="133" t="s">
        <v>352</v>
      </c>
      <c r="C195" s="187" t="s">
        <v>350</v>
      </c>
      <c r="D195" s="134"/>
      <c r="E195" s="135"/>
      <c r="F195" s="136"/>
      <c r="G195" s="137">
        <f t="shared" si="577"/>
        <v>0</v>
      </c>
      <c r="H195" s="135"/>
      <c r="I195" s="136"/>
      <c r="J195" s="137">
        <f t="shared" si="578"/>
        <v>0</v>
      </c>
      <c r="K195" s="135"/>
      <c r="L195" s="136"/>
      <c r="M195" s="137">
        <f t="shared" si="579"/>
        <v>0</v>
      </c>
      <c r="N195" s="135"/>
      <c r="O195" s="136"/>
      <c r="P195" s="137">
        <f t="shared" si="580"/>
        <v>0</v>
      </c>
      <c r="Q195" s="135"/>
      <c r="R195" s="136"/>
      <c r="S195" s="137">
        <f t="shared" si="581"/>
        <v>0</v>
      </c>
      <c r="T195" s="135"/>
      <c r="U195" s="136"/>
      <c r="V195" s="137">
        <f t="shared" si="582"/>
        <v>0</v>
      </c>
      <c r="W195" s="138">
        <f t="shared" si="583"/>
        <v>0</v>
      </c>
      <c r="X195" s="127">
        <f t="shared" si="584"/>
        <v>0</v>
      </c>
      <c r="Y195" s="127">
        <f t="shared" si="566"/>
        <v>0</v>
      </c>
      <c r="Z195" s="128" t="e">
        <f t="shared" si="567"/>
        <v>#DIV/0!</v>
      </c>
      <c r="AA195" s="139"/>
      <c r="AB195" s="131"/>
      <c r="AC195" s="131"/>
      <c r="AD195" s="131"/>
      <c r="AE195" s="131"/>
      <c r="AF195" s="131"/>
      <c r="AG195" s="131"/>
    </row>
    <row r="196" spans="1:33" ht="30" customHeight="1" x14ac:dyDescent="0.35">
      <c r="A196" s="132" t="s">
        <v>88</v>
      </c>
      <c r="B196" s="133" t="s">
        <v>353</v>
      </c>
      <c r="C196" s="188" t="s">
        <v>354</v>
      </c>
      <c r="D196" s="148"/>
      <c r="E196" s="135"/>
      <c r="F196" s="136">
        <v>0.22</v>
      </c>
      <c r="G196" s="137">
        <f t="shared" si="577"/>
        <v>0</v>
      </c>
      <c r="H196" s="135"/>
      <c r="I196" s="136">
        <v>0.22</v>
      </c>
      <c r="J196" s="137">
        <f t="shared" si="578"/>
        <v>0</v>
      </c>
      <c r="K196" s="135"/>
      <c r="L196" s="136">
        <v>0.22</v>
      </c>
      <c r="M196" s="137">
        <f t="shared" si="579"/>
        <v>0</v>
      </c>
      <c r="N196" s="135"/>
      <c r="O196" s="136">
        <v>0.22</v>
      </c>
      <c r="P196" s="137">
        <f t="shared" si="580"/>
        <v>0</v>
      </c>
      <c r="Q196" s="135"/>
      <c r="R196" s="136">
        <v>0.22</v>
      </c>
      <c r="S196" s="137">
        <f t="shared" si="581"/>
        <v>0</v>
      </c>
      <c r="T196" s="135"/>
      <c r="U196" s="136">
        <v>0.22</v>
      </c>
      <c r="V196" s="137">
        <f t="shared" si="582"/>
        <v>0</v>
      </c>
      <c r="W196" s="138">
        <f t="shared" si="583"/>
        <v>0</v>
      </c>
      <c r="X196" s="127">
        <f t="shared" si="584"/>
        <v>0</v>
      </c>
      <c r="Y196" s="127">
        <f t="shared" si="566"/>
        <v>0</v>
      </c>
      <c r="Z196" s="128" t="e">
        <f t="shared" si="567"/>
        <v>#DIV/0!</v>
      </c>
      <c r="AA196" s="152"/>
      <c r="AB196" s="131"/>
      <c r="AC196" s="131"/>
      <c r="AD196" s="131"/>
      <c r="AE196" s="131"/>
      <c r="AF196" s="131"/>
      <c r="AG196" s="131"/>
    </row>
    <row r="197" spans="1:33" ht="30" customHeight="1" x14ac:dyDescent="0.35">
      <c r="A197" s="108" t="s">
        <v>85</v>
      </c>
      <c r="B197" s="155" t="s">
        <v>355</v>
      </c>
      <c r="C197" s="327" t="s">
        <v>356</v>
      </c>
      <c r="D197" s="141"/>
      <c r="E197" s="142">
        <f>SUM(E198:E200)</f>
        <v>0</v>
      </c>
      <c r="F197" s="143"/>
      <c r="G197" s="144">
        <f t="shared" ref="G197:H197" si="585">SUM(G198:G200)</f>
        <v>0</v>
      </c>
      <c r="H197" s="142">
        <f t="shared" si="585"/>
        <v>0</v>
      </c>
      <c r="I197" s="143"/>
      <c r="J197" s="144">
        <f t="shared" ref="J197:K197" si="586">SUM(J198:J200)</f>
        <v>0</v>
      </c>
      <c r="K197" s="142">
        <f t="shared" si="586"/>
        <v>0</v>
      </c>
      <c r="L197" s="143"/>
      <c r="M197" s="144">
        <f t="shared" ref="M197:N197" si="587">SUM(M198:M200)</f>
        <v>0</v>
      </c>
      <c r="N197" s="142">
        <f t="shared" si="587"/>
        <v>0</v>
      </c>
      <c r="O197" s="143"/>
      <c r="P197" s="144">
        <f t="shared" ref="P197:Q197" si="588">SUM(P198:P200)</f>
        <v>0</v>
      </c>
      <c r="Q197" s="142">
        <f t="shared" si="588"/>
        <v>0</v>
      </c>
      <c r="R197" s="143"/>
      <c r="S197" s="144">
        <f t="shared" ref="S197:T197" si="589">SUM(S198:S200)</f>
        <v>0</v>
      </c>
      <c r="T197" s="142">
        <f t="shared" si="589"/>
        <v>0</v>
      </c>
      <c r="U197" s="143"/>
      <c r="V197" s="144">
        <f t="shared" ref="V197:X197" si="590">SUM(V198:V200)</f>
        <v>0</v>
      </c>
      <c r="W197" s="144">
        <f t="shared" si="590"/>
        <v>0</v>
      </c>
      <c r="X197" s="144">
        <f t="shared" si="590"/>
        <v>0</v>
      </c>
      <c r="Y197" s="144">
        <f t="shared" si="566"/>
        <v>0</v>
      </c>
      <c r="Z197" s="144" t="e">
        <f t="shared" si="567"/>
        <v>#DIV/0!</v>
      </c>
      <c r="AA197" s="328"/>
      <c r="AB197" s="118"/>
      <c r="AC197" s="118"/>
      <c r="AD197" s="118"/>
      <c r="AE197" s="118"/>
      <c r="AF197" s="118"/>
      <c r="AG197" s="118"/>
    </row>
    <row r="198" spans="1:33" ht="30" customHeight="1" x14ac:dyDescent="0.35">
      <c r="A198" s="119" t="s">
        <v>88</v>
      </c>
      <c r="B198" s="120" t="s">
        <v>357</v>
      </c>
      <c r="C198" s="187" t="s">
        <v>358</v>
      </c>
      <c r="D198" s="122"/>
      <c r="E198" s="123"/>
      <c r="F198" s="124"/>
      <c r="G198" s="125">
        <f t="shared" ref="G198:G200" si="591">E198*F198</f>
        <v>0</v>
      </c>
      <c r="H198" s="123"/>
      <c r="I198" s="124"/>
      <c r="J198" s="125">
        <f t="shared" ref="J198:J200" si="592">H198*I198</f>
        <v>0</v>
      </c>
      <c r="K198" s="123"/>
      <c r="L198" s="124"/>
      <c r="M198" s="125">
        <f t="shared" ref="M198:M200" si="593">K198*L198</f>
        <v>0</v>
      </c>
      <c r="N198" s="123"/>
      <c r="O198" s="124"/>
      <c r="P198" s="125">
        <f t="shared" ref="P198:P200" si="594">N198*O198</f>
        <v>0</v>
      </c>
      <c r="Q198" s="123"/>
      <c r="R198" s="124"/>
      <c r="S198" s="125">
        <f t="shared" ref="S198:S200" si="595">Q198*R198</f>
        <v>0</v>
      </c>
      <c r="T198" s="123"/>
      <c r="U198" s="124"/>
      <c r="V198" s="125">
        <f t="shared" ref="V198:V200" si="596">T198*U198</f>
        <v>0</v>
      </c>
      <c r="W198" s="126">
        <f t="shared" ref="W198:W200" si="597">G198+M198+S198</f>
        <v>0</v>
      </c>
      <c r="X198" s="127">
        <f t="shared" ref="X198:X200" si="598">J198+P198+V198</f>
        <v>0</v>
      </c>
      <c r="Y198" s="127">
        <f t="shared" si="566"/>
        <v>0</v>
      </c>
      <c r="Z198" s="128" t="e">
        <f t="shared" si="567"/>
        <v>#DIV/0!</v>
      </c>
      <c r="AA198" s="315"/>
      <c r="AB198" s="131"/>
      <c r="AC198" s="131"/>
      <c r="AD198" s="131"/>
      <c r="AE198" s="131"/>
      <c r="AF198" s="131"/>
      <c r="AG198" s="131"/>
    </row>
    <row r="199" spans="1:33" ht="30" customHeight="1" x14ac:dyDescent="0.35">
      <c r="A199" s="119" t="s">
        <v>88</v>
      </c>
      <c r="B199" s="120" t="s">
        <v>359</v>
      </c>
      <c r="C199" s="187" t="s">
        <v>358</v>
      </c>
      <c r="D199" s="122"/>
      <c r="E199" s="123"/>
      <c r="F199" s="124"/>
      <c r="G199" s="125">
        <f t="shared" si="591"/>
        <v>0</v>
      </c>
      <c r="H199" s="123"/>
      <c r="I199" s="124"/>
      <c r="J199" s="125">
        <f t="shared" si="592"/>
        <v>0</v>
      </c>
      <c r="K199" s="123"/>
      <c r="L199" s="124"/>
      <c r="M199" s="125">
        <f t="shared" si="593"/>
        <v>0</v>
      </c>
      <c r="N199" s="123"/>
      <c r="O199" s="124"/>
      <c r="P199" s="125">
        <f t="shared" si="594"/>
        <v>0</v>
      </c>
      <c r="Q199" s="123"/>
      <c r="R199" s="124"/>
      <c r="S199" s="125">
        <f t="shared" si="595"/>
        <v>0</v>
      </c>
      <c r="T199" s="123"/>
      <c r="U199" s="124"/>
      <c r="V199" s="125">
        <f t="shared" si="596"/>
        <v>0</v>
      </c>
      <c r="W199" s="126">
        <f t="shared" si="597"/>
        <v>0</v>
      </c>
      <c r="X199" s="127">
        <f t="shared" si="598"/>
        <v>0</v>
      </c>
      <c r="Y199" s="127">
        <f t="shared" si="566"/>
        <v>0</v>
      </c>
      <c r="Z199" s="128" t="e">
        <f t="shared" si="567"/>
        <v>#DIV/0!</v>
      </c>
      <c r="AA199" s="315"/>
      <c r="AB199" s="131"/>
      <c r="AC199" s="131"/>
      <c r="AD199" s="131"/>
      <c r="AE199" s="131"/>
      <c r="AF199" s="131"/>
      <c r="AG199" s="131"/>
    </row>
    <row r="200" spans="1:33" ht="30" customHeight="1" x14ac:dyDescent="0.35">
      <c r="A200" s="132" t="s">
        <v>88</v>
      </c>
      <c r="B200" s="133" t="s">
        <v>360</v>
      </c>
      <c r="C200" s="163" t="s">
        <v>358</v>
      </c>
      <c r="D200" s="134"/>
      <c r="E200" s="135"/>
      <c r="F200" s="136"/>
      <c r="G200" s="137">
        <f t="shared" si="591"/>
        <v>0</v>
      </c>
      <c r="H200" s="135"/>
      <c r="I200" s="136"/>
      <c r="J200" s="137">
        <f t="shared" si="592"/>
        <v>0</v>
      </c>
      <c r="K200" s="135"/>
      <c r="L200" s="136"/>
      <c r="M200" s="137">
        <f t="shared" si="593"/>
        <v>0</v>
      </c>
      <c r="N200" s="135"/>
      <c r="O200" s="136"/>
      <c r="P200" s="137">
        <f t="shared" si="594"/>
        <v>0</v>
      </c>
      <c r="Q200" s="135"/>
      <c r="R200" s="136"/>
      <c r="S200" s="137">
        <f t="shared" si="595"/>
        <v>0</v>
      </c>
      <c r="T200" s="135"/>
      <c r="U200" s="136"/>
      <c r="V200" s="137">
        <f t="shared" si="596"/>
        <v>0</v>
      </c>
      <c r="W200" s="138">
        <f t="shared" si="597"/>
        <v>0</v>
      </c>
      <c r="X200" s="127">
        <f t="shared" si="598"/>
        <v>0</v>
      </c>
      <c r="Y200" s="127">
        <f t="shared" si="566"/>
        <v>0</v>
      </c>
      <c r="Z200" s="128" t="e">
        <f t="shared" si="567"/>
        <v>#DIV/0!</v>
      </c>
      <c r="AA200" s="316"/>
      <c r="AB200" s="131"/>
      <c r="AC200" s="131"/>
      <c r="AD200" s="131"/>
      <c r="AE200" s="131"/>
      <c r="AF200" s="131"/>
      <c r="AG200" s="131"/>
    </row>
    <row r="201" spans="1:33" ht="30" customHeight="1" x14ac:dyDescent="0.35">
      <c r="A201" s="108" t="s">
        <v>85</v>
      </c>
      <c r="B201" s="155" t="s">
        <v>361</v>
      </c>
      <c r="C201" s="329" t="s">
        <v>336</v>
      </c>
      <c r="D201" s="141"/>
      <c r="E201" s="142">
        <f>SUM(E206:E212)</f>
        <v>13</v>
      </c>
      <c r="F201" s="143"/>
      <c r="G201" s="144">
        <f>SUM(G202:G213)</f>
        <v>212800</v>
      </c>
      <c r="H201" s="142">
        <f>SUM(H206:H212)</f>
        <v>13</v>
      </c>
      <c r="I201" s="143"/>
      <c r="J201" s="144">
        <f>SUM(J206:J213)</f>
        <v>212800</v>
      </c>
      <c r="K201" s="142">
        <f>SUM(K206:K212)</f>
        <v>0</v>
      </c>
      <c r="L201" s="143"/>
      <c r="M201" s="144">
        <f>SUM(M206:M213)</f>
        <v>0</v>
      </c>
      <c r="N201" s="142">
        <f>SUM(N206:N212)</f>
        <v>0</v>
      </c>
      <c r="O201" s="143"/>
      <c r="P201" s="144">
        <f>SUM(P206:P213)</f>
        <v>0</v>
      </c>
      <c r="Q201" s="142">
        <f>SUM(Q206:Q212)</f>
        <v>0</v>
      </c>
      <c r="R201" s="143"/>
      <c r="S201" s="144">
        <f>SUM(S206:S213)</f>
        <v>0</v>
      </c>
      <c r="T201" s="142">
        <f>SUM(T206:T212)</f>
        <v>0</v>
      </c>
      <c r="U201" s="143"/>
      <c r="V201" s="144">
        <f t="shared" ref="V201:X201" si="599">SUM(V206:V213)</f>
        <v>0</v>
      </c>
      <c r="W201" s="144">
        <f t="shared" si="599"/>
        <v>212800</v>
      </c>
      <c r="X201" s="144">
        <f t="shared" si="599"/>
        <v>212800</v>
      </c>
      <c r="Y201" s="144">
        <f t="shared" si="566"/>
        <v>0</v>
      </c>
      <c r="Z201" s="144">
        <f t="shared" si="567"/>
        <v>0</v>
      </c>
      <c r="AA201" s="328"/>
      <c r="AB201" s="118"/>
      <c r="AC201" s="118"/>
      <c r="AD201" s="118"/>
      <c r="AE201" s="118"/>
      <c r="AF201" s="118"/>
      <c r="AG201" s="118"/>
    </row>
    <row r="202" spans="1:33" ht="30" customHeight="1" x14ac:dyDescent="0.35">
      <c r="A202" s="119" t="s">
        <v>88</v>
      </c>
      <c r="B202" s="206" t="s">
        <v>362</v>
      </c>
      <c r="C202" s="374" t="s">
        <v>393</v>
      </c>
      <c r="D202" s="237"/>
      <c r="E202" s="123"/>
      <c r="F202" s="124"/>
      <c r="G202" s="125"/>
      <c r="H202" s="123"/>
      <c r="I202" s="124"/>
      <c r="J202" s="125"/>
      <c r="K202" s="123"/>
      <c r="L202" s="124"/>
      <c r="M202" s="125">
        <f t="shared" ref="M202" si="600">K202*L202</f>
        <v>0</v>
      </c>
      <c r="N202" s="123"/>
      <c r="O202" s="124"/>
      <c r="P202" s="125">
        <f t="shared" ref="P202" si="601">N202*O202</f>
        <v>0</v>
      </c>
      <c r="Q202" s="123"/>
      <c r="R202" s="124"/>
      <c r="S202" s="125">
        <f t="shared" ref="S202" si="602">Q202*R202</f>
        <v>0</v>
      </c>
      <c r="T202" s="123"/>
      <c r="U202" s="124"/>
      <c r="V202" s="125">
        <f t="shared" ref="V202" si="603">T202*U202</f>
        <v>0</v>
      </c>
      <c r="W202" s="126">
        <f t="shared" ref="W202" si="604">G202+M202+S202</f>
        <v>0</v>
      </c>
      <c r="X202" s="127">
        <f t="shared" ref="X202" si="605">J202+P202+V202</f>
        <v>0</v>
      </c>
      <c r="Y202" s="127">
        <f t="shared" ref="Y202" si="606">W202-X202</f>
        <v>0</v>
      </c>
      <c r="Z202" s="128" t="e">
        <f t="shared" ref="Z202" si="607">Y202/W202</f>
        <v>#DIV/0!</v>
      </c>
      <c r="AA202" s="315"/>
      <c r="AB202" s="131"/>
      <c r="AC202" s="131"/>
      <c r="AD202" s="131"/>
      <c r="AE202" s="131"/>
      <c r="AF202" s="131"/>
      <c r="AG202" s="131"/>
    </row>
    <row r="203" spans="1:33" ht="30" customHeight="1" x14ac:dyDescent="0.35">
      <c r="A203" s="119" t="s">
        <v>88</v>
      </c>
      <c r="B203" s="206" t="s">
        <v>365</v>
      </c>
      <c r="C203" s="374" t="s">
        <v>394</v>
      </c>
      <c r="D203" s="237"/>
      <c r="E203" s="123"/>
      <c r="F203" s="124"/>
      <c r="G203" s="125"/>
      <c r="H203" s="123"/>
      <c r="I203" s="124"/>
      <c r="J203" s="125"/>
      <c r="K203" s="123"/>
      <c r="L203" s="124"/>
      <c r="M203" s="125">
        <f t="shared" ref="M203" si="608">K203*L203</f>
        <v>0</v>
      </c>
      <c r="N203" s="123"/>
      <c r="O203" s="124"/>
      <c r="P203" s="125">
        <f t="shared" ref="P203" si="609">N203*O203</f>
        <v>0</v>
      </c>
      <c r="Q203" s="123"/>
      <c r="R203" s="124"/>
      <c r="S203" s="125">
        <f t="shared" ref="S203" si="610">Q203*R203</f>
        <v>0</v>
      </c>
      <c r="T203" s="123"/>
      <c r="U203" s="124"/>
      <c r="V203" s="125">
        <f t="shared" ref="V203" si="611">T203*U203</f>
        <v>0</v>
      </c>
      <c r="W203" s="126">
        <f t="shared" ref="W203" si="612">G203+M203+S203</f>
        <v>0</v>
      </c>
      <c r="X203" s="127">
        <f t="shared" ref="X203" si="613">J203+P203+V203</f>
        <v>0</v>
      </c>
      <c r="Y203" s="127">
        <f t="shared" si="566"/>
        <v>0</v>
      </c>
      <c r="Z203" s="128" t="e">
        <f t="shared" si="567"/>
        <v>#DIV/0!</v>
      </c>
      <c r="AA203" s="315"/>
      <c r="AB203" s="131"/>
      <c r="AC203" s="131"/>
      <c r="AD203" s="131"/>
      <c r="AE203" s="131"/>
      <c r="AF203" s="131"/>
      <c r="AG203" s="131"/>
    </row>
    <row r="204" spans="1:33" ht="30" customHeight="1" x14ac:dyDescent="0.35">
      <c r="A204" s="119" t="s">
        <v>88</v>
      </c>
      <c r="B204" s="206" t="s">
        <v>367</v>
      </c>
      <c r="C204" s="374" t="s">
        <v>395</v>
      </c>
      <c r="D204" s="237"/>
      <c r="E204" s="123"/>
      <c r="F204" s="124"/>
      <c r="G204" s="125"/>
      <c r="H204" s="123"/>
      <c r="I204" s="124"/>
      <c r="J204" s="125"/>
      <c r="K204" s="123"/>
      <c r="L204" s="124"/>
      <c r="M204" s="125">
        <f t="shared" ref="M204" si="614">K204*L204</f>
        <v>0</v>
      </c>
      <c r="N204" s="123"/>
      <c r="O204" s="124"/>
      <c r="P204" s="125">
        <f t="shared" ref="P204" si="615">N204*O204</f>
        <v>0</v>
      </c>
      <c r="Q204" s="123"/>
      <c r="R204" s="124"/>
      <c r="S204" s="125">
        <f t="shared" ref="S204" si="616">Q204*R204</f>
        <v>0</v>
      </c>
      <c r="T204" s="123"/>
      <c r="U204" s="124"/>
      <c r="V204" s="125">
        <f t="shared" ref="V204" si="617">T204*U204</f>
        <v>0</v>
      </c>
      <c r="W204" s="126">
        <f t="shared" ref="W204" si="618">G204+M204+S204</f>
        <v>0</v>
      </c>
      <c r="X204" s="127">
        <f t="shared" ref="X204" si="619">J204+P204+V204</f>
        <v>0</v>
      </c>
      <c r="Y204" s="127">
        <f t="shared" ref="Y204" si="620">W204-X204</f>
        <v>0</v>
      </c>
      <c r="Z204" s="128" t="e">
        <f t="shared" ref="Z204" si="621">Y204/W204</f>
        <v>#DIV/0!</v>
      </c>
      <c r="AA204" s="315"/>
      <c r="AB204" s="131"/>
      <c r="AC204" s="131"/>
      <c r="AD204" s="131"/>
      <c r="AE204" s="131"/>
      <c r="AF204" s="131"/>
      <c r="AG204" s="131"/>
    </row>
    <row r="205" spans="1:33" ht="30" customHeight="1" x14ac:dyDescent="0.35">
      <c r="A205" s="119" t="s">
        <v>88</v>
      </c>
      <c r="B205" s="206" t="s">
        <v>369</v>
      </c>
      <c r="C205" s="374" t="s">
        <v>396</v>
      </c>
      <c r="D205" s="237"/>
      <c r="E205" s="123"/>
      <c r="F205" s="124"/>
      <c r="G205" s="125"/>
      <c r="H205" s="123"/>
      <c r="I205" s="124"/>
      <c r="J205" s="125"/>
      <c r="K205" s="123"/>
      <c r="L205" s="124"/>
      <c r="M205" s="125">
        <f t="shared" ref="M205" si="622">K205*L205</f>
        <v>0</v>
      </c>
      <c r="N205" s="123"/>
      <c r="O205" s="124"/>
      <c r="P205" s="125">
        <f t="shared" ref="P205" si="623">N205*O205</f>
        <v>0</v>
      </c>
      <c r="Q205" s="123"/>
      <c r="R205" s="124"/>
      <c r="S205" s="125">
        <f t="shared" ref="S205" si="624">Q205*R205</f>
        <v>0</v>
      </c>
      <c r="T205" s="123"/>
      <c r="U205" s="124"/>
      <c r="V205" s="125">
        <f t="shared" ref="V205" si="625">T205*U205</f>
        <v>0</v>
      </c>
      <c r="W205" s="126">
        <f t="shared" ref="W205" si="626">G205+M205+S205</f>
        <v>0</v>
      </c>
      <c r="X205" s="127">
        <f t="shared" ref="X205" si="627">J205+P205+V205</f>
        <v>0</v>
      </c>
      <c r="Y205" s="127">
        <f t="shared" si="566"/>
        <v>0</v>
      </c>
      <c r="Z205" s="128" t="e">
        <f t="shared" si="567"/>
        <v>#DIV/0!</v>
      </c>
      <c r="AA205" s="315"/>
      <c r="AB205" s="131"/>
      <c r="AC205" s="131"/>
      <c r="AD205" s="131"/>
      <c r="AE205" s="131"/>
      <c r="AF205" s="131"/>
      <c r="AG205" s="131"/>
    </row>
    <row r="206" spans="1:33" ht="30" customHeight="1" x14ac:dyDescent="0.35">
      <c r="A206" s="119" t="s">
        <v>88</v>
      </c>
      <c r="B206" s="206" t="s">
        <v>371</v>
      </c>
      <c r="C206" s="373" t="s">
        <v>363</v>
      </c>
      <c r="D206" s="237" t="s">
        <v>364</v>
      </c>
      <c r="E206" s="123">
        <v>4</v>
      </c>
      <c r="F206" s="124">
        <v>3000</v>
      </c>
      <c r="G206" s="125">
        <f t="shared" ref="G206:G213" si="628">E206*F206</f>
        <v>12000</v>
      </c>
      <c r="H206" s="123">
        <v>4</v>
      </c>
      <c r="I206" s="124">
        <v>3000</v>
      </c>
      <c r="J206" s="125">
        <f t="shared" ref="J206:J213" si="629">H206*I206</f>
        <v>12000</v>
      </c>
      <c r="K206" s="123"/>
      <c r="L206" s="124"/>
      <c r="M206" s="125">
        <f t="shared" ref="M206:M213" si="630">K206*L206</f>
        <v>0</v>
      </c>
      <c r="N206" s="123"/>
      <c r="O206" s="124"/>
      <c r="P206" s="125">
        <f t="shared" ref="P206:P213" si="631">N206*O206</f>
        <v>0</v>
      </c>
      <c r="Q206" s="123"/>
      <c r="R206" s="124"/>
      <c r="S206" s="125">
        <f t="shared" ref="S206:S213" si="632">Q206*R206</f>
        <v>0</v>
      </c>
      <c r="T206" s="123"/>
      <c r="U206" s="124"/>
      <c r="V206" s="125">
        <f t="shared" ref="V206:V213" si="633">T206*U206</f>
        <v>0</v>
      </c>
      <c r="W206" s="126">
        <f t="shared" ref="W206:W213" si="634">G206+M206+S206</f>
        <v>12000</v>
      </c>
      <c r="X206" s="127">
        <f t="shared" ref="X206:X213" si="635">J206+P206+V206</f>
        <v>12000</v>
      </c>
      <c r="Y206" s="127">
        <f t="shared" si="566"/>
        <v>0</v>
      </c>
      <c r="Z206" s="128">
        <f t="shared" si="567"/>
        <v>0</v>
      </c>
      <c r="AA206" s="315"/>
      <c r="AB206" s="131"/>
      <c r="AC206" s="131"/>
      <c r="AD206" s="131"/>
      <c r="AE206" s="131"/>
      <c r="AF206" s="131"/>
      <c r="AG206" s="131"/>
    </row>
    <row r="207" spans="1:33" ht="30" customHeight="1" x14ac:dyDescent="0.35">
      <c r="A207" s="119" t="s">
        <v>88</v>
      </c>
      <c r="B207" s="206" t="s">
        <v>373</v>
      </c>
      <c r="C207" s="330" t="s">
        <v>366</v>
      </c>
      <c r="D207" s="237" t="s">
        <v>91</v>
      </c>
      <c r="E207" s="123">
        <v>4</v>
      </c>
      <c r="F207" s="124">
        <v>11500</v>
      </c>
      <c r="G207" s="125">
        <f t="shared" si="628"/>
        <v>46000</v>
      </c>
      <c r="H207" s="123">
        <v>4</v>
      </c>
      <c r="I207" s="124">
        <v>11500</v>
      </c>
      <c r="J207" s="125">
        <f t="shared" si="629"/>
        <v>46000</v>
      </c>
      <c r="K207" s="123"/>
      <c r="L207" s="124"/>
      <c r="M207" s="125">
        <f t="shared" si="630"/>
        <v>0</v>
      </c>
      <c r="N207" s="123"/>
      <c r="O207" s="124"/>
      <c r="P207" s="125">
        <f t="shared" si="631"/>
        <v>0</v>
      </c>
      <c r="Q207" s="123"/>
      <c r="R207" s="124"/>
      <c r="S207" s="125">
        <f t="shared" si="632"/>
        <v>0</v>
      </c>
      <c r="T207" s="123"/>
      <c r="U207" s="124"/>
      <c r="V207" s="125">
        <f t="shared" si="633"/>
        <v>0</v>
      </c>
      <c r="W207" s="138">
        <f t="shared" si="634"/>
        <v>46000</v>
      </c>
      <c r="X207" s="127">
        <f t="shared" si="635"/>
        <v>46000</v>
      </c>
      <c r="Y207" s="127">
        <f t="shared" si="566"/>
        <v>0</v>
      </c>
      <c r="Z207" s="128">
        <f t="shared" si="567"/>
        <v>0</v>
      </c>
      <c r="AA207" s="315"/>
      <c r="AB207" s="131"/>
      <c r="AC207" s="131"/>
      <c r="AD207" s="131"/>
      <c r="AE207" s="131"/>
      <c r="AF207" s="131"/>
      <c r="AG207" s="131"/>
    </row>
    <row r="208" spans="1:33" ht="30" customHeight="1" x14ac:dyDescent="0.35">
      <c r="A208" s="119" t="s">
        <v>88</v>
      </c>
      <c r="B208" s="206" t="s">
        <v>375</v>
      </c>
      <c r="C208" s="330" t="s">
        <v>368</v>
      </c>
      <c r="D208" s="237" t="s">
        <v>162</v>
      </c>
      <c r="E208" s="123">
        <v>1</v>
      </c>
      <c r="F208" s="124">
        <v>34800</v>
      </c>
      <c r="G208" s="125">
        <f t="shared" si="628"/>
        <v>34800</v>
      </c>
      <c r="H208" s="123">
        <v>1</v>
      </c>
      <c r="I208" s="124">
        <v>34800</v>
      </c>
      <c r="J208" s="125">
        <f t="shared" si="629"/>
        <v>34800</v>
      </c>
      <c r="K208" s="123"/>
      <c r="L208" s="124"/>
      <c r="M208" s="125">
        <f t="shared" si="630"/>
        <v>0</v>
      </c>
      <c r="N208" s="123"/>
      <c r="O208" s="124"/>
      <c r="P208" s="125">
        <f t="shared" si="631"/>
        <v>0</v>
      </c>
      <c r="Q208" s="123"/>
      <c r="R208" s="124"/>
      <c r="S208" s="125">
        <f t="shared" si="632"/>
        <v>0</v>
      </c>
      <c r="T208" s="123"/>
      <c r="U208" s="124"/>
      <c r="V208" s="125">
        <f t="shared" si="633"/>
        <v>0</v>
      </c>
      <c r="W208" s="138">
        <f t="shared" si="634"/>
        <v>34800</v>
      </c>
      <c r="X208" s="127">
        <f t="shared" si="635"/>
        <v>34800</v>
      </c>
      <c r="Y208" s="127">
        <f t="shared" si="566"/>
        <v>0</v>
      </c>
      <c r="Z208" s="128">
        <f t="shared" si="567"/>
        <v>0</v>
      </c>
      <c r="AA208" s="315"/>
      <c r="AB208" s="131"/>
      <c r="AC208" s="131"/>
      <c r="AD208" s="131"/>
      <c r="AE208" s="131"/>
      <c r="AF208" s="131"/>
      <c r="AG208" s="131"/>
    </row>
    <row r="209" spans="1:33" ht="30" customHeight="1" x14ac:dyDescent="0.35">
      <c r="A209" s="119" t="s">
        <v>88</v>
      </c>
      <c r="B209" s="206" t="s">
        <v>377</v>
      </c>
      <c r="C209" s="330" t="s">
        <v>370</v>
      </c>
      <c r="D209" s="237" t="s">
        <v>162</v>
      </c>
      <c r="E209" s="123">
        <v>1</v>
      </c>
      <c r="F209" s="124">
        <v>30000</v>
      </c>
      <c r="G209" s="125">
        <f t="shared" si="628"/>
        <v>30000</v>
      </c>
      <c r="H209" s="123">
        <v>1</v>
      </c>
      <c r="I209" s="124">
        <v>30000</v>
      </c>
      <c r="J209" s="125">
        <f t="shared" si="629"/>
        <v>30000</v>
      </c>
      <c r="K209" s="123"/>
      <c r="L209" s="124"/>
      <c r="M209" s="125">
        <f t="shared" si="630"/>
        <v>0</v>
      </c>
      <c r="N209" s="123"/>
      <c r="O209" s="124"/>
      <c r="P209" s="125">
        <f t="shared" si="631"/>
        <v>0</v>
      </c>
      <c r="Q209" s="123"/>
      <c r="R209" s="124"/>
      <c r="S209" s="125">
        <f t="shared" si="632"/>
        <v>0</v>
      </c>
      <c r="T209" s="123"/>
      <c r="U209" s="124"/>
      <c r="V209" s="125">
        <f t="shared" si="633"/>
        <v>0</v>
      </c>
      <c r="W209" s="138">
        <f t="shared" si="634"/>
        <v>30000</v>
      </c>
      <c r="X209" s="127">
        <f t="shared" si="635"/>
        <v>30000</v>
      </c>
      <c r="Y209" s="127">
        <f t="shared" si="566"/>
        <v>0</v>
      </c>
      <c r="Z209" s="128">
        <f t="shared" si="567"/>
        <v>0</v>
      </c>
      <c r="AA209" s="315"/>
      <c r="AB209" s="131"/>
      <c r="AC209" s="131"/>
      <c r="AD209" s="131"/>
      <c r="AE209" s="131"/>
      <c r="AF209" s="131"/>
      <c r="AG209" s="131"/>
    </row>
    <row r="210" spans="1:33" ht="30" customHeight="1" x14ac:dyDescent="0.35">
      <c r="A210" s="119" t="s">
        <v>88</v>
      </c>
      <c r="B210" s="206" t="s">
        <v>397</v>
      </c>
      <c r="C210" s="330" t="s">
        <v>372</v>
      </c>
      <c r="D210" s="237" t="s">
        <v>162</v>
      </c>
      <c r="E210" s="123">
        <v>1</v>
      </c>
      <c r="F210" s="124">
        <v>30000</v>
      </c>
      <c r="G210" s="125">
        <f t="shared" si="628"/>
        <v>30000</v>
      </c>
      <c r="H210" s="123">
        <v>1</v>
      </c>
      <c r="I210" s="124">
        <v>30000</v>
      </c>
      <c r="J210" s="125">
        <f t="shared" si="629"/>
        <v>30000</v>
      </c>
      <c r="K210" s="123"/>
      <c r="L210" s="124"/>
      <c r="M210" s="125">
        <f t="shared" si="630"/>
        <v>0</v>
      </c>
      <c r="N210" s="123"/>
      <c r="O210" s="124"/>
      <c r="P210" s="125">
        <f t="shared" si="631"/>
        <v>0</v>
      </c>
      <c r="Q210" s="123"/>
      <c r="R210" s="124"/>
      <c r="S210" s="125">
        <f t="shared" si="632"/>
        <v>0</v>
      </c>
      <c r="T210" s="123"/>
      <c r="U210" s="124"/>
      <c r="V210" s="125">
        <f t="shared" si="633"/>
        <v>0</v>
      </c>
      <c r="W210" s="138">
        <f t="shared" si="634"/>
        <v>30000</v>
      </c>
      <c r="X210" s="127">
        <f t="shared" si="635"/>
        <v>30000</v>
      </c>
      <c r="Y210" s="127">
        <f t="shared" si="566"/>
        <v>0</v>
      </c>
      <c r="Z210" s="128">
        <f t="shared" si="567"/>
        <v>0</v>
      </c>
      <c r="AA210" s="315"/>
      <c r="AB210" s="130"/>
      <c r="AC210" s="131"/>
      <c r="AD210" s="131"/>
      <c r="AE210" s="131"/>
      <c r="AF210" s="131"/>
      <c r="AG210" s="131"/>
    </row>
    <row r="211" spans="1:33" ht="30" customHeight="1" x14ac:dyDescent="0.35">
      <c r="A211" s="119" t="s">
        <v>88</v>
      </c>
      <c r="B211" s="206" t="s">
        <v>398</v>
      </c>
      <c r="C211" s="330" t="s">
        <v>374</v>
      </c>
      <c r="D211" s="237" t="s">
        <v>162</v>
      </c>
      <c r="E211" s="123">
        <v>1</v>
      </c>
      <c r="F211" s="124">
        <v>30000</v>
      </c>
      <c r="G211" s="125">
        <f t="shared" si="628"/>
        <v>30000</v>
      </c>
      <c r="H211" s="123">
        <v>1</v>
      </c>
      <c r="I211" s="124">
        <v>30000</v>
      </c>
      <c r="J211" s="125">
        <f t="shared" si="629"/>
        <v>30000</v>
      </c>
      <c r="K211" s="123"/>
      <c r="L211" s="124"/>
      <c r="M211" s="125">
        <f t="shared" si="630"/>
        <v>0</v>
      </c>
      <c r="N211" s="123"/>
      <c r="O211" s="124"/>
      <c r="P211" s="125">
        <f t="shared" si="631"/>
        <v>0</v>
      </c>
      <c r="Q211" s="123"/>
      <c r="R211" s="124"/>
      <c r="S211" s="125">
        <f t="shared" si="632"/>
        <v>0</v>
      </c>
      <c r="T211" s="123"/>
      <c r="U211" s="124"/>
      <c r="V211" s="125">
        <f t="shared" si="633"/>
        <v>0</v>
      </c>
      <c r="W211" s="138">
        <f t="shared" si="634"/>
        <v>30000</v>
      </c>
      <c r="X211" s="127">
        <f t="shared" si="635"/>
        <v>30000</v>
      </c>
      <c r="Y211" s="127">
        <f t="shared" si="566"/>
        <v>0</v>
      </c>
      <c r="Z211" s="128">
        <f t="shared" si="567"/>
        <v>0</v>
      </c>
      <c r="AA211" s="315"/>
      <c r="AB211" s="131"/>
      <c r="AC211" s="131"/>
      <c r="AD211" s="131"/>
      <c r="AE211" s="131"/>
      <c r="AF211" s="131"/>
      <c r="AG211" s="131"/>
    </row>
    <row r="212" spans="1:33" ht="30" customHeight="1" x14ac:dyDescent="0.35">
      <c r="A212" s="132" t="s">
        <v>88</v>
      </c>
      <c r="B212" s="217" t="s">
        <v>399</v>
      </c>
      <c r="C212" s="330" t="s">
        <v>376</v>
      </c>
      <c r="D212" s="237" t="s">
        <v>162</v>
      </c>
      <c r="E212" s="135">
        <v>1</v>
      </c>
      <c r="F212" s="124">
        <v>30000</v>
      </c>
      <c r="G212" s="137">
        <f t="shared" si="628"/>
        <v>30000</v>
      </c>
      <c r="H212" s="135">
        <v>1</v>
      </c>
      <c r="I212" s="124">
        <v>30000</v>
      </c>
      <c r="J212" s="137">
        <f t="shared" si="629"/>
        <v>30000</v>
      </c>
      <c r="K212" s="135"/>
      <c r="L212" s="136"/>
      <c r="M212" s="137">
        <f t="shared" si="630"/>
        <v>0</v>
      </c>
      <c r="N212" s="135"/>
      <c r="O212" s="136"/>
      <c r="P212" s="137">
        <f t="shared" si="631"/>
        <v>0</v>
      </c>
      <c r="Q212" s="135"/>
      <c r="R212" s="136"/>
      <c r="S212" s="137">
        <f t="shared" si="632"/>
        <v>0</v>
      </c>
      <c r="T212" s="135"/>
      <c r="U212" s="136"/>
      <c r="V212" s="137">
        <f t="shared" si="633"/>
        <v>0</v>
      </c>
      <c r="W212" s="138">
        <f t="shared" si="634"/>
        <v>30000</v>
      </c>
      <c r="X212" s="127">
        <f t="shared" si="635"/>
        <v>30000</v>
      </c>
      <c r="Y212" s="127">
        <f t="shared" si="566"/>
        <v>0</v>
      </c>
      <c r="Z212" s="128">
        <f t="shared" si="567"/>
        <v>0</v>
      </c>
      <c r="AA212" s="316"/>
      <c r="AB212" s="131"/>
      <c r="AC212" s="131"/>
      <c r="AD212" s="131"/>
      <c r="AE212" s="131"/>
      <c r="AF212" s="131"/>
      <c r="AG212" s="131"/>
    </row>
    <row r="213" spans="1:33" ht="30" customHeight="1" x14ac:dyDescent="0.35">
      <c r="A213" s="132" t="s">
        <v>88</v>
      </c>
      <c r="B213" s="331" t="s">
        <v>400</v>
      </c>
      <c r="C213" s="332" t="s">
        <v>378</v>
      </c>
      <c r="D213" s="333"/>
      <c r="E213" s="135"/>
      <c r="F213" s="136">
        <v>0.22</v>
      </c>
      <c r="G213" s="137">
        <f t="shared" si="628"/>
        <v>0</v>
      </c>
      <c r="H213" s="135"/>
      <c r="I213" s="136">
        <v>0.22</v>
      </c>
      <c r="J213" s="137">
        <f t="shared" si="629"/>
        <v>0</v>
      </c>
      <c r="K213" s="135"/>
      <c r="L213" s="136">
        <v>0.22</v>
      </c>
      <c r="M213" s="137">
        <f t="shared" si="630"/>
        <v>0</v>
      </c>
      <c r="N213" s="135"/>
      <c r="O213" s="136">
        <v>0.22</v>
      </c>
      <c r="P213" s="137">
        <f t="shared" si="631"/>
        <v>0</v>
      </c>
      <c r="Q213" s="135"/>
      <c r="R213" s="136">
        <v>0.22</v>
      </c>
      <c r="S213" s="137">
        <f t="shared" si="632"/>
        <v>0</v>
      </c>
      <c r="T213" s="135"/>
      <c r="U213" s="136">
        <v>0.22</v>
      </c>
      <c r="V213" s="137">
        <f t="shared" si="633"/>
        <v>0</v>
      </c>
      <c r="W213" s="138">
        <f t="shared" si="634"/>
        <v>0</v>
      </c>
      <c r="X213" s="127">
        <f t="shared" si="635"/>
        <v>0</v>
      </c>
      <c r="Y213" s="127">
        <f t="shared" si="566"/>
        <v>0</v>
      </c>
      <c r="Z213" s="128" t="e">
        <f t="shared" si="567"/>
        <v>#DIV/0!</v>
      </c>
      <c r="AA213" s="152"/>
      <c r="AB213" s="8"/>
      <c r="AC213" s="8"/>
      <c r="AD213" s="8"/>
      <c r="AE213" s="8"/>
      <c r="AF213" s="8"/>
      <c r="AG213" s="8"/>
    </row>
    <row r="214" spans="1:33" ht="30" customHeight="1" x14ac:dyDescent="0.35">
      <c r="A214" s="334" t="s">
        <v>379</v>
      </c>
      <c r="B214" s="335"/>
      <c r="C214" s="336"/>
      <c r="D214" s="337"/>
      <c r="E214" s="173">
        <f>E201+E197+E192+E187</f>
        <v>18</v>
      </c>
      <c r="F214" s="189"/>
      <c r="G214" s="338">
        <f>G201+G197+G192+G187</f>
        <v>284800</v>
      </c>
      <c r="H214" s="173">
        <f t="shared" ref="H214" si="636">H201+H197+H192+H187</f>
        <v>18</v>
      </c>
      <c r="I214" s="189"/>
      <c r="J214" s="338">
        <f t="shared" ref="J214:K214" si="637">J201+J197+J192+J187</f>
        <v>286814.09999999998</v>
      </c>
      <c r="K214" s="173">
        <f t="shared" si="637"/>
        <v>1</v>
      </c>
      <c r="L214" s="189"/>
      <c r="M214" s="338">
        <f t="shared" ref="M214:N214" si="638">M201+M197+M192+M187</f>
        <v>20000</v>
      </c>
      <c r="N214" s="173">
        <f t="shared" si="638"/>
        <v>1</v>
      </c>
      <c r="O214" s="189"/>
      <c r="P214" s="338">
        <f t="shared" ref="P214:Q214" si="639">P201+P197+P192+P187</f>
        <v>20000</v>
      </c>
      <c r="Q214" s="173">
        <f t="shared" si="639"/>
        <v>0</v>
      </c>
      <c r="R214" s="189"/>
      <c r="S214" s="338">
        <f t="shared" ref="S214:T214" si="640">S201+S197+S192+S187</f>
        <v>0</v>
      </c>
      <c r="T214" s="173">
        <f t="shared" si="640"/>
        <v>0</v>
      </c>
      <c r="U214" s="189"/>
      <c r="V214" s="338">
        <f>V201+V197+V192+V187</f>
        <v>0</v>
      </c>
      <c r="W214" s="261">
        <f>W201+W187+W197+W192</f>
        <v>304800</v>
      </c>
      <c r="X214" s="261">
        <f t="shared" ref="X214" si="641">X201+X187+X197+X192</f>
        <v>306814.09999999998</v>
      </c>
      <c r="Y214" s="261">
        <f t="shared" si="566"/>
        <v>-2014.0999999999767</v>
      </c>
      <c r="Z214" s="261">
        <f t="shared" si="567"/>
        <v>-6.6079396325458553E-3</v>
      </c>
      <c r="AA214" s="262"/>
      <c r="AB214" s="8"/>
      <c r="AC214" s="8"/>
      <c r="AD214" s="8"/>
      <c r="AE214" s="8"/>
      <c r="AF214" s="8"/>
      <c r="AG214" s="8"/>
    </row>
    <row r="215" spans="1:33" ht="30" customHeight="1" x14ac:dyDescent="0.35">
      <c r="A215" s="339" t="s">
        <v>380</v>
      </c>
      <c r="B215" s="340"/>
      <c r="C215" s="341"/>
      <c r="D215" s="342"/>
      <c r="E215" s="343"/>
      <c r="F215" s="344"/>
      <c r="G215" s="345">
        <f>G42+G62+G73+G104+G124+G141+G154+G162+G168+G175+G179+G185+G214</f>
        <v>918833.5</v>
      </c>
      <c r="H215" s="343"/>
      <c r="I215" s="344"/>
      <c r="J215" s="345">
        <f>J42+J62+J73+J104+J124+J141+J154+J162+J168+J175+J179+J185+J214</f>
        <v>918833.5</v>
      </c>
      <c r="K215" s="343"/>
      <c r="L215" s="344"/>
      <c r="M215" s="345">
        <f>M42+M62+M73+M104+M124+M141+M154+M162+M168+M175+M179+M185+M214</f>
        <v>20000</v>
      </c>
      <c r="N215" s="343"/>
      <c r="O215" s="344"/>
      <c r="P215" s="345">
        <f>P42+P62+P73+P104+P124+P141+P154+P162+P168+P175+P179+P185+P214</f>
        <v>20000</v>
      </c>
      <c r="Q215" s="343"/>
      <c r="R215" s="344"/>
      <c r="S215" s="345">
        <f>S42+S62+S73+S104+S124+S141+S154+S162+S168+S175+S179+S185+S214</f>
        <v>0</v>
      </c>
      <c r="T215" s="343"/>
      <c r="U215" s="344"/>
      <c r="V215" s="345">
        <f>V42+V62+V73+V104+V124+V141+V154+V162+V168+V175+V179+V185+V214</f>
        <v>0</v>
      </c>
      <c r="W215" s="345">
        <f>W42+W62+W73+W104+W124+W141+W154+W162+W168+W175+W179+W185+W214</f>
        <v>938833.5</v>
      </c>
      <c r="X215" s="345">
        <f>X42+X62+X73+X104+X124+X141+X154+X162+X168+X175+X179+X185+X214</f>
        <v>938833.5</v>
      </c>
      <c r="Y215" s="345">
        <f>Y42+Y62+Y73+Y104+Y124+Y141+Y154+Y162+Y168+Y175+Y179+Y185+Y214</f>
        <v>1.4551915228366852E-11</v>
      </c>
      <c r="Z215" s="346">
        <f t="shared" si="567"/>
        <v>1.5499995716351039E-17</v>
      </c>
      <c r="AA215" s="347"/>
      <c r="AB215" s="8"/>
      <c r="AC215" s="8"/>
      <c r="AD215" s="8"/>
      <c r="AE215" s="8"/>
      <c r="AF215" s="8"/>
      <c r="AG215" s="8"/>
    </row>
    <row r="216" spans="1:33" ht="15" customHeight="1" x14ac:dyDescent="0.35">
      <c r="A216" s="401"/>
      <c r="B216" s="377"/>
      <c r="C216" s="377"/>
      <c r="D216" s="73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348"/>
      <c r="X216" s="348"/>
      <c r="Y216" s="348"/>
      <c r="Z216" s="348"/>
      <c r="AA216" s="83"/>
      <c r="AB216" s="8"/>
      <c r="AC216" s="8"/>
      <c r="AD216" s="8"/>
      <c r="AE216" s="8"/>
      <c r="AF216" s="8"/>
      <c r="AG216" s="8"/>
    </row>
    <row r="217" spans="1:33" ht="30" customHeight="1" x14ac:dyDescent="0.35">
      <c r="A217" s="402" t="s">
        <v>381</v>
      </c>
      <c r="B217" s="389"/>
      <c r="C217" s="403"/>
      <c r="D217" s="349"/>
      <c r="E217" s="343"/>
      <c r="F217" s="344"/>
      <c r="G217" s="350">
        <f>Фінансування!C27-'Кошторис  витрат'!G215</f>
        <v>0</v>
      </c>
      <c r="H217" s="343"/>
      <c r="I217" s="344"/>
      <c r="J217" s="350">
        <f>Фінансування!C28-'Кошторис  витрат'!J215</f>
        <v>0</v>
      </c>
      <c r="K217" s="343"/>
      <c r="L217" s="344"/>
      <c r="M217" s="350">
        <f>Фінансування!J27-'Кошторис  витрат'!M215</f>
        <v>0</v>
      </c>
      <c r="N217" s="343"/>
      <c r="O217" s="344"/>
      <c r="P217" s="350">
        <f>Фінансування!J28-'Кошторис  витрат'!P215</f>
        <v>0</v>
      </c>
      <c r="Q217" s="343"/>
      <c r="R217" s="344"/>
      <c r="S217" s="350">
        <f>Фінансування!L27-'Кошторис  витрат'!S215</f>
        <v>0</v>
      </c>
      <c r="T217" s="343"/>
      <c r="U217" s="344"/>
      <c r="V217" s="350">
        <f>Фінансування!L28-'Кошторис  витрат'!V215</f>
        <v>0</v>
      </c>
      <c r="W217" s="351">
        <f>Фінансування!N27-'Кошторис  витрат'!W215</f>
        <v>0</v>
      </c>
      <c r="X217" s="351">
        <f>Фінансування!N28-'Кошторис  витрат'!X215</f>
        <v>0</v>
      </c>
      <c r="Y217" s="351"/>
      <c r="Z217" s="351"/>
      <c r="AA217" s="352"/>
      <c r="AB217" s="8"/>
      <c r="AC217" s="8"/>
      <c r="AD217" s="8"/>
      <c r="AE217" s="8"/>
      <c r="AF217" s="8"/>
      <c r="AG217" s="8"/>
    </row>
    <row r="218" spans="1:33" ht="15.75" customHeight="1" x14ac:dyDescent="0.35">
      <c r="A218" s="1"/>
      <c r="B218" s="353"/>
      <c r="C218" s="2"/>
      <c r="D218" s="354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70"/>
      <c r="X218" s="70"/>
      <c r="Y218" s="70"/>
      <c r="Z218" s="7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53"/>
      <c r="C219" s="2"/>
      <c r="D219" s="354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70"/>
      <c r="X219" s="70"/>
      <c r="Y219" s="70"/>
      <c r="Z219" s="7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53"/>
      <c r="C220" s="2"/>
      <c r="D220" s="354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70"/>
      <c r="X220" s="70"/>
      <c r="Y220" s="70"/>
      <c r="Z220" s="7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355"/>
      <c r="B221" s="356"/>
      <c r="C221" s="357"/>
      <c r="D221" s="354"/>
      <c r="E221" s="358"/>
      <c r="F221" s="358"/>
      <c r="G221" s="69"/>
      <c r="H221" s="359"/>
      <c r="I221" s="355"/>
      <c r="J221" s="358"/>
      <c r="K221" s="360"/>
      <c r="L221" s="2"/>
      <c r="M221" s="69"/>
      <c r="N221" s="360"/>
      <c r="O221" s="2"/>
      <c r="P221" s="69"/>
      <c r="Q221" s="69"/>
      <c r="R221" s="69"/>
      <c r="S221" s="69"/>
      <c r="T221" s="69"/>
      <c r="U221" s="69"/>
      <c r="V221" s="69"/>
      <c r="W221" s="70"/>
      <c r="X221" s="70"/>
      <c r="Y221" s="70"/>
      <c r="Z221" s="70"/>
      <c r="AA221" s="2"/>
      <c r="AB221" s="1"/>
      <c r="AC221" s="2"/>
      <c r="AD221" s="1"/>
      <c r="AE221" s="1"/>
      <c r="AF221" s="1"/>
      <c r="AG221" s="1"/>
    </row>
    <row r="222" spans="1:33" ht="15.75" customHeight="1" x14ac:dyDescent="0.35">
      <c r="A222" s="361"/>
      <c r="B222" s="362"/>
      <c r="C222" s="363" t="s">
        <v>382</v>
      </c>
      <c r="D222" s="364"/>
      <c r="E222" s="365" t="s">
        <v>383</v>
      </c>
      <c r="F222" s="365"/>
      <c r="G222" s="366"/>
      <c r="H222" s="367"/>
      <c r="I222" s="368" t="s">
        <v>384</v>
      </c>
      <c r="J222" s="366"/>
      <c r="K222" s="367"/>
      <c r="L222" s="368"/>
      <c r="M222" s="366"/>
      <c r="N222" s="367"/>
      <c r="O222" s="368"/>
      <c r="P222" s="366"/>
      <c r="Q222" s="366"/>
      <c r="R222" s="366"/>
      <c r="S222" s="366"/>
      <c r="T222" s="366"/>
      <c r="U222" s="366"/>
      <c r="V222" s="366"/>
      <c r="W222" s="369"/>
      <c r="X222" s="369"/>
      <c r="Y222" s="369"/>
      <c r="Z222" s="369"/>
      <c r="AA222" s="370"/>
      <c r="AB222" s="371"/>
      <c r="AC222" s="370"/>
      <c r="AD222" s="371"/>
      <c r="AE222" s="371"/>
      <c r="AF222" s="371"/>
      <c r="AG222" s="371"/>
    </row>
    <row r="223" spans="1:33" ht="15.75" customHeight="1" x14ac:dyDescent="0.35">
      <c r="A223" s="1"/>
      <c r="B223" s="353"/>
      <c r="C223" s="2"/>
      <c r="D223" s="354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70"/>
      <c r="X223" s="70"/>
      <c r="Y223" s="70"/>
      <c r="Z223" s="7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53"/>
      <c r="C224" s="2"/>
      <c r="D224" s="354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70"/>
      <c r="X224" s="70"/>
      <c r="Y224" s="70"/>
      <c r="Z224" s="7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53"/>
      <c r="C225" s="2"/>
      <c r="D225" s="354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70"/>
      <c r="X225" s="70"/>
      <c r="Y225" s="70"/>
      <c r="Z225" s="7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53"/>
      <c r="C226" s="2"/>
      <c r="D226" s="354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72"/>
      <c r="X226" s="372"/>
      <c r="Y226" s="372"/>
      <c r="Z226" s="37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53"/>
      <c r="C227" s="2"/>
      <c r="D227" s="354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72"/>
      <c r="X227" s="372"/>
      <c r="Y227" s="372"/>
      <c r="Z227" s="37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53"/>
      <c r="C228" s="2"/>
      <c r="D228" s="354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72"/>
      <c r="X228" s="372"/>
      <c r="Y228" s="372"/>
      <c r="Z228" s="37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53"/>
      <c r="C229" s="2"/>
      <c r="D229" s="354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72"/>
      <c r="X229" s="372"/>
      <c r="Y229" s="372"/>
      <c r="Z229" s="37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53"/>
      <c r="C230" s="2"/>
      <c r="D230" s="354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72"/>
      <c r="X230" s="372"/>
      <c r="Y230" s="372"/>
      <c r="Z230" s="37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53"/>
      <c r="C231" s="2"/>
      <c r="D231" s="354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72"/>
      <c r="X231" s="372"/>
      <c r="Y231" s="372"/>
      <c r="Z231" s="37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53"/>
      <c r="C232" s="2"/>
      <c r="D232" s="354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72"/>
      <c r="X232" s="372"/>
      <c r="Y232" s="372"/>
      <c r="Z232" s="37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53"/>
      <c r="C233" s="2"/>
      <c r="D233" s="354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72"/>
      <c r="X233" s="372"/>
      <c r="Y233" s="372"/>
      <c r="Z233" s="37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53"/>
      <c r="C234" s="2"/>
      <c r="D234" s="354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72"/>
      <c r="X234" s="372"/>
      <c r="Y234" s="372"/>
      <c r="Z234" s="37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53"/>
      <c r="C235" s="2"/>
      <c r="D235" s="354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72"/>
      <c r="X235" s="372"/>
      <c r="Y235" s="372"/>
      <c r="Z235" s="37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53"/>
      <c r="C236" s="2"/>
      <c r="D236" s="354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72"/>
      <c r="X236" s="372"/>
      <c r="Y236" s="372"/>
      <c r="Z236" s="37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53"/>
      <c r="C237" s="2"/>
      <c r="D237" s="354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72"/>
      <c r="X237" s="372"/>
      <c r="Y237" s="372"/>
      <c r="Z237" s="37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53"/>
      <c r="C238" s="2"/>
      <c r="D238" s="354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72"/>
      <c r="X238" s="372"/>
      <c r="Y238" s="372"/>
      <c r="Z238" s="37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53"/>
      <c r="C239" s="2"/>
      <c r="D239" s="354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72"/>
      <c r="X239" s="372"/>
      <c r="Y239" s="372"/>
      <c r="Z239" s="37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53"/>
      <c r="C240" s="2"/>
      <c r="D240" s="354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72"/>
      <c r="X240" s="372"/>
      <c r="Y240" s="372"/>
      <c r="Z240" s="37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53"/>
      <c r="C241" s="2"/>
      <c r="D241" s="354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72"/>
      <c r="X241" s="372"/>
      <c r="Y241" s="372"/>
      <c r="Z241" s="37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53"/>
      <c r="C242" s="2"/>
      <c r="D242" s="354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72"/>
      <c r="X242" s="372"/>
      <c r="Y242" s="372"/>
      <c r="Z242" s="37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53"/>
      <c r="C243" s="2"/>
      <c r="D243" s="354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72"/>
      <c r="X243" s="372"/>
      <c r="Y243" s="372"/>
      <c r="Z243" s="37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53"/>
      <c r="C244" s="2"/>
      <c r="D244" s="354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72"/>
      <c r="X244" s="372"/>
      <c r="Y244" s="372"/>
      <c r="Z244" s="37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53"/>
      <c r="C245" s="2"/>
      <c r="D245" s="354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72"/>
      <c r="X245" s="372"/>
      <c r="Y245" s="372"/>
      <c r="Z245" s="37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53"/>
      <c r="C246" s="2"/>
      <c r="D246" s="354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72"/>
      <c r="X246" s="372"/>
      <c r="Y246" s="372"/>
      <c r="Z246" s="37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53"/>
      <c r="C247" s="2"/>
      <c r="D247" s="354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72"/>
      <c r="X247" s="372"/>
      <c r="Y247" s="372"/>
      <c r="Z247" s="37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53"/>
      <c r="C248" s="2"/>
      <c r="D248" s="354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72"/>
      <c r="X248" s="372"/>
      <c r="Y248" s="372"/>
      <c r="Z248" s="37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53"/>
      <c r="C249" s="2"/>
      <c r="D249" s="354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72"/>
      <c r="X249" s="372"/>
      <c r="Y249" s="372"/>
      <c r="Z249" s="37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53"/>
      <c r="C250" s="2"/>
      <c r="D250" s="354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72"/>
      <c r="X250" s="372"/>
      <c r="Y250" s="372"/>
      <c r="Z250" s="37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53"/>
      <c r="C251" s="2"/>
      <c r="D251" s="354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72"/>
      <c r="X251" s="372"/>
      <c r="Y251" s="372"/>
      <c r="Z251" s="37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53"/>
      <c r="C252" s="2"/>
      <c r="D252" s="354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72"/>
      <c r="X252" s="372"/>
      <c r="Y252" s="372"/>
      <c r="Z252" s="37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53"/>
      <c r="C253" s="2"/>
      <c r="D253" s="354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72"/>
      <c r="X253" s="372"/>
      <c r="Y253" s="372"/>
      <c r="Z253" s="37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53"/>
      <c r="C254" s="2"/>
      <c r="D254" s="354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72"/>
      <c r="X254" s="372"/>
      <c r="Y254" s="372"/>
      <c r="Z254" s="37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53"/>
      <c r="C255" s="2"/>
      <c r="D255" s="354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72"/>
      <c r="X255" s="372"/>
      <c r="Y255" s="372"/>
      <c r="Z255" s="37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53"/>
      <c r="C256" s="2"/>
      <c r="D256" s="354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72"/>
      <c r="X256" s="372"/>
      <c r="Y256" s="372"/>
      <c r="Z256" s="37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53"/>
      <c r="C257" s="2"/>
      <c r="D257" s="354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72"/>
      <c r="X257" s="372"/>
      <c r="Y257" s="372"/>
      <c r="Z257" s="37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53"/>
      <c r="C258" s="2"/>
      <c r="D258" s="354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72"/>
      <c r="X258" s="372"/>
      <c r="Y258" s="372"/>
      <c r="Z258" s="37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53"/>
      <c r="C259" s="2"/>
      <c r="D259" s="354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72"/>
      <c r="X259" s="372"/>
      <c r="Y259" s="372"/>
      <c r="Z259" s="37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53"/>
      <c r="C260" s="2"/>
      <c r="D260" s="354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72"/>
      <c r="X260" s="372"/>
      <c r="Y260" s="372"/>
      <c r="Z260" s="37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53"/>
      <c r="C261" s="2"/>
      <c r="D261" s="354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72"/>
      <c r="X261" s="372"/>
      <c r="Y261" s="372"/>
      <c r="Z261" s="37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53"/>
      <c r="C262" s="2"/>
      <c r="D262" s="354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72"/>
      <c r="X262" s="372"/>
      <c r="Y262" s="372"/>
      <c r="Z262" s="37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53"/>
      <c r="C263" s="2"/>
      <c r="D263" s="354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72"/>
      <c r="X263" s="372"/>
      <c r="Y263" s="372"/>
      <c r="Z263" s="37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53"/>
      <c r="C264" s="2"/>
      <c r="D264" s="354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72"/>
      <c r="X264" s="372"/>
      <c r="Y264" s="372"/>
      <c r="Z264" s="37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53"/>
      <c r="C265" s="2"/>
      <c r="D265" s="354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72"/>
      <c r="X265" s="372"/>
      <c r="Y265" s="372"/>
      <c r="Z265" s="37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53"/>
      <c r="C266" s="2"/>
      <c r="D266" s="354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72"/>
      <c r="X266" s="372"/>
      <c r="Y266" s="372"/>
      <c r="Z266" s="37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53"/>
      <c r="C267" s="2"/>
      <c r="D267" s="354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72"/>
      <c r="X267" s="372"/>
      <c r="Y267" s="372"/>
      <c r="Z267" s="37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53"/>
      <c r="C268" s="2"/>
      <c r="D268" s="354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72"/>
      <c r="X268" s="372"/>
      <c r="Y268" s="372"/>
      <c r="Z268" s="37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53"/>
      <c r="C269" s="2"/>
      <c r="D269" s="354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72"/>
      <c r="X269" s="372"/>
      <c r="Y269" s="372"/>
      <c r="Z269" s="37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53"/>
      <c r="C270" s="2"/>
      <c r="D270" s="354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72"/>
      <c r="X270" s="372"/>
      <c r="Y270" s="372"/>
      <c r="Z270" s="37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53"/>
      <c r="C271" s="2"/>
      <c r="D271" s="354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72"/>
      <c r="X271" s="372"/>
      <c r="Y271" s="372"/>
      <c r="Z271" s="37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53"/>
      <c r="C272" s="2"/>
      <c r="D272" s="354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72"/>
      <c r="X272" s="372"/>
      <c r="Y272" s="372"/>
      <c r="Z272" s="37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53"/>
      <c r="C273" s="2"/>
      <c r="D273" s="354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72"/>
      <c r="X273" s="372"/>
      <c r="Y273" s="372"/>
      <c r="Z273" s="37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53"/>
      <c r="C274" s="2"/>
      <c r="D274" s="354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72"/>
      <c r="X274" s="372"/>
      <c r="Y274" s="372"/>
      <c r="Z274" s="37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53"/>
      <c r="C275" s="2"/>
      <c r="D275" s="354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72"/>
      <c r="X275" s="372"/>
      <c r="Y275" s="372"/>
      <c r="Z275" s="37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53"/>
      <c r="C276" s="2"/>
      <c r="D276" s="354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72"/>
      <c r="X276" s="372"/>
      <c r="Y276" s="372"/>
      <c r="Z276" s="37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53"/>
      <c r="C277" s="2"/>
      <c r="D277" s="354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72"/>
      <c r="X277" s="372"/>
      <c r="Y277" s="372"/>
      <c r="Z277" s="37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53"/>
      <c r="C278" s="2"/>
      <c r="D278" s="354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72"/>
      <c r="X278" s="372"/>
      <c r="Y278" s="372"/>
      <c r="Z278" s="37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53"/>
      <c r="C279" s="2"/>
      <c r="D279" s="354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72"/>
      <c r="X279" s="372"/>
      <c r="Y279" s="372"/>
      <c r="Z279" s="37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53"/>
      <c r="C280" s="2"/>
      <c r="D280" s="354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72"/>
      <c r="X280" s="372"/>
      <c r="Y280" s="372"/>
      <c r="Z280" s="37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53"/>
      <c r="C281" s="2"/>
      <c r="D281" s="354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72"/>
      <c r="X281" s="372"/>
      <c r="Y281" s="372"/>
      <c r="Z281" s="37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53"/>
      <c r="C282" s="2"/>
      <c r="D282" s="354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72"/>
      <c r="X282" s="372"/>
      <c r="Y282" s="372"/>
      <c r="Z282" s="37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53"/>
      <c r="C283" s="2"/>
      <c r="D283" s="354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72"/>
      <c r="X283" s="372"/>
      <c r="Y283" s="372"/>
      <c r="Z283" s="37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53"/>
      <c r="C284" s="2"/>
      <c r="D284" s="354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72"/>
      <c r="X284" s="372"/>
      <c r="Y284" s="372"/>
      <c r="Z284" s="37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53"/>
      <c r="C285" s="2"/>
      <c r="D285" s="354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72"/>
      <c r="X285" s="372"/>
      <c r="Y285" s="372"/>
      <c r="Z285" s="37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53"/>
      <c r="C286" s="2"/>
      <c r="D286" s="354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72"/>
      <c r="X286" s="372"/>
      <c r="Y286" s="372"/>
      <c r="Z286" s="37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53"/>
      <c r="C287" s="2"/>
      <c r="D287" s="354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72"/>
      <c r="X287" s="372"/>
      <c r="Y287" s="372"/>
      <c r="Z287" s="37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53"/>
      <c r="C288" s="2"/>
      <c r="D288" s="354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72"/>
      <c r="X288" s="372"/>
      <c r="Y288" s="372"/>
      <c r="Z288" s="37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53"/>
      <c r="C289" s="2"/>
      <c r="D289" s="354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72"/>
      <c r="X289" s="372"/>
      <c r="Y289" s="372"/>
      <c r="Z289" s="37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53"/>
      <c r="C290" s="2"/>
      <c r="D290" s="354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72"/>
      <c r="X290" s="372"/>
      <c r="Y290" s="372"/>
      <c r="Z290" s="37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53"/>
      <c r="C291" s="2"/>
      <c r="D291" s="354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72"/>
      <c r="X291" s="372"/>
      <c r="Y291" s="372"/>
      <c r="Z291" s="37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53"/>
      <c r="C292" s="2"/>
      <c r="D292" s="354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72"/>
      <c r="X292" s="372"/>
      <c r="Y292" s="372"/>
      <c r="Z292" s="37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53"/>
      <c r="C293" s="2"/>
      <c r="D293" s="354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72"/>
      <c r="X293" s="372"/>
      <c r="Y293" s="372"/>
      <c r="Z293" s="37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53"/>
      <c r="C294" s="2"/>
      <c r="D294" s="354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72"/>
      <c r="X294" s="372"/>
      <c r="Y294" s="372"/>
      <c r="Z294" s="37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53"/>
      <c r="C295" s="2"/>
      <c r="D295" s="354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72"/>
      <c r="X295" s="372"/>
      <c r="Y295" s="372"/>
      <c r="Z295" s="37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53"/>
      <c r="C296" s="2"/>
      <c r="D296" s="354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72"/>
      <c r="X296" s="372"/>
      <c r="Y296" s="372"/>
      <c r="Z296" s="37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53"/>
      <c r="C297" s="2"/>
      <c r="D297" s="354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72"/>
      <c r="X297" s="372"/>
      <c r="Y297" s="372"/>
      <c r="Z297" s="37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53"/>
      <c r="C298" s="2"/>
      <c r="D298" s="354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72"/>
      <c r="X298" s="372"/>
      <c r="Y298" s="372"/>
      <c r="Z298" s="37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53"/>
      <c r="C299" s="2"/>
      <c r="D299" s="354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72"/>
      <c r="X299" s="372"/>
      <c r="Y299" s="372"/>
      <c r="Z299" s="37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53"/>
      <c r="C300" s="2"/>
      <c r="D300" s="354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72"/>
      <c r="X300" s="372"/>
      <c r="Y300" s="372"/>
      <c r="Z300" s="37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53"/>
      <c r="C301" s="2"/>
      <c r="D301" s="354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72"/>
      <c r="X301" s="372"/>
      <c r="Y301" s="372"/>
      <c r="Z301" s="37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53"/>
      <c r="C302" s="2"/>
      <c r="D302" s="354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72"/>
      <c r="X302" s="372"/>
      <c r="Y302" s="372"/>
      <c r="Z302" s="37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53"/>
      <c r="C303" s="2"/>
      <c r="D303" s="354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72"/>
      <c r="X303" s="372"/>
      <c r="Y303" s="372"/>
      <c r="Z303" s="37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53"/>
      <c r="C304" s="2"/>
      <c r="D304" s="354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72"/>
      <c r="X304" s="372"/>
      <c r="Y304" s="372"/>
      <c r="Z304" s="37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53"/>
      <c r="C305" s="2"/>
      <c r="D305" s="354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72"/>
      <c r="X305" s="372"/>
      <c r="Y305" s="372"/>
      <c r="Z305" s="37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53"/>
      <c r="C306" s="2"/>
      <c r="D306" s="354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72"/>
      <c r="X306" s="372"/>
      <c r="Y306" s="372"/>
      <c r="Z306" s="37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53"/>
      <c r="C307" s="2"/>
      <c r="D307" s="354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72"/>
      <c r="X307" s="372"/>
      <c r="Y307" s="372"/>
      <c r="Z307" s="37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53"/>
      <c r="C308" s="2"/>
      <c r="D308" s="354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72"/>
      <c r="X308" s="372"/>
      <c r="Y308" s="372"/>
      <c r="Z308" s="37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53"/>
      <c r="C309" s="2"/>
      <c r="D309" s="354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72"/>
      <c r="X309" s="372"/>
      <c r="Y309" s="372"/>
      <c r="Z309" s="37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53"/>
      <c r="C310" s="2"/>
      <c r="D310" s="354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72"/>
      <c r="X310" s="372"/>
      <c r="Y310" s="372"/>
      <c r="Z310" s="37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53"/>
      <c r="C311" s="2"/>
      <c r="D311" s="354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72"/>
      <c r="X311" s="372"/>
      <c r="Y311" s="372"/>
      <c r="Z311" s="37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53"/>
      <c r="C312" s="2"/>
      <c r="D312" s="354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72"/>
      <c r="X312" s="372"/>
      <c r="Y312" s="372"/>
      <c r="Z312" s="37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53"/>
      <c r="C313" s="2"/>
      <c r="D313" s="354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72"/>
      <c r="X313" s="372"/>
      <c r="Y313" s="372"/>
      <c r="Z313" s="37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53"/>
      <c r="C314" s="2"/>
      <c r="D314" s="354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72"/>
      <c r="X314" s="372"/>
      <c r="Y314" s="372"/>
      <c r="Z314" s="37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53"/>
      <c r="C315" s="2"/>
      <c r="D315" s="354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72"/>
      <c r="X315" s="372"/>
      <c r="Y315" s="372"/>
      <c r="Z315" s="37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53"/>
      <c r="C316" s="2"/>
      <c r="D316" s="354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72"/>
      <c r="X316" s="372"/>
      <c r="Y316" s="372"/>
      <c r="Z316" s="37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53"/>
      <c r="C317" s="2"/>
      <c r="D317" s="354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72"/>
      <c r="X317" s="372"/>
      <c r="Y317" s="372"/>
      <c r="Z317" s="37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53"/>
      <c r="C318" s="2"/>
      <c r="D318" s="354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72"/>
      <c r="X318" s="372"/>
      <c r="Y318" s="372"/>
      <c r="Z318" s="37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53"/>
      <c r="C319" s="2"/>
      <c r="D319" s="354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72"/>
      <c r="X319" s="372"/>
      <c r="Y319" s="372"/>
      <c r="Z319" s="37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53"/>
      <c r="C320" s="2"/>
      <c r="D320" s="354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72"/>
      <c r="X320" s="372"/>
      <c r="Y320" s="372"/>
      <c r="Z320" s="37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53"/>
      <c r="C321" s="2"/>
      <c r="D321" s="354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72"/>
      <c r="X321" s="372"/>
      <c r="Y321" s="372"/>
      <c r="Z321" s="37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53"/>
      <c r="C322" s="2"/>
      <c r="D322" s="354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72"/>
      <c r="X322" s="372"/>
      <c r="Y322" s="372"/>
      <c r="Z322" s="37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53"/>
      <c r="C323" s="2"/>
      <c r="D323" s="354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72"/>
      <c r="X323" s="372"/>
      <c r="Y323" s="372"/>
      <c r="Z323" s="37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53"/>
      <c r="C324" s="2"/>
      <c r="D324" s="354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72"/>
      <c r="X324" s="372"/>
      <c r="Y324" s="372"/>
      <c r="Z324" s="37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53"/>
      <c r="C325" s="2"/>
      <c r="D325" s="354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72"/>
      <c r="X325" s="372"/>
      <c r="Y325" s="372"/>
      <c r="Z325" s="37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53"/>
      <c r="C326" s="2"/>
      <c r="D326" s="354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72"/>
      <c r="X326" s="372"/>
      <c r="Y326" s="372"/>
      <c r="Z326" s="37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53"/>
      <c r="C327" s="2"/>
      <c r="D327" s="354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72"/>
      <c r="X327" s="372"/>
      <c r="Y327" s="372"/>
      <c r="Z327" s="37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53"/>
      <c r="C328" s="2"/>
      <c r="D328" s="354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72"/>
      <c r="X328" s="372"/>
      <c r="Y328" s="372"/>
      <c r="Z328" s="37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53"/>
      <c r="C329" s="2"/>
      <c r="D329" s="354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72"/>
      <c r="X329" s="372"/>
      <c r="Y329" s="372"/>
      <c r="Z329" s="37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53"/>
      <c r="C330" s="2"/>
      <c r="D330" s="354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72"/>
      <c r="X330" s="372"/>
      <c r="Y330" s="372"/>
      <c r="Z330" s="37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53"/>
      <c r="C331" s="2"/>
      <c r="D331" s="354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72"/>
      <c r="X331" s="372"/>
      <c r="Y331" s="372"/>
      <c r="Z331" s="37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53"/>
      <c r="C332" s="2"/>
      <c r="D332" s="35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72"/>
      <c r="X332" s="372"/>
      <c r="Y332" s="372"/>
      <c r="Z332" s="37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53"/>
      <c r="C333" s="2"/>
      <c r="D333" s="35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72"/>
      <c r="X333" s="372"/>
      <c r="Y333" s="372"/>
      <c r="Z333" s="37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53"/>
      <c r="C334" s="2"/>
      <c r="D334" s="35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72"/>
      <c r="X334" s="372"/>
      <c r="Y334" s="372"/>
      <c r="Z334" s="37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53"/>
      <c r="C335" s="2"/>
      <c r="D335" s="35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72"/>
      <c r="X335" s="372"/>
      <c r="Y335" s="372"/>
      <c r="Z335" s="37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53"/>
      <c r="C336" s="2"/>
      <c r="D336" s="35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72"/>
      <c r="X336" s="372"/>
      <c r="Y336" s="372"/>
      <c r="Z336" s="37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53"/>
      <c r="C337" s="2"/>
      <c r="D337" s="35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72"/>
      <c r="X337" s="372"/>
      <c r="Y337" s="372"/>
      <c r="Z337" s="37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53"/>
      <c r="C338" s="2"/>
      <c r="D338" s="35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72"/>
      <c r="X338" s="372"/>
      <c r="Y338" s="372"/>
      <c r="Z338" s="37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53"/>
      <c r="C339" s="2"/>
      <c r="D339" s="354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72"/>
      <c r="X339" s="372"/>
      <c r="Y339" s="372"/>
      <c r="Z339" s="37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53"/>
      <c r="C340" s="2"/>
      <c r="D340" s="354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72"/>
      <c r="X340" s="372"/>
      <c r="Y340" s="372"/>
      <c r="Z340" s="37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53"/>
      <c r="C341" s="2"/>
      <c r="D341" s="354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72"/>
      <c r="X341" s="372"/>
      <c r="Y341" s="372"/>
      <c r="Z341" s="37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53"/>
      <c r="C342" s="2"/>
      <c r="D342" s="354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72"/>
      <c r="X342" s="372"/>
      <c r="Y342" s="372"/>
      <c r="Z342" s="37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53"/>
      <c r="C343" s="2"/>
      <c r="D343" s="354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72"/>
      <c r="X343" s="372"/>
      <c r="Y343" s="372"/>
      <c r="Z343" s="37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53"/>
      <c r="C344" s="2"/>
      <c r="D344" s="354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72"/>
      <c r="X344" s="372"/>
      <c r="Y344" s="372"/>
      <c r="Z344" s="37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53"/>
      <c r="C345" s="2"/>
      <c r="D345" s="354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72"/>
      <c r="X345" s="372"/>
      <c r="Y345" s="372"/>
      <c r="Z345" s="37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53"/>
      <c r="C346" s="2"/>
      <c r="D346" s="354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72"/>
      <c r="X346" s="372"/>
      <c r="Y346" s="372"/>
      <c r="Z346" s="37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53"/>
      <c r="C347" s="2"/>
      <c r="D347" s="354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72"/>
      <c r="X347" s="372"/>
      <c r="Y347" s="372"/>
      <c r="Z347" s="37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53"/>
      <c r="C348" s="2"/>
      <c r="D348" s="354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72"/>
      <c r="X348" s="372"/>
      <c r="Y348" s="372"/>
      <c r="Z348" s="37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53"/>
      <c r="C349" s="2"/>
      <c r="D349" s="354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72"/>
      <c r="X349" s="372"/>
      <c r="Y349" s="372"/>
      <c r="Z349" s="37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53"/>
      <c r="C350" s="2"/>
      <c r="D350" s="354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72"/>
      <c r="X350" s="372"/>
      <c r="Y350" s="372"/>
      <c r="Z350" s="37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53"/>
      <c r="C351" s="2"/>
      <c r="D351" s="354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72"/>
      <c r="X351" s="372"/>
      <c r="Y351" s="372"/>
      <c r="Z351" s="37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53"/>
      <c r="C352" s="2"/>
      <c r="D352" s="354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72"/>
      <c r="X352" s="372"/>
      <c r="Y352" s="372"/>
      <c r="Z352" s="37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53"/>
      <c r="C353" s="2"/>
      <c r="D353" s="354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72"/>
      <c r="X353" s="372"/>
      <c r="Y353" s="372"/>
      <c r="Z353" s="37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53"/>
      <c r="C354" s="2"/>
      <c r="D354" s="354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72"/>
      <c r="X354" s="372"/>
      <c r="Y354" s="372"/>
      <c r="Z354" s="37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53"/>
      <c r="C355" s="2"/>
      <c r="D355" s="354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72"/>
      <c r="X355" s="372"/>
      <c r="Y355" s="372"/>
      <c r="Z355" s="37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53"/>
      <c r="C356" s="2"/>
      <c r="D356" s="354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72"/>
      <c r="X356" s="372"/>
      <c r="Y356" s="372"/>
      <c r="Z356" s="37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53"/>
      <c r="C357" s="2"/>
      <c r="D357" s="354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72"/>
      <c r="X357" s="372"/>
      <c r="Y357" s="372"/>
      <c r="Z357" s="37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53"/>
      <c r="C358" s="2"/>
      <c r="D358" s="354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72"/>
      <c r="X358" s="372"/>
      <c r="Y358" s="372"/>
      <c r="Z358" s="37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53"/>
      <c r="C359" s="2"/>
      <c r="D359" s="354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72"/>
      <c r="X359" s="372"/>
      <c r="Y359" s="372"/>
      <c r="Z359" s="37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53"/>
      <c r="C360" s="2"/>
      <c r="D360" s="354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72"/>
      <c r="X360" s="372"/>
      <c r="Y360" s="372"/>
      <c r="Z360" s="37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53"/>
      <c r="C361" s="2"/>
      <c r="D361" s="354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72"/>
      <c r="X361" s="372"/>
      <c r="Y361" s="372"/>
      <c r="Z361" s="37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53"/>
      <c r="C362" s="2"/>
      <c r="D362" s="354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72"/>
      <c r="X362" s="372"/>
      <c r="Y362" s="372"/>
      <c r="Z362" s="37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53"/>
      <c r="C363" s="2"/>
      <c r="D363" s="354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72"/>
      <c r="X363" s="372"/>
      <c r="Y363" s="372"/>
      <c r="Z363" s="37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53"/>
      <c r="C364" s="2"/>
      <c r="D364" s="354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72"/>
      <c r="X364" s="372"/>
      <c r="Y364" s="372"/>
      <c r="Z364" s="37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53"/>
      <c r="C365" s="2"/>
      <c r="D365" s="354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72"/>
      <c r="X365" s="372"/>
      <c r="Y365" s="372"/>
      <c r="Z365" s="37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53"/>
      <c r="C366" s="2"/>
      <c r="D366" s="354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72"/>
      <c r="X366" s="372"/>
      <c r="Y366" s="372"/>
      <c r="Z366" s="37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53"/>
      <c r="C367" s="2"/>
      <c r="D367" s="354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72"/>
      <c r="X367" s="372"/>
      <c r="Y367" s="372"/>
      <c r="Z367" s="37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53"/>
      <c r="C368" s="2"/>
      <c r="D368" s="354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72"/>
      <c r="X368" s="372"/>
      <c r="Y368" s="372"/>
      <c r="Z368" s="37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53"/>
      <c r="C369" s="2"/>
      <c r="D369" s="354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72"/>
      <c r="X369" s="372"/>
      <c r="Y369" s="372"/>
      <c r="Z369" s="37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53"/>
      <c r="C370" s="2"/>
      <c r="D370" s="354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72"/>
      <c r="X370" s="372"/>
      <c r="Y370" s="372"/>
      <c r="Z370" s="37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53"/>
      <c r="C371" s="2"/>
      <c r="D371" s="354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72"/>
      <c r="X371" s="372"/>
      <c r="Y371" s="372"/>
      <c r="Z371" s="37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53"/>
      <c r="C372" s="2"/>
      <c r="D372" s="354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72"/>
      <c r="X372" s="372"/>
      <c r="Y372" s="372"/>
      <c r="Z372" s="37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53"/>
      <c r="C373" s="2"/>
      <c r="D373" s="354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72"/>
      <c r="X373" s="372"/>
      <c r="Y373" s="372"/>
      <c r="Z373" s="37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53"/>
      <c r="C374" s="2"/>
      <c r="D374" s="354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72"/>
      <c r="X374" s="372"/>
      <c r="Y374" s="372"/>
      <c r="Z374" s="37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53"/>
      <c r="C375" s="2"/>
      <c r="D375" s="354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72"/>
      <c r="X375" s="372"/>
      <c r="Y375" s="372"/>
      <c r="Z375" s="37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53"/>
      <c r="C376" s="2"/>
      <c r="D376" s="354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72"/>
      <c r="X376" s="372"/>
      <c r="Y376" s="372"/>
      <c r="Z376" s="37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53"/>
      <c r="C377" s="2"/>
      <c r="D377" s="354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72"/>
      <c r="X377" s="372"/>
      <c r="Y377" s="372"/>
      <c r="Z377" s="37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53"/>
      <c r="C378" s="2"/>
      <c r="D378" s="354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72"/>
      <c r="X378" s="372"/>
      <c r="Y378" s="372"/>
      <c r="Z378" s="37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53"/>
      <c r="C379" s="2"/>
      <c r="D379" s="354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72"/>
      <c r="X379" s="372"/>
      <c r="Y379" s="372"/>
      <c r="Z379" s="37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53"/>
      <c r="C380" s="2"/>
      <c r="D380" s="354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72"/>
      <c r="X380" s="372"/>
      <c r="Y380" s="372"/>
      <c r="Z380" s="37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53"/>
      <c r="C381" s="2"/>
      <c r="D381" s="354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72"/>
      <c r="X381" s="372"/>
      <c r="Y381" s="372"/>
      <c r="Z381" s="37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353"/>
      <c r="C382" s="2"/>
      <c r="D382" s="354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72"/>
      <c r="X382" s="372"/>
      <c r="Y382" s="372"/>
      <c r="Z382" s="37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353"/>
      <c r="C383" s="2"/>
      <c r="D383" s="354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72"/>
      <c r="X383" s="372"/>
      <c r="Y383" s="372"/>
      <c r="Z383" s="37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353"/>
      <c r="C384" s="2"/>
      <c r="D384" s="354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72"/>
      <c r="X384" s="372"/>
      <c r="Y384" s="372"/>
      <c r="Z384" s="37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353"/>
      <c r="C385" s="2"/>
      <c r="D385" s="354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72"/>
      <c r="X385" s="372"/>
      <c r="Y385" s="372"/>
      <c r="Z385" s="37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353"/>
      <c r="C386" s="2"/>
      <c r="D386" s="354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72"/>
      <c r="X386" s="372"/>
      <c r="Y386" s="372"/>
      <c r="Z386" s="37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353"/>
      <c r="C387" s="2"/>
      <c r="D387" s="354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72"/>
      <c r="X387" s="372"/>
      <c r="Y387" s="372"/>
      <c r="Z387" s="37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353"/>
      <c r="C388" s="2"/>
      <c r="D388" s="354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72"/>
      <c r="X388" s="372"/>
      <c r="Y388" s="372"/>
      <c r="Z388" s="37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353"/>
      <c r="C389" s="2"/>
      <c r="D389" s="354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72"/>
      <c r="X389" s="372"/>
      <c r="Y389" s="372"/>
      <c r="Z389" s="37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353"/>
      <c r="C390" s="2"/>
      <c r="D390" s="354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72"/>
      <c r="X390" s="372"/>
      <c r="Y390" s="372"/>
      <c r="Z390" s="37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353"/>
      <c r="C391" s="2"/>
      <c r="D391" s="354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72"/>
      <c r="X391" s="372"/>
      <c r="Y391" s="372"/>
      <c r="Z391" s="37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5">
      <c r="A392" s="1"/>
      <c r="B392" s="353"/>
      <c r="C392" s="2"/>
      <c r="D392" s="354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72"/>
      <c r="X392" s="372"/>
      <c r="Y392" s="372"/>
      <c r="Z392" s="37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5">
      <c r="A393" s="1"/>
      <c r="B393" s="353"/>
      <c r="C393" s="2"/>
      <c r="D393" s="354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72"/>
      <c r="X393" s="372"/>
      <c r="Y393" s="372"/>
      <c r="Z393" s="37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5">
      <c r="A394" s="1"/>
      <c r="B394" s="353"/>
      <c r="C394" s="2"/>
      <c r="D394" s="354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72"/>
      <c r="X394" s="372"/>
      <c r="Y394" s="372"/>
      <c r="Z394" s="37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5">
      <c r="A395" s="1"/>
      <c r="B395" s="353"/>
      <c r="C395" s="2"/>
      <c r="D395" s="354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72"/>
      <c r="X395" s="372"/>
      <c r="Y395" s="372"/>
      <c r="Z395" s="37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5">
      <c r="A396" s="1"/>
      <c r="B396" s="353"/>
      <c r="C396" s="2"/>
      <c r="D396" s="354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72"/>
      <c r="X396" s="372"/>
      <c r="Y396" s="372"/>
      <c r="Z396" s="37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5">
      <c r="A397" s="1"/>
      <c r="B397" s="353"/>
      <c r="C397" s="2"/>
      <c r="D397" s="354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72"/>
      <c r="X397" s="372"/>
      <c r="Y397" s="372"/>
      <c r="Z397" s="37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5">
      <c r="A398" s="1"/>
      <c r="B398" s="353"/>
      <c r="C398" s="2"/>
      <c r="D398" s="354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72"/>
      <c r="X398" s="372"/>
      <c r="Y398" s="372"/>
      <c r="Z398" s="37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5">
      <c r="A399" s="1"/>
      <c r="B399" s="353"/>
      <c r="C399" s="2"/>
      <c r="D399" s="354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72"/>
      <c r="X399" s="372"/>
      <c r="Y399" s="372"/>
      <c r="Z399" s="372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5">
      <c r="A400" s="1"/>
      <c r="B400" s="353"/>
      <c r="C400" s="2"/>
      <c r="D400" s="354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72"/>
      <c r="X400" s="372"/>
      <c r="Y400" s="372"/>
      <c r="Z400" s="372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5">
      <c r="A401" s="1"/>
      <c r="B401" s="353"/>
      <c r="C401" s="2"/>
      <c r="D401" s="354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72"/>
      <c r="X401" s="372"/>
      <c r="Y401" s="372"/>
      <c r="Z401" s="372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5">
      <c r="A402" s="1"/>
      <c r="B402" s="353"/>
      <c r="C402" s="2"/>
      <c r="D402" s="354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72"/>
      <c r="X402" s="372"/>
      <c r="Y402" s="372"/>
      <c r="Z402" s="372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5">
      <c r="A403" s="1"/>
      <c r="B403" s="353"/>
      <c r="C403" s="2"/>
      <c r="D403" s="354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72"/>
      <c r="X403" s="372"/>
      <c r="Y403" s="372"/>
      <c r="Z403" s="372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5">
      <c r="A404" s="1"/>
      <c r="B404" s="353"/>
      <c r="C404" s="2"/>
      <c r="D404" s="354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72"/>
      <c r="X404" s="372"/>
      <c r="Y404" s="372"/>
      <c r="Z404" s="372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5">
      <c r="A405" s="1"/>
      <c r="B405" s="353"/>
      <c r="C405" s="2"/>
      <c r="D405" s="354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72"/>
      <c r="X405" s="372"/>
      <c r="Y405" s="372"/>
      <c r="Z405" s="372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5">
      <c r="A406" s="1"/>
      <c r="B406" s="353"/>
      <c r="C406" s="2"/>
      <c r="D406" s="354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72"/>
      <c r="X406" s="372"/>
      <c r="Y406" s="372"/>
      <c r="Z406" s="372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5">
      <c r="A407" s="1"/>
      <c r="B407" s="353"/>
      <c r="C407" s="2"/>
      <c r="D407" s="354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72"/>
      <c r="X407" s="372"/>
      <c r="Y407" s="372"/>
      <c r="Z407" s="372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5">
      <c r="A408" s="1"/>
      <c r="B408" s="353"/>
      <c r="C408" s="2"/>
      <c r="D408" s="354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72"/>
      <c r="X408" s="372"/>
      <c r="Y408" s="372"/>
      <c r="Z408" s="372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5">
      <c r="A409" s="1"/>
      <c r="B409" s="353"/>
      <c r="C409" s="2"/>
      <c r="D409" s="354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72"/>
      <c r="X409" s="372"/>
      <c r="Y409" s="372"/>
      <c r="Z409" s="372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5">
      <c r="A410" s="1"/>
      <c r="B410" s="353"/>
      <c r="C410" s="2"/>
      <c r="D410" s="354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72"/>
      <c r="X410" s="372"/>
      <c r="Y410" s="372"/>
      <c r="Z410" s="372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5">
      <c r="A411" s="1"/>
      <c r="B411" s="353"/>
      <c r="C411" s="2"/>
      <c r="D411" s="354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72"/>
      <c r="X411" s="372"/>
      <c r="Y411" s="372"/>
      <c r="Z411" s="372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5">
      <c r="A412" s="1"/>
      <c r="B412" s="353"/>
      <c r="C412" s="2"/>
      <c r="D412" s="354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72"/>
      <c r="X412" s="372"/>
      <c r="Y412" s="372"/>
      <c r="Z412" s="372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5">
      <c r="A413" s="1"/>
      <c r="B413" s="353"/>
      <c r="C413" s="2"/>
      <c r="D413" s="354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72"/>
      <c r="X413" s="372"/>
      <c r="Y413" s="372"/>
      <c r="Z413" s="372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5">
      <c r="A414" s="1"/>
      <c r="B414" s="353"/>
      <c r="C414" s="2"/>
      <c r="D414" s="354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72"/>
      <c r="X414" s="372"/>
      <c r="Y414" s="372"/>
      <c r="Z414" s="372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5">
      <c r="A415" s="1"/>
      <c r="B415" s="353"/>
      <c r="C415" s="2"/>
      <c r="D415" s="354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372"/>
      <c r="X415" s="372"/>
      <c r="Y415" s="372"/>
      <c r="Z415" s="372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5">
      <c r="A416" s="1"/>
      <c r="B416" s="353"/>
      <c r="C416" s="2"/>
      <c r="D416" s="354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372"/>
      <c r="X416" s="372"/>
      <c r="Y416" s="372"/>
      <c r="Z416" s="372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5">
      <c r="A417" s="1"/>
      <c r="B417" s="353"/>
      <c r="C417" s="2"/>
      <c r="D417" s="354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372"/>
      <c r="X417" s="372"/>
      <c r="Y417" s="372"/>
      <c r="Z417" s="372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5">
      <c r="A418" s="1"/>
      <c r="B418" s="1"/>
      <c r="C418" s="2"/>
      <c r="D418" s="354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372"/>
      <c r="X418" s="372"/>
      <c r="Y418" s="372"/>
      <c r="Z418" s="372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35">
      <c r="A419" s="1"/>
      <c r="B419" s="1"/>
      <c r="C419" s="2"/>
      <c r="D419" s="354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372"/>
      <c r="X419" s="372"/>
      <c r="Y419" s="372"/>
      <c r="Z419" s="372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35">
      <c r="A420" s="1"/>
      <c r="B420" s="1"/>
      <c r="C420" s="2"/>
      <c r="D420" s="354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372"/>
      <c r="X420" s="372"/>
      <c r="Y420" s="372"/>
      <c r="Z420" s="372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35">
      <c r="A421" s="1"/>
      <c r="B421" s="1"/>
      <c r="C421" s="2"/>
      <c r="D421" s="354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372"/>
      <c r="X421" s="372"/>
      <c r="Y421" s="372"/>
      <c r="Z421" s="372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35">
      <c r="A422" s="1"/>
      <c r="B422" s="1"/>
      <c r="C422" s="2"/>
      <c r="D422" s="354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372"/>
      <c r="X422" s="372"/>
      <c r="Y422" s="372"/>
      <c r="Z422" s="372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3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3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3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3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3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3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3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3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3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3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3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3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3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3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3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3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3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3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3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3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3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3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3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3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3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3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3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3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79:D179"/>
    <mergeCell ref="A216:C216"/>
    <mergeCell ref="A217:C217"/>
    <mergeCell ref="K8:M8"/>
    <mergeCell ref="N8:P8"/>
    <mergeCell ref="E8:G8"/>
    <mergeCell ref="H8:J8"/>
    <mergeCell ref="E71:G72"/>
    <mergeCell ref="H71:J72"/>
    <mergeCell ref="A124:D12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CB1D-9C41-4E21-88FD-89B2916BD2B3}">
  <sheetPr>
    <pageSetUpPr fitToPage="1"/>
  </sheetPr>
  <dimension ref="A1:J140"/>
  <sheetViews>
    <sheetView tabSelected="1" showWhiteSpace="0" topLeftCell="A12" zoomScale="110" zoomScaleNormal="110" workbookViewId="0">
      <pane ySplit="2" topLeftCell="A14" activePane="bottomLeft" state="frozen"/>
      <selection activeCell="A12" sqref="A12"/>
      <selection pane="bottomLeft" activeCell="J15" sqref="J15"/>
    </sheetView>
  </sheetViews>
  <sheetFormatPr defaultColWidth="8.81640625" defaultRowHeight="14.5" x14ac:dyDescent="0.35"/>
  <cols>
    <col min="1" max="1" width="7" style="418" customWidth="1"/>
    <col min="2" max="2" width="17.7265625" style="419" customWidth="1"/>
    <col min="3" max="3" width="10.81640625" style="420" customWidth="1"/>
    <col min="4" max="4" width="18.7265625" style="421" customWidth="1"/>
    <col min="5" max="5" width="11.453125" style="420" customWidth="1"/>
    <col min="6" max="6" width="18" style="421" customWidth="1"/>
    <col min="7" max="7" width="19.7265625" style="421" customWidth="1"/>
    <col min="8" max="8" width="14.26953125" style="418" customWidth="1"/>
    <col min="9" max="9" width="17.453125" style="425" customWidth="1"/>
    <col min="10" max="10" width="8.81640625" style="423"/>
    <col min="11" max="16384" width="8.81640625" style="428"/>
  </cols>
  <sheetData>
    <row r="1" spans="1:9" ht="12.75" customHeight="1" x14ac:dyDescent="0.35">
      <c r="I1" s="422" t="s">
        <v>401</v>
      </c>
    </row>
    <row r="2" spans="1:9" ht="12.75" customHeight="1" x14ac:dyDescent="0.35">
      <c r="I2" s="424" t="s">
        <v>402</v>
      </c>
    </row>
    <row r="3" spans="1:9" ht="12.75" customHeight="1" x14ac:dyDescent="0.35">
      <c r="I3" s="424" t="s">
        <v>403</v>
      </c>
    </row>
    <row r="4" spans="1:9" ht="12.75" customHeight="1" x14ac:dyDescent="0.35">
      <c r="I4" s="424" t="s">
        <v>404</v>
      </c>
    </row>
    <row r="5" spans="1:9" ht="12.75" customHeight="1" x14ac:dyDescent="0.35">
      <c r="I5" s="424" t="s">
        <v>405</v>
      </c>
    </row>
    <row r="6" spans="1:9" ht="12.75" customHeight="1" x14ac:dyDescent="0.35">
      <c r="I6" s="424" t="s">
        <v>406</v>
      </c>
    </row>
    <row r="7" spans="1:9" ht="12.75" customHeight="1" x14ac:dyDescent="0.35">
      <c r="I7" s="424" t="s">
        <v>407</v>
      </c>
    </row>
    <row r="8" spans="1:9" ht="16.5" customHeight="1" x14ac:dyDescent="0.35"/>
    <row r="9" spans="1:9" ht="12.75" customHeight="1" x14ac:dyDescent="0.35">
      <c r="B9" s="426" t="s">
        <v>408</v>
      </c>
      <c r="C9" s="427"/>
      <c r="D9" s="428"/>
      <c r="E9" s="429"/>
      <c r="F9" s="428"/>
      <c r="G9" s="428"/>
    </row>
    <row r="10" spans="1:9" ht="12.75" customHeight="1" x14ac:dyDescent="0.35">
      <c r="B10" s="428"/>
      <c r="D10" s="428"/>
      <c r="E10" s="429"/>
      <c r="F10" s="430" t="s">
        <v>409</v>
      </c>
    </row>
    <row r="11" spans="1:9" ht="23.25" customHeight="1" x14ac:dyDescent="0.35"/>
    <row r="12" spans="1:9" ht="12.75" customHeight="1" x14ac:dyDescent="0.35">
      <c r="A12" s="431" t="s">
        <v>410</v>
      </c>
      <c r="B12" s="431"/>
      <c r="C12" s="431"/>
      <c r="D12" s="431" t="s">
        <v>385</v>
      </c>
      <c r="E12" s="431"/>
      <c r="F12" s="431"/>
      <c r="G12" s="431"/>
      <c r="H12" s="431"/>
      <c r="I12" s="431"/>
    </row>
    <row r="13" spans="1:9" ht="52" x14ac:dyDescent="0.35">
      <c r="A13" s="432" t="s">
        <v>411</v>
      </c>
      <c r="B13" s="433" t="s">
        <v>412</v>
      </c>
      <c r="C13" s="432" t="s">
        <v>386</v>
      </c>
      <c r="D13" s="434" t="s">
        <v>387</v>
      </c>
      <c r="E13" s="432" t="s">
        <v>386</v>
      </c>
      <c r="F13" s="434" t="s">
        <v>413</v>
      </c>
      <c r="G13" s="434" t="s">
        <v>414</v>
      </c>
      <c r="H13" s="432" t="s">
        <v>388</v>
      </c>
      <c r="I13" s="433" t="s">
        <v>389</v>
      </c>
    </row>
    <row r="14" spans="1:9" ht="13.5" customHeight="1" x14ac:dyDescent="0.35">
      <c r="A14" s="435" t="s">
        <v>415</v>
      </c>
      <c r="B14" s="436"/>
      <c r="C14" s="436"/>
      <c r="D14" s="436"/>
      <c r="E14" s="437"/>
      <c r="F14" s="438"/>
      <c r="G14" s="438"/>
      <c r="H14" s="437"/>
      <c r="I14" s="439"/>
    </row>
    <row r="15" spans="1:9" ht="13.5" customHeight="1" x14ac:dyDescent="0.35">
      <c r="A15" s="440"/>
      <c r="B15" s="441" t="s">
        <v>416</v>
      </c>
      <c r="C15" s="441"/>
      <c r="D15" s="441"/>
      <c r="E15" s="441"/>
      <c r="F15" s="441"/>
      <c r="G15" s="441"/>
      <c r="H15" s="441"/>
      <c r="I15" s="441"/>
    </row>
    <row r="16" spans="1:9" ht="15" customHeight="1" x14ac:dyDescent="0.35">
      <c r="A16" s="442" t="s">
        <v>417</v>
      </c>
      <c r="B16" s="443" t="s">
        <v>100</v>
      </c>
      <c r="C16" s="444">
        <f>SUM(C17:C20)</f>
        <v>39000</v>
      </c>
      <c r="D16" s="445"/>
      <c r="E16" s="445">
        <f>SUM(E17:E20)</f>
        <v>39000</v>
      </c>
      <c r="F16" s="445"/>
      <c r="G16" s="445"/>
      <c r="H16" s="445">
        <f>SUM(H17:H20)</f>
        <v>39000</v>
      </c>
      <c r="I16" s="445"/>
    </row>
    <row r="17" spans="1:10" ht="15" customHeight="1" x14ac:dyDescent="0.35">
      <c r="A17" s="446" t="s">
        <v>101</v>
      </c>
      <c r="B17" s="447" t="s">
        <v>418</v>
      </c>
      <c r="C17" s="448">
        <v>39000</v>
      </c>
      <c r="D17" s="449" t="s">
        <v>419</v>
      </c>
      <c r="E17" s="448">
        <v>39000</v>
      </c>
      <c r="F17" s="450" t="s">
        <v>420</v>
      </c>
      <c r="G17" s="449" t="s">
        <v>421</v>
      </c>
      <c r="H17" s="451">
        <f>39000</f>
        <v>39000</v>
      </c>
      <c r="I17" s="452" t="s">
        <v>422</v>
      </c>
    </row>
    <row r="18" spans="1:10" ht="21.75" customHeight="1" x14ac:dyDescent="0.35">
      <c r="A18" s="453"/>
      <c r="B18" s="454"/>
      <c r="C18" s="455"/>
      <c r="D18" s="456"/>
      <c r="E18" s="455"/>
      <c r="F18" s="457"/>
      <c r="G18" s="456"/>
      <c r="H18" s="451">
        <f>-8103+498</f>
        <v>-7605</v>
      </c>
      <c r="I18" s="458" t="s">
        <v>423</v>
      </c>
    </row>
    <row r="19" spans="1:10" ht="15" customHeight="1" x14ac:dyDescent="0.35">
      <c r="A19" s="459"/>
      <c r="B19" s="460"/>
      <c r="C19" s="461"/>
      <c r="D19" s="462"/>
      <c r="E19" s="461"/>
      <c r="F19" s="463"/>
      <c r="G19" s="463"/>
      <c r="H19" s="464">
        <v>7020</v>
      </c>
      <c r="I19" s="452" t="s">
        <v>424</v>
      </c>
    </row>
    <row r="20" spans="1:10" ht="24" customHeight="1" x14ac:dyDescent="0.35">
      <c r="A20" s="465"/>
      <c r="B20" s="460"/>
      <c r="C20" s="466"/>
      <c r="D20" s="462"/>
      <c r="E20" s="466"/>
      <c r="F20" s="467"/>
      <c r="G20" s="467"/>
      <c r="H20" s="464">
        <v>585</v>
      </c>
      <c r="I20" s="452" t="s">
        <v>425</v>
      </c>
    </row>
    <row r="21" spans="1:10" ht="37.5" customHeight="1" x14ac:dyDescent="0.35">
      <c r="A21" s="442" t="s">
        <v>426</v>
      </c>
      <c r="B21" s="443" t="s">
        <v>107</v>
      </c>
      <c r="C21" s="445">
        <f>C22</f>
        <v>8580</v>
      </c>
      <c r="D21" s="445"/>
      <c r="E21" s="445">
        <f t="shared" ref="E21:H21" si="0">E22</f>
        <v>8580</v>
      </c>
      <c r="F21" s="445"/>
      <c r="G21" s="445"/>
      <c r="H21" s="445">
        <f t="shared" si="0"/>
        <v>8580</v>
      </c>
      <c r="I21" s="468"/>
    </row>
    <row r="22" spans="1:10" ht="51.75" customHeight="1" x14ac:dyDescent="0.35">
      <c r="A22" s="469" t="s">
        <v>427</v>
      </c>
      <c r="B22" s="470" t="s">
        <v>428</v>
      </c>
      <c r="C22" s="471">
        <v>8580</v>
      </c>
      <c r="D22" s="471"/>
      <c r="E22" s="471">
        <v>8580</v>
      </c>
      <c r="F22" s="472"/>
      <c r="G22" s="471"/>
      <c r="H22" s="472">
        <v>8580</v>
      </c>
      <c r="I22" s="452" t="s">
        <v>429</v>
      </c>
    </row>
    <row r="23" spans="1:10" ht="15" customHeight="1" x14ac:dyDescent="0.35">
      <c r="A23" s="442" t="s">
        <v>113</v>
      </c>
      <c r="B23" s="443" t="s">
        <v>114</v>
      </c>
      <c r="C23" s="445">
        <f>SUM(C24:C41)</f>
        <v>266000</v>
      </c>
      <c r="D23" s="473"/>
      <c r="E23" s="445">
        <f>SUM(E24:E41)</f>
        <v>266000</v>
      </c>
      <c r="F23" s="473"/>
      <c r="G23" s="473"/>
      <c r="H23" s="445">
        <f>SUM(H24:H41)</f>
        <v>176337.5</v>
      </c>
      <c r="I23" s="468"/>
    </row>
    <row r="24" spans="1:10" ht="24" customHeight="1" x14ac:dyDescent="0.35">
      <c r="A24" s="474" t="s">
        <v>115</v>
      </c>
      <c r="B24" s="475" t="s">
        <v>430</v>
      </c>
      <c r="C24" s="476">
        <v>100000</v>
      </c>
      <c r="D24" s="475" t="s">
        <v>431</v>
      </c>
      <c r="E24" s="476">
        <v>100000</v>
      </c>
      <c r="F24" s="477" t="s">
        <v>432</v>
      </c>
      <c r="G24" s="478" t="s">
        <v>433</v>
      </c>
      <c r="H24" s="479">
        <v>2234.6</v>
      </c>
      <c r="I24" s="480" t="s">
        <v>434</v>
      </c>
    </row>
    <row r="25" spans="1:10" ht="13.5" customHeight="1" x14ac:dyDescent="0.35">
      <c r="A25" s="459"/>
      <c r="B25" s="463"/>
      <c r="C25" s="459"/>
      <c r="D25" s="463"/>
      <c r="E25" s="459"/>
      <c r="F25" s="481"/>
      <c r="G25" s="482"/>
      <c r="H25" s="483">
        <v>8102.9</v>
      </c>
      <c r="I25" s="480" t="s">
        <v>435</v>
      </c>
    </row>
    <row r="26" spans="1:10" ht="42" customHeight="1" x14ac:dyDescent="0.35">
      <c r="A26" s="484" t="s">
        <v>117</v>
      </c>
      <c r="B26" s="433" t="s">
        <v>436</v>
      </c>
      <c r="C26" s="485">
        <v>28000</v>
      </c>
      <c r="D26" s="434" t="s">
        <v>437</v>
      </c>
      <c r="E26" s="485">
        <v>28000</v>
      </c>
      <c r="F26" s="458" t="s">
        <v>438</v>
      </c>
      <c r="G26" s="434" t="s">
        <v>433</v>
      </c>
      <c r="H26" s="486">
        <v>28000</v>
      </c>
      <c r="I26" s="452" t="s">
        <v>439</v>
      </c>
    </row>
    <row r="27" spans="1:10" ht="24" customHeight="1" x14ac:dyDescent="0.35">
      <c r="A27" s="474" t="s">
        <v>119</v>
      </c>
      <c r="B27" s="487" t="s">
        <v>440</v>
      </c>
      <c r="C27" s="488">
        <v>46000</v>
      </c>
      <c r="D27" s="489" t="s">
        <v>441</v>
      </c>
      <c r="E27" s="490"/>
      <c r="F27" s="491" t="s">
        <v>442</v>
      </c>
      <c r="G27" s="492"/>
      <c r="H27" s="486"/>
      <c r="I27" s="452"/>
    </row>
    <row r="28" spans="1:10" ht="24" customHeight="1" x14ac:dyDescent="0.35">
      <c r="A28" s="493"/>
      <c r="B28" s="494"/>
      <c r="C28" s="495"/>
      <c r="D28" s="496"/>
      <c r="E28" s="497">
        <v>11500</v>
      </c>
      <c r="F28" s="498" t="s">
        <v>443</v>
      </c>
      <c r="G28" s="499" t="s">
        <v>444</v>
      </c>
      <c r="H28" s="500">
        <v>11500</v>
      </c>
      <c r="I28" s="458" t="s">
        <v>445</v>
      </c>
    </row>
    <row r="29" spans="1:10" s="508" customFormat="1" ht="24.65" customHeight="1" x14ac:dyDescent="0.35">
      <c r="A29" s="501"/>
      <c r="B29" s="494"/>
      <c r="C29" s="502"/>
      <c r="D29" s="460"/>
      <c r="E29" s="503">
        <v>11500</v>
      </c>
      <c r="F29" s="504" t="s">
        <v>446</v>
      </c>
      <c r="G29" s="505" t="s">
        <v>447</v>
      </c>
      <c r="H29" s="506">
        <v>11500</v>
      </c>
      <c r="I29" s="458" t="s">
        <v>448</v>
      </c>
      <c r="J29" s="507"/>
    </row>
    <row r="30" spans="1:10" s="508" customFormat="1" ht="24.65" customHeight="1" x14ac:dyDescent="0.35">
      <c r="A30" s="501"/>
      <c r="B30" s="494"/>
      <c r="C30" s="502"/>
      <c r="D30" s="460"/>
      <c r="E30" s="509">
        <v>11500</v>
      </c>
      <c r="F30" s="504" t="s">
        <v>449</v>
      </c>
      <c r="G30" s="505" t="s">
        <v>450</v>
      </c>
      <c r="H30" s="506">
        <v>11500</v>
      </c>
      <c r="I30" s="458" t="s">
        <v>451</v>
      </c>
      <c r="J30" s="507"/>
    </row>
    <row r="31" spans="1:10" s="508" customFormat="1" ht="24.65" customHeight="1" x14ac:dyDescent="0.35">
      <c r="A31" s="510"/>
      <c r="B31" s="511"/>
      <c r="C31" s="512"/>
      <c r="D31" s="513"/>
      <c r="E31" s="509">
        <v>11500</v>
      </c>
      <c r="F31" s="514" t="s">
        <v>452</v>
      </c>
      <c r="G31" s="515" t="s">
        <v>453</v>
      </c>
      <c r="H31" s="506">
        <v>11500</v>
      </c>
      <c r="I31" s="516" t="s">
        <v>454</v>
      </c>
      <c r="J31" s="507"/>
    </row>
    <row r="32" spans="1:10" ht="24.65" customHeight="1" x14ac:dyDescent="0.35">
      <c r="A32" s="517" t="s">
        <v>121</v>
      </c>
      <c r="B32" s="511" t="s">
        <v>440</v>
      </c>
      <c r="C32" s="518">
        <v>46000</v>
      </c>
      <c r="D32" s="496" t="s">
        <v>455</v>
      </c>
      <c r="E32" s="519"/>
      <c r="F32" s="520" t="s">
        <v>456</v>
      </c>
      <c r="G32" s="521"/>
      <c r="H32" s="522"/>
      <c r="I32" s="523"/>
    </row>
    <row r="33" spans="1:9" ht="24.65" customHeight="1" x14ac:dyDescent="0.35">
      <c r="A33" s="524"/>
      <c r="B33" s="525"/>
      <c r="C33" s="526"/>
      <c r="D33" s="496"/>
      <c r="E33" s="497">
        <v>11500</v>
      </c>
      <c r="F33" s="527" t="s">
        <v>443</v>
      </c>
      <c r="G33" s="499" t="s">
        <v>444</v>
      </c>
      <c r="H33" s="500">
        <v>11500</v>
      </c>
      <c r="I33" s="458" t="s">
        <v>457</v>
      </c>
    </row>
    <row r="34" spans="1:9" ht="24.65" customHeight="1" x14ac:dyDescent="0.35">
      <c r="A34" s="524"/>
      <c r="B34" s="525"/>
      <c r="C34" s="526"/>
      <c r="D34" s="460"/>
      <c r="E34" s="497">
        <v>11500</v>
      </c>
      <c r="F34" s="504" t="s">
        <v>446</v>
      </c>
      <c r="G34" s="505" t="s">
        <v>447</v>
      </c>
      <c r="H34" s="500">
        <v>11500</v>
      </c>
      <c r="I34" s="458" t="s">
        <v>458</v>
      </c>
    </row>
    <row r="35" spans="1:9" ht="24.65" customHeight="1" x14ac:dyDescent="0.35">
      <c r="A35" s="524"/>
      <c r="B35" s="525"/>
      <c r="C35" s="526"/>
      <c r="D35" s="460"/>
      <c r="E35" s="485">
        <v>11500</v>
      </c>
      <c r="F35" s="504" t="s">
        <v>449</v>
      </c>
      <c r="G35" s="505" t="s">
        <v>450</v>
      </c>
      <c r="H35" s="522">
        <v>11500</v>
      </c>
      <c r="I35" s="458" t="s">
        <v>459</v>
      </c>
    </row>
    <row r="36" spans="1:9" ht="24.65" customHeight="1" x14ac:dyDescent="0.35">
      <c r="A36" s="524"/>
      <c r="B36" s="525"/>
      <c r="C36" s="526"/>
      <c r="D36" s="460"/>
      <c r="E36" s="490">
        <v>11500</v>
      </c>
      <c r="F36" s="514" t="s">
        <v>452</v>
      </c>
      <c r="G36" s="528" t="s">
        <v>453</v>
      </c>
      <c r="H36" s="522">
        <v>11500</v>
      </c>
      <c r="I36" s="523" t="s">
        <v>460</v>
      </c>
    </row>
    <row r="37" spans="1:9" ht="24.75" customHeight="1" x14ac:dyDescent="0.35">
      <c r="A37" s="529" t="s">
        <v>123</v>
      </c>
      <c r="B37" s="494" t="s">
        <v>461</v>
      </c>
      <c r="C37" s="526">
        <v>46000</v>
      </c>
      <c r="D37" s="489" t="s">
        <v>462</v>
      </c>
      <c r="E37" s="490"/>
      <c r="F37" s="491" t="s">
        <v>463</v>
      </c>
      <c r="G37" s="499"/>
      <c r="H37" s="522"/>
      <c r="I37" s="523"/>
    </row>
    <row r="38" spans="1:9" ht="24.75" customHeight="1" x14ac:dyDescent="0.35">
      <c r="A38" s="529"/>
      <c r="B38" s="494"/>
      <c r="C38" s="526"/>
      <c r="D38" s="496"/>
      <c r="E38" s="497">
        <v>11500</v>
      </c>
      <c r="F38" s="498" t="s">
        <v>443</v>
      </c>
      <c r="G38" s="499" t="s">
        <v>464</v>
      </c>
      <c r="H38" s="500">
        <v>11500</v>
      </c>
      <c r="I38" s="458" t="s">
        <v>465</v>
      </c>
    </row>
    <row r="39" spans="1:9" ht="24.75" customHeight="1" x14ac:dyDescent="0.35">
      <c r="A39" s="529"/>
      <c r="B39" s="494"/>
      <c r="C39" s="526"/>
      <c r="D39" s="460"/>
      <c r="E39" s="497">
        <v>11500</v>
      </c>
      <c r="F39" s="504" t="s">
        <v>446</v>
      </c>
      <c r="G39" s="505" t="s">
        <v>450</v>
      </c>
      <c r="H39" s="486">
        <v>11500</v>
      </c>
      <c r="I39" s="458" t="s">
        <v>466</v>
      </c>
    </row>
    <row r="40" spans="1:9" ht="24.75" customHeight="1" x14ac:dyDescent="0.35">
      <c r="A40" s="529"/>
      <c r="B40" s="494"/>
      <c r="C40" s="526"/>
      <c r="D40" s="460"/>
      <c r="E40" s="485">
        <v>11500</v>
      </c>
      <c r="F40" s="504" t="s">
        <v>449</v>
      </c>
      <c r="G40" s="505" t="s">
        <v>447</v>
      </c>
      <c r="H40" s="486">
        <v>11500</v>
      </c>
      <c r="I40" s="458" t="s">
        <v>467</v>
      </c>
    </row>
    <row r="41" spans="1:9" ht="24.75" customHeight="1" x14ac:dyDescent="0.35">
      <c r="A41" s="529"/>
      <c r="B41" s="511"/>
      <c r="C41" s="526"/>
      <c r="D41" s="460"/>
      <c r="E41" s="485">
        <v>11500</v>
      </c>
      <c r="F41" s="514" t="s">
        <v>452</v>
      </c>
      <c r="G41" s="528" t="s">
        <v>468</v>
      </c>
      <c r="H41" s="486">
        <v>11500</v>
      </c>
      <c r="I41" s="452" t="s">
        <v>469</v>
      </c>
    </row>
    <row r="42" spans="1:9" ht="18.75" customHeight="1" x14ac:dyDescent="0.35">
      <c r="A42" s="530" t="s">
        <v>470</v>
      </c>
      <c r="B42" s="530"/>
      <c r="C42" s="531">
        <f>C16+C21+C23</f>
        <v>313580</v>
      </c>
      <c r="D42" s="531"/>
      <c r="E42" s="531">
        <f>E16+E21+E23</f>
        <v>313580</v>
      </c>
      <c r="F42" s="531"/>
      <c r="G42" s="531"/>
      <c r="H42" s="531">
        <f>H16+H21+H23</f>
        <v>223917.5</v>
      </c>
      <c r="I42" s="532"/>
    </row>
    <row r="43" spans="1:9" x14ac:dyDescent="0.35">
      <c r="A43" s="440"/>
      <c r="B43" s="441" t="s">
        <v>471</v>
      </c>
      <c r="C43" s="441"/>
      <c r="D43" s="441"/>
      <c r="E43" s="441"/>
      <c r="F43" s="441"/>
      <c r="G43" s="441"/>
      <c r="H43" s="441"/>
      <c r="I43" s="441"/>
    </row>
    <row r="44" spans="1:9" x14ac:dyDescent="0.35">
      <c r="A44" s="530" t="s">
        <v>472</v>
      </c>
      <c r="B44" s="530"/>
      <c r="C44" s="531">
        <v>0</v>
      </c>
      <c r="D44" s="533"/>
      <c r="E44" s="531">
        <v>0</v>
      </c>
      <c r="F44" s="533"/>
      <c r="G44" s="533"/>
      <c r="H44" s="531">
        <v>0</v>
      </c>
      <c r="I44" s="534"/>
    </row>
    <row r="45" spans="1:9" x14ac:dyDescent="0.35">
      <c r="A45" s="440"/>
      <c r="B45" s="441" t="s">
        <v>473</v>
      </c>
      <c r="C45" s="441"/>
      <c r="D45" s="441"/>
      <c r="E45" s="441"/>
      <c r="F45" s="441"/>
      <c r="G45" s="441"/>
      <c r="H45" s="441"/>
      <c r="I45" s="441"/>
    </row>
    <row r="46" spans="1:9" x14ac:dyDescent="0.35">
      <c r="A46" s="530" t="s">
        <v>474</v>
      </c>
      <c r="B46" s="530"/>
      <c r="C46" s="531">
        <v>0</v>
      </c>
      <c r="D46" s="533"/>
      <c r="E46" s="535">
        <v>0</v>
      </c>
      <c r="F46" s="533"/>
      <c r="G46" s="533"/>
      <c r="H46" s="531">
        <v>0</v>
      </c>
      <c r="I46" s="532"/>
    </row>
    <row r="47" spans="1:9" x14ac:dyDescent="0.35">
      <c r="A47" s="440"/>
      <c r="B47" s="441" t="s">
        <v>475</v>
      </c>
      <c r="C47" s="441"/>
      <c r="D47" s="441"/>
      <c r="E47" s="441"/>
      <c r="F47" s="441"/>
      <c r="G47" s="441"/>
      <c r="H47" s="441"/>
      <c r="I47" s="441"/>
    </row>
    <row r="48" spans="1:9" x14ac:dyDescent="0.35">
      <c r="A48" s="442" t="s">
        <v>476</v>
      </c>
      <c r="B48" s="443" t="s">
        <v>169</v>
      </c>
      <c r="C48" s="445">
        <f>C49</f>
        <v>14000</v>
      </c>
      <c r="D48" s="445"/>
      <c r="E48" s="445">
        <f>SUM(E49:E49)</f>
        <v>14000</v>
      </c>
      <c r="F48" s="445"/>
      <c r="G48" s="445"/>
      <c r="H48" s="445">
        <f>SUM(H49:H49)</f>
        <v>14000</v>
      </c>
      <c r="I48" s="468"/>
    </row>
    <row r="49" spans="1:9" ht="54.75" customHeight="1" x14ac:dyDescent="0.35">
      <c r="A49" s="484" t="s">
        <v>477</v>
      </c>
      <c r="B49" s="434" t="s">
        <v>171</v>
      </c>
      <c r="C49" s="536">
        <v>14000</v>
      </c>
      <c r="D49" s="537" t="s">
        <v>478</v>
      </c>
      <c r="E49" s="536">
        <v>14000</v>
      </c>
      <c r="F49" s="538" t="s">
        <v>479</v>
      </c>
      <c r="G49" s="539" t="s">
        <v>468</v>
      </c>
      <c r="H49" s="540">
        <v>14000</v>
      </c>
      <c r="I49" s="538" t="s">
        <v>480</v>
      </c>
    </row>
    <row r="50" spans="1:9" ht="37.5" customHeight="1" x14ac:dyDescent="0.35">
      <c r="A50" s="442" t="s">
        <v>481</v>
      </c>
      <c r="B50" s="443" t="s">
        <v>482</v>
      </c>
      <c r="C50" s="445">
        <f>SUM(C51:C59)</f>
        <v>26600</v>
      </c>
      <c r="D50" s="445"/>
      <c r="E50" s="445">
        <f t="shared" ref="E50" si="1">SUM(E51:E59)</f>
        <v>26600</v>
      </c>
      <c r="F50" s="445"/>
      <c r="G50" s="445"/>
      <c r="H50" s="445">
        <f>SUM(H51:H59)</f>
        <v>26600</v>
      </c>
      <c r="I50" s="445"/>
    </row>
    <row r="51" spans="1:9" ht="25.5" customHeight="1" x14ac:dyDescent="0.35">
      <c r="A51" s="541" t="s">
        <v>178</v>
      </c>
      <c r="B51" s="458" t="s">
        <v>483</v>
      </c>
      <c r="C51" s="536"/>
      <c r="D51" s="434"/>
      <c r="E51" s="536"/>
      <c r="F51" s="458"/>
      <c r="G51" s="434"/>
      <c r="H51" s="540"/>
      <c r="I51" s="458"/>
    </row>
    <row r="52" spans="1:9" ht="69" customHeight="1" x14ac:dyDescent="0.35">
      <c r="A52" s="541" t="s">
        <v>180</v>
      </c>
      <c r="B52" s="434" t="s">
        <v>181</v>
      </c>
      <c r="C52" s="536">
        <v>9000</v>
      </c>
      <c r="D52" s="475" t="s">
        <v>484</v>
      </c>
      <c r="E52" s="536">
        <v>9000</v>
      </c>
      <c r="F52" s="542" t="s">
        <v>485</v>
      </c>
      <c r="G52" s="543" t="s">
        <v>450</v>
      </c>
      <c r="H52" s="544">
        <v>14600</v>
      </c>
      <c r="I52" s="542" t="s">
        <v>486</v>
      </c>
    </row>
    <row r="53" spans="1:9" ht="62.25" customHeight="1" x14ac:dyDescent="0.35">
      <c r="A53" s="541" t="s">
        <v>183</v>
      </c>
      <c r="B53" s="434" t="s">
        <v>184</v>
      </c>
      <c r="C53" s="536">
        <v>800</v>
      </c>
      <c r="D53" s="462"/>
      <c r="E53" s="536">
        <v>800</v>
      </c>
      <c r="F53" s="545"/>
      <c r="G53" s="546"/>
      <c r="H53" s="547"/>
      <c r="I53" s="463"/>
    </row>
    <row r="54" spans="1:9" ht="69" customHeight="1" x14ac:dyDescent="0.35">
      <c r="A54" s="541" t="s">
        <v>185</v>
      </c>
      <c r="B54" s="434" t="s">
        <v>487</v>
      </c>
      <c r="C54" s="536">
        <v>2200</v>
      </c>
      <c r="D54" s="462"/>
      <c r="E54" s="536">
        <v>2200</v>
      </c>
      <c r="F54" s="545"/>
      <c r="G54" s="546"/>
      <c r="H54" s="547"/>
      <c r="I54" s="463"/>
    </row>
    <row r="55" spans="1:9" ht="24" customHeight="1" x14ac:dyDescent="0.35">
      <c r="A55" s="541" t="s">
        <v>187</v>
      </c>
      <c r="B55" s="434" t="s">
        <v>188</v>
      </c>
      <c r="C55" s="536">
        <v>2600</v>
      </c>
      <c r="D55" s="548"/>
      <c r="E55" s="536">
        <v>2600</v>
      </c>
      <c r="F55" s="549"/>
      <c r="G55" s="550"/>
      <c r="H55" s="551"/>
      <c r="I55" s="467"/>
    </row>
    <row r="56" spans="1:9" ht="24" customHeight="1" x14ac:dyDescent="0.35">
      <c r="A56" s="541" t="s">
        <v>189</v>
      </c>
      <c r="B56" s="458" t="s">
        <v>488</v>
      </c>
      <c r="C56" s="536"/>
      <c r="D56" s="434"/>
      <c r="E56" s="536"/>
      <c r="F56" s="458"/>
      <c r="G56" s="434"/>
      <c r="H56" s="540"/>
      <c r="I56" s="458"/>
    </row>
    <row r="57" spans="1:9" ht="51" customHeight="1" x14ac:dyDescent="0.35">
      <c r="A57" s="541" t="s">
        <v>191</v>
      </c>
      <c r="B57" s="434" t="s">
        <v>192</v>
      </c>
      <c r="C57" s="536">
        <v>8800</v>
      </c>
      <c r="D57" s="475" t="s">
        <v>489</v>
      </c>
      <c r="E57" s="536">
        <v>8800</v>
      </c>
      <c r="F57" s="542" t="s">
        <v>490</v>
      </c>
      <c r="G57" s="543" t="s">
        <v>444</v>
      </c>
      <c r="H57" s="544">
        <v>12000</v>
      </c>
      <c r="I57" s="542" t="s">
        <v>491</v>
      </c>
    </row>
    <row r="58" spans="1:9" ht="63.75" customHeight="1" x14ac:dyDescent="0.35">
      <c r="A58" s="541" t="s">
        <v>193</v>
      </c>
      <c r="B58" s="434" t="s">
        <v>194</v>
      </c>
      <c r="C58" s="536">
        <v>800</v>
      </c>
      <c r="D58" s="462"/>
      <c r="E58" s="536">
        <v>800</v>
      </c>
      <c r="F58" s="545"/>
      <c r="G58" s="546"/>
      <c r="H58" s="547"/>
      <c r="I58" s="463"/>
    </row>
    <row r="59" spans="1:9" ht="24" customHeight="1" x14ac:dyDescent="0.35">
      <c r="A59" s="541" t="s">
        <v>195</v>
      </c>
      <c r="B59" s="434" t="s">
        <v>188</v>
      </c>
      <c r="C59" s="536">
        <v>2400</v>
      </c>
      <c r="D59" s="548"/>
      <c r="E59" s="536">
        <v>2400</v>
      </c>
      <c r="F59" s="549"/>
      <c r="G59" s="550"/>
      <c r="H59" s="551"/>
      <c r="I59" s="467"/>
    </row>
    <row r="60" spans="1:9" ht="15" customHeight="1" x14ac:dyDescent="0.35">
      <c r="A60" s="442" t="s">
        <v>211</v>
      </c>
      <c r="B60" s="443" t="s">
        <v>212</v>
      </c>
      <c r="C60" s="445">
        <f>SUM(C61:C66)</f>
        <v>6040</v>
      </c>
      <c r="D60" s="445"/>
      <c r="E60" s="445">
        <f>SUM(E61:E66)</f>
        <v>6040</v>
      </c>
      <c r="F60" s="445"/>
      <c r="G60" s="445"/>
      <c r="H60" s="445">
        <f>SUM(H61:H66)</f>
        <v>6040</v>
      </c>
      <c r="I60" s="445"/>
    </row>
    <row r="61" spans="1:9" ht="24" customHeight="1" x14ac:dyDescent="0.35">
      <c r="A61" s="552" t="s">
        <v>213</v>
      </c>
      <c r="B61" s="458" t="s">
        <v>214</v>
      </c>
      <c r="C61" s="536"/>
      <c r="D61" s="475" t="s">
        <v>484</v>
      </c>
      <c r="E61" s="536"/>
      <c r="F61" s="542" t="s">
        <v>492</v>
      </c>
      <c r="G61" s="543" t="s">
        <v>450</v>
      </c>
      <c r="H61" s="544">
        <v>3020</v>
      </c>
      <c r="I61" s="542" t="s">
        <v>493</v>
      </c>
    </row>
    <row r="62" spans="1:9" ht="15" customHeight="1" x14ac:dyDescent="0.35">
      <c r="A62" s="552" t="s">
        <v>215</v>
      </c>
      <c r="B62" s="458" t="s">
        <v>216</v>
      </c>
      <c r="C62" s="536">
        <v>1020</v>
      </c>
      <c r="D62" s="463"/>
      <c r="E62" s="536">
        <v>1020</v>
      </c>
      <c r="F62" s="553"/>
      <c r="G62" s="554"/>
      <c r="H62" s="547"/>
      <c r="I62" s="463"/>
    </row>
    <row r="63" spans="1:9" ht="15" customHeight="1" x14ac:dyDescent="0.35">
      <c r="A63" s="555" t="s">
        <v>217</v>
      </c>
      <c r="B63" s="556" t="s">
        <v>218</v>
      </c>
      <c r="C63" s="557">
        <v>2000</v>
      </c>
      <c r="D63" s="467"/>
      <c r="E63" s="536">
        <v>2000</v>
      </c>
      <c r="F63" s="558"/>
      <c r="G63" s="559"/>
      <c r="H63" s="551"/>
      <c r="I63" s="467"/>
    </row>
    <row r="64" spans="1:9" ht="24" customHeight="1" x14ac:dyDescent="0.35">
      <c r="A64" s="555" t="s">
        <v>219</v>
      </c>
      <c r="B64" s="560" t="s">
        <v>220</v>
      </c>
      <c r="C64" s="557"/>
      <c r="D64" s="475" t="s">
        <v>494</v>
      </c>
      <c r="E64" s="536"/>
      <c r="F64" s="542" t="s">
        <v>495</v>
      </c>
      <c r="G64" s="543" t="s">
        <v>444</v>
      </c>
      <c r="H64" s="544">
        <v>3020</v>
      </c>
      <c r="I64" s="542" t="s">
        <v>496</v>
      </c>
    </row>
    <row r="65" spans="1:9" ht="15" customHeight="1" x14ac:dyDescent="0.35">
      <c r="A65" s="555" t="s">
        <v>221</v>
      </c>
      <c r="B65" s="556" t="s">
        <v>216</v>
      </c>
      <c r="C65" s="557">
        <v>1020</v>
      </c>
      <c r="D65" s="463"/>
      <c r="E65" s="536">
        <v>1020</v>
      </c>
      <c r="F65" s="553"/>
      <c r="G65" s="463"/>
      <c r="H65" s="547"/>
      <c r="I65" s="463"/>
    </row>
    <row r="66" spans="1:9" ht="18" customHeight="1" x14ac:dyDescent="0.35">
      <c r="A66" s="555" t="s">
        <v>497</v>
      </c>
      <c r="B66" s="556" t="s">
        <v>218</v>
      </c>
      <c r="C66" s="557">
        <v>2000</v>
      </c>
      <c r="D66" s="467"/>
      <c r="E66" s="536">
        <v>2000</v>
      </c>
      <c r="F66" s="558"/>
      <c r="G66" s="467"/>
      <c r="H66" s="551"/>
      <c r="I66" s="467"/>
    </row>
    <row r="67" spans="1:9" ht="18" customHeight="1" x14ac:dyDescent="0.35">
      <c r="A67" s="530" t="s">
        <v>498</v>
      </c>
      <c r="B67" s="530"/>
      <c r="C67" s="531">
        <f>C48+C50+C60</f>
        <v>46640</v>
      </c>
      <c r="D67" s="531"/>
      <c r="E67" s="531">
        <f>E48+E50+E60</f>
        <v>46640</v>
      </c>
      <c r="F67" s="531"/>
      <c r="G67" s="531"/>
      <c r="H67" s="531">
        <f>H48+H50+H60</f>
        <v>46640</v>
      </c>
      <c r="I67" s="561"/>
    </row>
    <row r="68" spans="1:9" ht="33.75" customHeight="1" x14ac:dyDescent="0.35">
      <c r="A68" s="440"/>
      <c r="B68" s="562" t="s">
        <v>499</v>
      </c>
      <c r="C68" s="562"/>
      <c r="D68" s="562"/>
      <c r="E68" s="562"/>
      <c r="F68" s="562"/>
      <c r="G68" s="562"/>
      <c r="H68" s="562"/>
      <c r="I68" s="562"/>
    </row>
    <row r="69" spans="1:9" ht="15" customHeight="1" x14ac:dyDescent="0.35">
      <c r="A69" s="442" t="s">
        <v>225</v>
      </c>
      <c r="B69" s="443" t="s">
        <v>500</v>
      </c>
      <c r="C69" s="445">
        <f>SUM(C70:C73)</f>
        <v>33600</v>
      </c>
      <c r="D69" s="445"/>
      <c r="E69" s="445">
        <f>SUM(E70:E73)</f>
        <v>33600</v>
      </c>
      <c r="F69" s="445"/>
      <c r="G69" s="445"/>
      <c r="H69" s="445">
        <f>SUM(H70:H73)</f>
        <v>33600</v>
      </c>
      <c r="I69" s="468"/>
    </row>
    <row r="70" spans="1:9" ht="25.5" customHeight="1" x14ac:dyDescent="0.35">
      <c r="A70" s="469" t="s">
        <v>227</v>
      </c>
      <c r="B70" s="563" t="s">
        <v>500</v>
      </c>
      <c r="C70" s="564">
        <v>33600</v>
      </c>
      <c r="D70" s="563" t="s">
        <v>501</v>
      </c>
      <c r="E70" s="564">
        <v>8400</v>
      </c>
      <c r="F70" s="565" t="s">
        <v>502</v>
      </c>
      <c r="G70" s="563" t="s">
        <v>444</v>
      </c>
      <c r="H70" s="500">
        <v>8400</v>
      </c>
      <c r="I70" s="458" t="s">
        <v>503</v>
      </c>
    </row>
    <row r="71" spans="1:9" ht="25.5" customHeight="1" x14ac:dyDescent="0.35">
      <c r="A71" s="469"/>
      <c r="B71" s="563"/>
      <c r="C71" s="564"/>
      <c r="D71" s="563" t="s">
        <v>504</v>
      </c>
      <c r="E71" s="564">
        <v>8400</v>
      </c>
      <c r="F71" s="565" t="s">
        <v>505</v>
      </c>
      <c r="G71" s="563" t="s">
        <v>450</v>
      </c>
      <c r="H71" s="566">
        <v>8400</v>
      </c>
      <c r="I71" s="458" t="s">
        <v>506</v>
      </c>
    </row>
    <row r="72" spans="1:9" ht="25.5" customHeight="1" x14ac:dyDescent="0.35">
      <c r="A72" s="469"/>
      <c r="B72" s="563"/>
      <c r="C72" s="564"/>
      <c r="D72" s="563" t="s">
        <v>507</v>
      </c>
      <c r="E72" s="564">
        <v>8400</v>
      </c>
      <c r="F72" s="565" t="s">
        <v>508</v>
      </c>
      <c r="G72" s="563" t="s">
        <v>450</v>
      </c>
      <c r="H72" s="566">
        <v>8400</v>
      </c>
      <c r="I72" s="458" t="s">
        <v>509</v>
      </c>
    </row>
    <row r="73" spans="1:9" ht="25.5" customHeight="1" x14ac:dyDescent="0.35">
      <c r="A73" s="469"/>
      <c r="B73" s="563"/>
      <c r="C73" s="564"/>
      <c r="D73" s="563" t="s">
        <v>510</v>
      </c>
      <c r="E73" s="564">
        <v>8400</v>
      </c>
      <c r="F73" s="565" t="s">
        <v>511</v>
      </c>
      <c r="G73" s="563" t="s">
        <v>468</v>
      </c>
      <c r="H73" s="566">
        <v>8400</v>
      </c>
      <c r="I73" s="458" t="s">
        <v>512</v>
      </c>
    </row>
    <row r="74" spans="1:9" ht="16.5" customHeight="1" x14ac:dyDescent="0.35">
      <c r="A74" s="530" t="s">
        <v>513</v>
      </c>
      <c r="B74" s="530"/>
      <c r="C74" s="531">
        <f>C69</f>
        <v>33600</v>
      </c>
      <c r="D74" s="533"/>
      <c r="E74" s="531">
        <f>E69</f>
        <v>33600</v>
      </c>
      <c r="F74" s="533"/>
      <c r="G74" s="533"/>
      <c r="H74" s="531">
        <f>H69</f>
        <v>33600</v>
      </c>
      <c r="I74" s="561"/>
    </row>
    <row r="75" spans="1:9" ht="17.25" customHeight="1" x14ac:dyDescent="0.35">
      <c r="A75" s="440"/>
      <c r="B75" s="441" t="s">
        <v>514</v>
      </c>
      <c r="C75" s="441"/>
      <c r="D75" s="441"/>
      <c r="E75" s="441"/>
      <c r="F75" s="441"/>
      <c r="G75" s="441"/>
      <c r="H75" s="441"/>
      <c r="I75" s="441"/>
    </row>
    <row r="76" spans="1:9" ht="25.5" customHeight="1" x14ac:dyDescent="0.35">
      <c r="A76" s="442" t="s">
        <v>515</v>
      </c>
      <c r="B76" s="567" t="s">
        <v>247</v>
      </c>
      <c r="C76" s="445">
        <f>SUM(C77:C81)</f>
        <v>48014</v>
      </c>
      <c r="D76" s="445"/>
      <c r="E76" s="445">
        <f t="shared" ref="E76:H76" si="2">SUM(E77:E81)</f>
        <v>48014</v>
      </c>
      <c r="F76" s="445"/>
      <c r="G76" s="445"/>
      <c r="H76" s="445">
        <f t="shared" si="2"/>
        <v>48014</v>
      </c>
      <c r="I76" s="568"/>
    </row>
    <row r="77" spans="1:9" x14ac:dyDescent="0.35">
      <c r="A77" s="569" t="s">
        <v>248</v>
      </c>
      <c r="B77" s="570" t="s">
        <v>249</v>
      </c>
      <c r="C77" s="557">
        <v>45840</v>
      </c>
      <c r="D77" s="475" t="s">
        <v>516</v>
      </c>
      <c r="E77" s="557">
        <v>45840</v>
      </c>
      <c r="F77" s="542" t="s">
        <v>517</v>
      </c>
      <c r="G77" s="542" t="s">
        <v>518</v>
      </c>
      <c r="H77" s="544">
        <v>48014</v>
      </c>
      <c r="I77" s="542" t="s">
        <v>519</v>
      </c>
    </row>
    <row r="78" spans="1:9" x14ac:dyDescent="0.35">
      <c r="A78" s="569" t="s">
        <v>250</v>
      </c>
      <c r="B78" s="570" t="s">
        <v>251</v>
      </c>
      <c r="C78" s="557">
        <v>1792</v>
      </c>
      <c r="D78" s="462"/>
      <c r="E78" s="557">
        <v>1792</v>
      </c>
      <c r="F78" s="545"/>
      <c r="G78" s="545"/>
      <c r="H78" s="547"/>
      <c r="I78" s="463"/>
    </row>
    <row r="79" spans="1:9" ht="12" customHeight="1" x14ac:dyDescent="0.35">
      <c r="A79" s="569" t="s">
        <v>252</v>
      </c>
      <c r="B79" s="570" t="s">
        <v>253</v>
      </c>
      <c r="C79" s="557">
        <v>20</v>
      </c>
      <c r="D79" s="462"/>
      <c r="E79" s="557">
        <v>20</v>
      </c>
      <c r="F79" s="545"/>
      <c r="G79" s="545"/>
      <c r="H79" s="547"/>
      <c r="I79" s="463"/>
    </row>
    <row r="80" spans="1:9" ht="27" customHeight="1" x14ac:dyDescent="0.35">
      <c r="A80" s="569" t="s">
        <v>254</v>
      </c>
      <c r="B80" s="571" t="s">
        <v>255</v>
      </c>
      <c r="C80" s="557">
        <v>294</v>
      </c>
      <c r="D80" s="462"/>
      <c r="E80" s="557">
        <v>294</v>
      </c>
      <c r="F80" s="545"/>
      <c r="G80" s="545"/>
      <c r="H80" s="547"/>
      <c r="I80" s="463"/>
    </row>
    <row r="81" spans="1:9" x14ac:dyDescent="0.35">
      <c r="A81" s="569" t="s">
        <v>256</v>
      </c>
      <c r="B81" s="570" t="s">
        <v>257</v>
      </c>
      <c r="C81" s="557">
        <v>68</v>
      </c>
      <c r="D81" s="548"/>
      <c r="E81" s="557">
        <v>68</v>
      </c>
      <c r="F81" s="549"/>
      <c r="G81" s="549"/>
      <c r="H81" s="551"/>
      <c r="I81" s="467"/>
    </row>
    <row r="82" spans="1:9" ht="23" x14ac:dyDescent="0.35">
      <c r="A82" s="442" t="s">
        <v>264</v>
      </c>
      <c r="B82" s="567" t="s">
        <v>265</v>
      </c>
      <c r="C82" s="445">
        <f>SUM(C83:C87)</f>
        <v>39281.199999999997</v>
      </c>
      <c r="D82" s="445"/>
      <c r="E82" s="445">
        <f t="shared" ref="E82:H82" si="3">SUM(E83:E87)</f>
        <v>39281.199999999997</v>
      </c>
      <c r="F82" s="445"/>
      <c r="G82" s="445"/>
      <c r="H82" s="445">
        <f t="shared" si="3"/>
        <v>39281.199999999997</v>
      </c>
      <c r="I82" s="568"/>
    </row>
    <row r="83" spans="1:9" ht="25" customHeight="1" x14ac:dyDescent="0.35">
      <c r="A83" s="569" t="s">
        <v>266</v>
      </c>
      <c r="B83" s="572" t="s">
        <v>267</v>
      </c>
      <c r="C83" s="557">
        <v>2640</v>
      </c>
      <c r="D83" s="434" t="s">
        <v>520</v>
      </c>
      <c r="E83" s="536">
        <v>2640</v>
      </c>
      <c r="F83" s="458" t="s">
        <v>521</v>
      </c>
      <c r="G83" s="573" t="s">
        <v>522</v>
      </c>
      <c r="H83" s="540">
        <v>2640</v>
      </c>
      <c r="I83" s="458" t="s">
        <v>523</v>
      </c>
    </row>
    <row r="84" spans="1:9" ht="25" customHeight="1" x14ac:dyDescent="0.35">
      <c r="A84" s="569" t="s">
        <v>269</v>
      </c>
      <c r="B84" s="572" t="s">
        <v>270</v>
      </c>
      <c r="C84" s="557">
        <v>6398</v>
      </c>
      <c r="D84" s="434" t="s">
        <v>524</v>
      </c>
      <c r="E84" s="536">
        <v>6398</v>
      </c>
      <c r="F84" s="458" t="s">
        <v>525</v>
      </c>
      <c r="G84" s="573" t="s">
        <v>526</v>
      </c>
      <c r="H84" s="540">
        <v>6398</v>
      </c>
      <c r="I84" s="458" t="s">
        <v>527</v>
      </c>
    </row>
    <row r="85" spans="1:9" ht="25" customHeight="1" x14ac:dyDescent="0.35">
      <c r="A85" s="574" t="s">
        <v>271</v>
      </c>
      <c r="B85" s="575" t="s">
        <v>272</v>
      </c>
      <c r="C85" s="576">
        <v>797</v>
      </c>
      <c r="D85" s="475" t="s">
        <v>528</v>
      </c>
      <c r="E85" s="536">
        <v>718</v>
      </c>
      <c r="F85" s="542" t="s">
        <v>529</v>
      </c>
      <c r="G85" s="573" t="s">
        <v>530</v>
      </c>
      <c r="H85" s="544">
        <v>797</v>
      </c>
      <c r="I85" s="542" t="s">
        <v>531</v>
      </c>
    </row>
    <row r="86" spans="1:9" ht="25" customHeight="1" x14ac:dyDescent="0.35">
      <c r="A86" s="577"/>
      <c r="B86" s="578"/>
      <c r="C86" s="577"/>
      <c r="D86" s="548"/>
      <c r="E86" s="536">
        <v>79</v>
      </c>
      <c r="F86" s="549"/>
      <c r="G86" s="573" t="s">
        <v>532</v>
      </c>
      <c r="H86" s="551"/>
      <c r="I86" s="467"/>
    </row>
    <row r="87" spans="1:9" ht="25" customHeight="1" x14ac:dyDescent="0.35">
      <c r="A87" s="569" t="s">
        <v>273</v>
      </c>
      <c r="B87" s="579" t="s">
        <v>274</v>
      </c>
      <c r="C87" s="557">
        <v>29446.2</v>
      </c>
      <c r="D87" s="434" t="s">
        <v>533</v>
      </c>
      <c r="E87" s="536">
        <v>29446.2</v>
      </c>
      <c r="F87" s="458" t="s">
        <v>534</v>
      </c>
      <c r="G87" s="573" t="s">
        <v>535</v>
      </c>
      <c r="H87" s="540">
        <v>29446.2</v>
      </c>
      <c r="I87" s="458" t="s">
        <v>536</v>
      </c>
    </row>
    <row r="88" spans="1:9" ht="21.75" customHeight="1" x14ac:dyDescent="0.35">
      <c r="A88" s="530" t="s">
        <v>537</v>
      </c>
      <c r="B88" s="580"/>
      <c r="C88" s="531">
        <f>C76+C82</f>
        <v>87295.2</v>
      </c>
      <c r="D88" s="531"/>
      <c r="E88" s="531">
        <f t="shared" ref="E88" si="4">E76+E82</f>
        <v>87295.2</v>
      </c>
      <c r="F88" s="531"/>
      <c r="G88" s="531"/>
      <c r="H88" s="531">
        <f>H76+H82</f>
        <v>87295.2</v>
      </c>
      <c r="I88" s="561"/>
    </row>
    <row r="89" spans="1:9" ht="21" customHeight="1" x14ac:dyDescent="0.35">
      <c r="A89" s="440"/>
      <c r="B89" s="441" t="s">
        <v>538</v>
      </c>
      <c r="C89" s="441"/>
      <c r="D89" s="441"/>
      <c r="E89" s="441"/>
      <c r="F89" s="441"/>
      <c r="G89" s="441"/>
      <c r="H89" s="441"/>
      <c r="I89" s="441"/>
    </row>
    <row r="90" spans="1:9" ht="36.75" customHeight="1" x14ac:dyDescent="0.35">
      <c r="A90" s="469" t="s">
        <v>277</v>
      </c>
      <c r="B90" s="581" t="s">
        <v>278</v>
      </c>
      <c r="C90" s="582">
        <v>2400</v>
      </c>
      <c r="D90" s="583" t="s">
        <v>539</v>
      </c>
      <c r="E90" s="582">
        <v>2400</v>
      </c>
      <c r="F90" s="584" t="s">
        <v>540</v>
      </c>
      <c r="G90" s="583" t="s">
        <v>541</v>
      </c>
      <c r="H90" s="585">
        <v>2400</v>
      </c>
      <c r="I90" s="458" t="s">
        <v>542</v>
      </c>
    </row>
    <row r="91" spans="1:9" ht="27" customHeight="1" x14ac:dyDescent="0.35">
      <c r="A91" s="469" t="s">
        <v>279</v>
      </c>
      <c r="B91" s="581" t="s">
        <v>280</v>
      </c>
      <c r="C91" s="582">
        <v>28000</v>
      </c>
      <c r="D91" s="583" t="s">
        <v>543</v>
      </c>
      <c r="E91" s="582">
        <v>28000</v>
      </c>
      <c r="F91" s="584" t="s">
        <v>544</v>
      </c>
      <c r="G91" s="583" t="s">
        <v>545</v>
      </c>
      <c r="H91" s="585">
        <v>28000</v>
      </c>
      <c r="I91" s="458" t="s">
        <v>546</v>
      </c>
    </row>
    <row r="92" spans="1:9" ht="21" customHeight="1" x14ac:dyDescent="0.35">
      <c r="A92" s="530" t="s">
        <v>547</v>
      </c>
      <c r="B92" s="580"/>
      <c r="C92" s="531">
        <f>SUM(C90:C91)</f>
        <v>30400</v>
      </c>
      <c r="D92" s="586"/>
      <c r="E92" s="531">
        <f>SUM(E90:E91)</f>
        <v>30400</v>
      </c>
      <c r="F92" s="531"/>
      <c r="G92" s="586"/>
      <c r="H92" s="531">
        <f>SUM(H90:H91)</f>
        <v>30400</v>
      </c>
      <c r="I92" s="561"/>
    </row>
    <row r="93" spans="1:9" ht="13.5" customHeight="1" x14ac:dyDescent="0.35">
      <c r="A93" s="440"/>
      <c r="B93" s="441" t="s">
        <v>548</v>
      </c>
      <c r="C93" s="441"/>
      <c r="D93" s="441"/>
      <c r="E93" s="441"/>
      <c r="F93" s="441"/>
      <c r="G93" s="441"/>
      <c r="H93" s="441"/>
      <c r="I93" s="441"/>
    </row>
    <row r="94" spans="1:9" ht="12.75" customHeight="1" x14ac:dyDescent="0.35">
      <c r="A94" s="530" t="s">
        <v>549</v>
      </c>
      <c r="B94" s="530"/>
      <c r="C94" s="531">
        <v>0</v>
      </c>
      <c r="D94" s="533"/>
      <c r="E94" s="531">
        <v>0</v>
      </c>
      <c r="F94" s="533"/>
      <c r="G94" s="533"/>
      <c r="H94" s="531">
        <v>0</v>
      </c>
      <c r="I94" s="532"/>
    </row>
    <row r="95" spans="1:9" ht="15" thickBot="1" x14ac:dyDescent="0.4">
      <c r="A95" s="440"/>
      <c r="B95" s="441" t="s">
        <v>550</v>
      </c>
      <c r="C95" s="441"/>
      <c r="D95" s="441"/>
      <c r="E95" s="441"/>
      <c r="F95" s="441"/>
      <c r="G95" s="441"/>
      <c r="H95" s="441"/>
      <c r="I95" s="441"/>
    </row>
    <row r="96" spans="1:9" ht="25.15" customHeight="1" x14ac:dyDescent="0.35">
      <c r="A96" s="587" t="s">
        <v>551</v>
      </c>
      <c r="B96" s="588" t="s">
        <v>315</v>
      </c>
      <c r="C96" s="509">
        <v>40000</v>
      </c>
      <c r="D96" s="589" t="s">
        <v>552</v>
      </c>
      <c r="E96" s="590">
        <v>10000</v>
      </c>
      <c r="F96" s="591" t="s">
        <v>553</v>
      </c>
      <c r="G96" s="589" t="s">
        <v>450</v>
      </c>
      <c r="H96" s="592">
        <v>10000</v>
      </c>
      <c r="I96" s="458" t="s">
        <v>554</v>
      </c>
    </row>
    <row r="97" spans="1:9" ht="25.15" customHeight="1" x14ac:dyDescent="0.35">
      <c r="A97" s="587"/>
      <c r="B97" s="593"/>
      <c r="C97" s="509"/>
      <c r="D97" s="589" t="s">
        <v>555</v>
      </c>
      <c r="E97" s="590">
        <v>10000</v>
      </c>
      <c r="F97" s="591" t="s">
        <v>556</v>
      </c>
      <c r="G97" s="589" t="s">
        <v>444</v>
      </c>
      <c r="H97" s="500">
        <v>10000</v>
      </c>
      <c r="I97" s="458" t="s">
        <v>557</v>
      </c>
    </row>
    <row r="98" spans="1:9" ht="25.15" customHeight="1" x14ac:dyDescent="0.35">
      <c r="A98" s="587"/>
      <c r="B98" s="593"/>
      <c r="C98" s="509"/>
      <c r="D98" s="589" t="s">
        <v>558</v>
      </c>
      <c r="E98" s="590">
        <v>10000</v>
      </c>
      <c r="F98" s="591" t="s">
        <v>559</v>
      </c>
      <c r="G98" s="589" t="s">
        <v>450</v>
      </c>
      <c r="H98" s="592">
        <v>10000</v>
      </c>
      <c r="I98" s="458" t="s">
        <v>560</v>
      </c>
    </row>
    <row r="99" spans="1:9" ht="25.15" customHeight="1" x14ac:dyDescent="0.35">
      <c r="A99" s="587"/>
      <c r="B99" s="593"/>
      <c r="C99" s="509"/>
      <c r="D99" s="589" t="s">
        <v>561</v>
      </c>
      <c r="E99" s="590">
        <v>10000</v>
      </c>
      <c r="F99" s="591" t="s">
        <v>562</v>
      </c>
      <c r="G99" s="589" t="s">
        <v>468</v>
      </c>
      <c r="H99" s="592">
        <v>10000</v>
      </c>
      <c r="I99" s="594" t="s">
        <v>563</v>
      </c>
    </row>
    <row r="100" spans="1:9" ht="25.15" customHeight="1" x14ac:dyDescent="0.35">
      <c r="A100" s="587" t="s">
        <v>564</v>
      </c>
      <c r="B100" s="581" t="s">
        <v>317</v>
      </c>
      <c r="C100" s="509">
        <v>38104.199999999997</v>
      </c>
      <c r="D100" s="589" t="s">
        <v>565</v>
      </c>
      <c r="E100" s="590">
        <v>38104.199999999997</v>
      </c>
      <c r="F100" s="591" t="s">
        <v>566</v>
      </c>
      <c r="G100" s="589" t="s">
        <v>567</v>
      </c>
      <c r="H100" s="592"/>
      <c r="I100" s="594"/>
    </row>
    <row r="101" spans="1:9" ht="25.15" customHeight="1" x14ac:dyDescent="0.35">
      <c r="A101" s="587" t="s">
        <v>568</v>
      </c>
      <c r="B101" s="581" t="s">
        <v>569</v>
      </c>
      <c r="C101" s="509">
        <v>42400</v>
      </c>
      <c r="D101" s="589" t="s">
        <v>570</v>
      </c>
      <c r="E101" s="590">
        <v>42400</v>
      </c>
      <c r="F101" s="591" t="s">
        <v>571</v>
      </c>
      <c r="G101" s="589" t="s">
        <v>572</v>
      </c>
      <c r="H101" s="592">
        <v>42400</v>
      </c>
      <c r="I101" s="458" t="s">
        <v>573</v>
      </c>
    </row>
    <row r="102" spans="1:9" x14ac:dyDescent="0.35">
      <c r="A102" s="530" t="s">
        <v>574</v>
      </c>
      <c r="B102" s="530"/>
      <c r="C102" s="531">
        <f>SUM(C96:C101)</f>
        <v>120504.2</v>
      </c>
      <c r="D102" s="531"/>
      <c r="E102" s="531">
        <f>SUM(E96:E101)</f>
        <v>120504.2</v>
      </c>
      <c r="F102" s="531"/>
      <c r="G102" s="531"/>
      <c r="H102" s="531">
        <f>SUM(H96:H101)</f>
        <v>82400</v>
      </c>
      <c r="I102" s="561"/>
    </row>
    <row r="103" spans="1:9" ht="15" customHeight="1" x14ac:dyDescent="0.35">
      <c r="A103" s="440"/>
      <c r="B103" s="562" t="s">
        <v>575</v>
      </c>
      <c r="C103" s="562"/>
      <c r="D103" s="562"/>
      <c r="E103" s="562"/>
      <c r="F103" s="562"/>
      <c r="G103" s="562"/>
      <c r="H103" s="562"/>
      <c r="I103" s="562"/>
    </row>
    <row r="104" spans="1:9" x14ac:dyDescent="0.35">
      <c r="A104" s="530" t="s">
        <v>576</v>
      </c>
      <c r="B104" s="530"/>
      <c r="C104" s="531">
        <v>0</v>
      </c>
      <c r="D104" s="533"/>
      <c r="E104" s="531">
        <v>0</v>
      </c>
      <c r="F104" s="533"/>
      <c r="G104" s="533"/>
      <c r="H104" s="531">
        <v>0</v>
      </c>
      <c r="I104" s="532"/>
    </row>
    <row r="105" spans="1:9" ht="15" customHeight="1" x14ac:dyDescent="0.35">
      <c r="A105" s="440"/>
      <c r="B105" s="562" t="s">
        <v>577</v>
      </c>
      <c r="C105" s="562"/>
      <c r="D105" s="562"/>
      <c r="E105" s="562"/>
      <c r="F105" s="562"/>
      <c r="G105" s="562"/>
      <c r="H105" s="562"/>
      <c r="I105" s="562"/>
    </row>
    <row r="106" spans="1:9" x14ac:dyDescent="0.35">
      <c r="A106" s="530" t="s">
        <v>578</v>
      </c>
      <c r="B106" s="530"/>
      <c r="C106" s="531">
        <v>0</v>
      </c>
      <c r="D106" s="533"/>
      <c r="E106" s="531">
        <v>0</v>
      </c>
      <c r="F106" s="533"/>
      <c r="G106" s="533"/>
      <c r="H106" s="531">
        <v>0</v>
      </c>
      <c r="I106" s="532"/>
    </row>
    <row r="107" spans="1:9" ht="15" customHeight="1" x14ac:dyDescent="0.35">
      <c r="A107" s="440"/>
      <c r="B107" s="562" t="s">
        <v>579</v>
      </c>
      <c r="C107" s="562"/>
      <c r="D107" s="562"/>
      <c r="E107" s="562"/>
      <c r="F107" s="562"/>
      <c r="G107" s="562"/>
      <c r="H107" s="562"/>
      <c r="I107" s="562"/>
    </row>
    <row r="108" spans="1:9" x14ac:dyDescent="0.35">
      <c r="A108" s="530" t="s">
        <v>580</v>
      </c>
      <c r="B108" s="530"/>
      <c r="C108" s="531">
        <v>0</v>
      </c>
      <c r="D108" s="533"/>
      <c r="E108" s="531">
        <v>0</v>
      </c>
      <c r="F108" s="533"/>
      <c r="G108" s="533"/>
      <c r="H108" s="531">
        <v>0</v>
      </c>
      <c r="I108" s="532"/>
    </row>
    <row r="109" spans="1:9" ht="15" customHeight="1" x14ac:dyDescent="0.35">
      <c r="A109" s="440"/>
      <c r="B109" s="562" t="s">
        <v>581</v>
      </c>
      <c r="C109" s="562"/>
      <c r="D109" s="562"/>
      <c r="E109" s="562"/>
      <c r="F109" s="562"/>
      <c r="G109" s="562"/>
      <c r="H109" s="562"/>
      <c r="I109" s="562"/>
    </row>
    <row r="110" spans="1:9" ht="27" customHeight="1" x14ac:dyDescent="0.35">
      <c r="A110" s="595" t="s">
        <v>582</v>
      </c>
      <c r="B110" s="596" t="s">
        <v>338</v>
      </c>
      <c r="C110" s="445">
        <f>SUM(C111:C113)</f>
        <v>74014.100000000006</v>
      </c>
      <c r="D110" s="445"/>
      <c r="E110" s="445">
        <f>SUM(E111:E113)</f>
        <v>74014.100000000006</v>
      </c>
      <c r="F110" s="445"/>
      <c r="G110" s="445"/>
      <c r="H110" s="445">
        <f>SUM(H111:H113)</f>
        <v>30014.1</v>
      </c>
      <c r="I110" s="597"/>
    </row>
    <row r="111" spans="1:9" ht="39.75" customHeight="1" x14ac:dyDescent="0.35">
      <c r="A111" s="598" t="s">
        <v>339</v>
      </c>
      <c r="B111" s="573" t="s">
        <v>583</v>
      </c>
      <c r="C111" s="599">
        <v>44000</v>
      </c>
      <c r="D111" s="573" t="s">
        <v>584</v>
      </c>
      <c r="E111" s="600">
        <v>44000</v>
      </c>
      <c r="F111" s="584" t="s">
        <v>585</v>
      </c>
      <c r="G111" s="434" t="s">
        <v>433</v>
      </c>
      <c r="H111" s="601"/>
      <c r="I111" s="602"/>
    </row>
    <row r="112" spans="1:9" ht="21" customHeight="1" x14ac:dyDescent="0.35">
      <c r="A112" s="603" t="s">
        <v>351</v>
      </c>
      <c r="B112" s="604" t="s">
        <v>586</v>
      </c>
      <c r="C112" s="605">
        <v>30014.1</v>
      </c>
      <c r="D112" s="604" t="s">
        <v>587</v>
      </c>
      <c r="E112" s="476">
        <v>30014.1</v>
      </c>
      <c r="F112" s="606" t="s">
        <v>588</v>
      </c>
      <c r="G112" s="475" t="s">
        <v>567</v>
      </c>
      <c r="H112" s="540">
        <v>30014</v>
      </c>
      <c r="I112" s="602" t="s">
        <v>589</v>
      </c>
    </row>
    <row r="113" spans="1:9" ht="12" customHeight="1" x14ac:dyDescent="0.35">
      <c r="A113" s="551"/>
      <c r="B113" s="467"/>
      <c r="C113" s="607"/>
      <c r="D113" s="467"/>
      <c r="E113" s="465"/>
      <c r="F113" s="466"/>
      <c r="G113" s="467"/>
      <c r="H113" s="540">
        <v>0.1</v>
      </c>
      <c r="I113" s="602" t="s">
        <v>590</v>
      </c>
    </row>
    <row r="114" spans="1:9" ht="27" x14ac:dyDescent="0.35">
      <c r="A114" s="608" t="s">
        <v>361</v>
      </c>
      <c r="B114" s="609" t="s">
        <v>336</v>
      </c>
      <c r="C114" s="445">
        <f>SUM(C115:C125)</f>
        <v>212800</v>
      </c>
      <c r="D114" s="445"/>
      <c r="E114" s="445">
        <f>SUM(E115:E125)</f>
        <v>212800</v>
      </c>
      <c r="F114" s="445"/>
      <c r="G114" s="445"/>
      <c r="H114" s="445">
        <f>SUM(H115:H125)</f>
        <v>200800</v>
      </c>
      <c r="I114" s="610"/>
    </row>
    <row r="115" spans="1:9" ht="24.75" customHeight="1" x14ac:dyDescent="0.35">
      <c r="A115" s="611" t="s">
        <v>362</v>
      </c>
      <c r="B115" s="612" t="s">
        <v>363</v>
      </c>
      <c r="C115" s="536">
        <v>12000</v>
      </c>
      <c r="D115" s="573" t="s">
        <v>591</v>
      </c>
      <c r="E115" s="536">
        <v>12000</v>
      </c>
      <c r="F115" s="584" t="s">
        <v>592</v>
      </c>
      <c r="G115" s="434" t="s">
        <v>593</v>
      </c>
      <c r="H115" s="613"/>
      <c r="I115" s="614"/>
    </row>
    <row r="116" spans="1:9" ht="22.5" customHeight="1" x14ac:dyDescent="0.35">
      <c r="A116" s="615" t="s">
        <v>365</v>
      </c>
      <c r="B116" s="604" t="s">
        <v>366</v>
      </c>
      <c r="C116" s="576">
        <v>46000</v>
      </c>
      <c r="D116" s="604" t="s">
        <v>594</v>
      </c>
      <c r="E116" s="616"/>
      <c r="F116" s="584" t="s">
        <v>595</v>
      </c>
      <c r="G116" s="434"/>
      <c r="H116" s="601"/>
      <c r="I116" s="602"/>
    </row>
    <row r="117" spans="1:9" ht="40" customHeight="1" x14ac:dyDescent="0.35">
      <c r="A117" s="617"/>
      <c r="B117" s="618"/>
      <c r="C117" s="619"/>
      <c r="D117" s="618"/>
      <c r="E117" s="620">
        <v>11500</v>
      </c>
      <c r="F117" s="527" t="s">
        <v>596</v>
      </c>
      <c r="G117" s="499" t="s">
        <v>464</v>
      </c>
      <c r="H117" s="479">
        <v>11500</v>
      </c>
      <c r="I117" s="458" t="s">
        <v>597</v>
      </c>
    </row>
    <row r="118" spans="1:9" ht="40" customHeight="1" x14ac:dyDescent="0.35">
      <c r="A118" s="617"/>
      <c r="B118" s="618"/>
      <c r="C118" s="619"/>
      <c r="D118" s="618"/>
      <c r="E118" s="536">
        <v>11500</v>
      </c>
      <c r="F118" s="504" t="s">
        <v>598</v>
      </c>
      <c r="G118" s="621" t="s">
        <v>450</v>
      </c>
      <c r="H118" s="561">
        <v>11500</v>
      </c>
      <c r="I118" s="458" t="s">
        <v>599</v>
      </c>
    </row>
    <row r="119" spans="1:9" ht="40" customHeight="1" x14ac:dyDescent="0.35">
      <c r="A119" s="617"/>
      <c r="B119" s="618"/>
      <c r="C119" s="619"/>
      <c r="D119" s="618"/>
      <c r="E119" s="536">
        <v>11500</v>
      </c>
      <c r="F119" s="504" t="s">
        <v>600</v>
      </c>
      <c r="G119" s="621" t="s">
        <v>447</v>
      </c>
      <c r="H119" s="561">
        <v>11500</v>
      </c>
      <c r="I119" s="458" t="s">
        <v>601</v>
      </c>
    </row>
    <row r="120" spans="1:9" ht="40" customHeight="1" x14ac:dyDescent="0.35">
      <c r="A120" s="622"/>
      <c r="B120" s="623"/>
      <c r="C120" s="624"/>
      <c r="D120" s="548"/>
      <c r="E120" s="536">
        <v>11500</v>
      </c>
      <c r="F120" s="504" t="s">
        <v>602</v>
      </c>
      <c r="G120" s="505" t="s">
        <v>468</v>
      </c>
      <c r="H120" s="540">
        <v>11500</v>
      </c>
      <c r="I120" s="458" t="s">
        <v>603</v>
      </c>
    </row>
    <row r="121" spans="1:9" ht="40" customHeight="1" x14ac:dyDescent="0.35">
      <c r="A121" s="625" t="s">
        <v>367</v>
      </c>
      <c r="B121" s="434" t="s">
        <v>368</v>
      </c>
      <c r="C121" s="536">
        <v>34800</v>
      </c>
      <c r="D121" s="434" t="s">
        <v>604</v>
      </c>
      <c r="E121" s="536">
        <v>34800</v>
      </c>
      <c r="F121" s="584" t="s">
        <v>605</v>
      </c>
      <c r="G121" s="434" t="s">
        <v>606</v>
      </c>
      <c r="H121" s="540">
        <v>34800</v>
      </c>
      <c r="I121" s="458" t="s">
        <v>607</v>
      </c>
    </row>
    <row r="122" spans="1:9" ht="40" customHeight="1" x14ac:dyDescent="0.35">
      <c r="A122" s="625" t="s">
        <v>369</v>
      </c>
      <c r="B122" s="434" t="s">
        <v>370</v>
      </c>
      <c r="C122" s="536">
        <v>30000</v>
      </c>
      <c r="D122" s="434" t="s">
        <v>608</v>
      </c>
      <c r="E122" s="536">
        <v>30000</v>
      </c>
      <c r="F122" s="584" t="s">
        <v>609</v>
      </c>
      <c r="G122" s="434" t="s">
        <v>468</v>
      </c>
      <c r="H122" s="540">
        <v>30000</v>
      </c>
      <c r="I122" s="561" t="s">
        <v>610</v>
      </c>
    </row>
    <row r="123" spans="1:9" ht="40" customHeight="1" x14ac:dyDescent="0.35">
      <c r="A123" s="625" t="s">
        <v>611</v>
      </c>
      <c r="B123" s="434" t="s">
        <v>372</v>
      </c>
      <c r="C123" s="536">
        <v>30000</v>
      </c>
      <c r="D123" s="434" t="s">
        <v>612</v>
      </c>
      <c r="E123" s="536">
        <v>30000</v>
      </c>
      <c r="F123" s="584" t="s">
        <v>613</v>
      </c>
      <c r="G123" s="434" t="s">
        <v>614</v>
      </c>
      <c r="H123" s="540">
        <v>30000</v>
      </c>
      <c r="I123" s="458" t="s">
        <v>615</v>
      </c>
    </row>
    <row r="124" spans="1:9" ht="40" customHeight="1" x14ac:dyDescent="0.35">
      <c r="A124" s="625" t="s">
        <v>373</v>
      </c>
      <c r="B124" s="434" t="s">
        <v>374</v>
      </c>
      <c r="C124" s="536">
        <v>30000</v>
      </c>
      <c r="D124" s="434" t="s">
        <v>616</v>
      </c>
      <c r="E124" s="536">
        <v>30000</v>
      </c>
      <c r="F124" s="584" t="s">
        <v>617</v>
      </c>
      <c r="G124" s="434" t="s">
        <v>614</v>
      </c>
      <c r="H124" s="540">
        <v>30000</v>
      </c>
      <c r="I124" s="458" t="s">
        <v>618</v>
      </c>
    </row>
    <row r="125" spans="1:9" ht="41.25" customHeight="1" x14ac:dyDescent="0.35">
      <c r="A125" s="626" t="s">
        <v>375</v>
      </c>
      <c r="B125" s="627" t="s">
        <v>376</v>
      </c>
      <c r="C125" s="628">
        <v>30000</v>
      </c>
      <c r="D125" s="434" t="s">
        <v>619</v>
      </c>
      <c r="E125" s="536">
        <v>30000</v>
      </c>
      <c r="F125" s="584" t="s">
        <v>620</v>
      </c>
      <c r="G125" s="434" t="s">
        <v>614</v>
      </c>
      <c r="H125" s="540">
        <v>30000</v>
      </c>
      <c r="I125" s="458" t="s">
        <v>621</v>
      </c>
    </row>
    <row r="126" spans="1:9" x14ac:dyDescent="0.35">
      <c r="A126" s="530" t="s">
        <v>622</v>
      </c>
      <c r="B126" s="530"/>
      <c r="C126" s="531">
        <f>C110+C114</f>
        <v>286814.09999999998</v>
      </c>
      <c r="D126" s="531"/>
      <c r="E126" s="531">
        <f>E110+E114</f>
        <v>286814.09999999998</v>
      </c>
      <c r="F126" s="531"/>
      <c r="G126" s="531"/>
      <c r="H126" s="531">
        <f>H110+H114</f>
        <v>230814.1</v>
      </c>
      <c r="I126" s="561"/>
    </row>
    <row r="127" spans="1:9" ht="57" customHeight="1" x14ac:dyDescent="0.35">
      <c r="A127" s="629" t="s">
        <v>623</v>
      </c>
      <c r="B127" s="629"/>
      <c r="C127" s="630">
        <f>C42+C44+C46+C67+C74+C88+C92+C94+C102+C104+C106+C108+C126</f>
        <v>918833.5</v>
      </c>
      <c r="D127" s="630"/>
      <c r="E127" s="630">
        <f>E42+E44+E46+E67+E74+E88+E92+E94+E102+E104+E106+E108+E126</f>
        <v>918833.5</v>
      </c>
      <c r="F127" s="630"/>
      <c r="G127" s="630"/>
      <c r="H127" s="630">
        <f t="shared" ref="H127" si="5">H42+H44+H46+H67+H74+H88+H92+H94+H102+H104+H106+H108+H126</f>
        <v>735066.8</v>
      </c>
      <c r="I127" s="631"/>
    </row>
    <row r="128" spans="1:9" ht="15" customHeight="1" x14ac:dyDescent="0.35">
      <c r="A128" s="632" t="s">
        <v>624</v>
      </c>
      <c r="B128" s="632"/>
      <c r="C128" s="632"/>
      <c r="D128" s="632"/>
      <c r="E128" s="632"/>
      <c r="F128" s="632"/>
      <c r="G128" s="632"/>
      <c r="H128" s="632"/>
      <c r="I128" s="632"/>
    </row>
    <row r="129" spans="1:9" ht="13" customHeight="1" x14ac:dyDescent="0.35">
      <c r="A129" s="440"/>
      <c r="B129" s="562" t="s">
        <v>581</v>
      </c>
      <c r="C129" s="562"/>
      <c r="D129" s="562"/>
      <c r="E129" s="562"/>
      <c r="F129" s="562"/>
      <c r="G129" s="562"/>
      <c r="H129" s="562"/>
      <c r="I129" s="562"/>
    </row>
    <row r="130" spans="1:9" ht="26.25" customHeight="1" x14ac:dyDescent="0.35">
      <c r="A130" s="595" t="s">
        <v>582</v>
      </c>
      <c r="B130" s="596" t="s">
        <v>338</v>
      </c>
      <c r="C130" s="445">
        <f>C131</f>
        <v>20000</v>
      </c>
      <c r="D130" s="445"/>
      <c r="E130" s="445">
        <f>E131</f>
        <v>20000</v>
      </c>
      <c r="F130" s="445"/>
      <c r="G130" s="445"/>
      <c r="H130" s="445">
        <v>0</v>
      </c>
      <c r="I130" s="597"/>
    </row>
    <row r="131" spans="1:9" ht="39" customHeight="1" x14ac:dyDescent="0.35">
      <c r="A131" s="633" t="s">
        <v>343</v>
      </c>
      <c r="B131" s="583" t="s">
        <v>344</v>
      </c>
      <c r="C131" s="634">
        <v>20000</v>
      </c>
      <c r="D131" s="583" t="s">
        <v>625</v>
      </c>
      <c r="E131" s="634">
        <v>20000</v>
      </c>
      <c r="F131" s="635" t="s">
        <v>626</v>
      </c>
      <c r="G131" s="583" t="s">
        <v>627</v>
      </c>
      <c r="H131" s="636"/>
      <c r="I131" s="636"/>
    </row>
    <row r="132" spans="1:9" ht="24" customHeight="1" x14ac:dyDescent="0.35">
      <c r="A132" s="530" t="s">
        <v>622</v>
      </c>
      <c r="B132" s="530"/>
      <c r="C132" s="531">
        <f>C130</f>
        <v>20000</v>
      </c>
      <c r="D132" s="637"/>
      <c r="E132" s="531">
        <f>E130</f>
        <v>20000</v>
      </c>
      <c r="F132" s="638"/>
      <c r="G132" s="638"/>
      <c r="H132" s="531">
        <v>0</v>
      </c>
      <c r="I132" s="639"/>
    </row>
    <row r="133" spans="1:9" ht="57.75" customHeight="1" x14ac:dyDescent="0.35">
      <c r="A133" s="629" t="s">
        <v>628</v>
      </c>
      <c r="B133" s="629"/>
      <c r="C133" s="640">
        <f>C132</f>
        <v>20000</v>
      </c>
      <c r="D133" s="640"/>
      <c r="E133" s="640">
        <f>E132</f>
        <v>20000</v>
      </c>
      <c r="F133" s="640"/>
      <c r="G133" s="640"/>
      <c r="H133" s="640">
        <v>0</v>
      </c>
      <c r="I133" s="641"/>
    </row>
    <row r="134" spans="1:9" ht="64.5" customHeight="1" x14ac:dyDescent="0.35">
      <c r="A134" s="629" t="s">
        <v>629</v>
      </c>
      <c r="B134" s="629"/>
      <c r="C134" s="630">
        <f>C127+C133</f>
        <v>938833.5</v>
      </c>
      <c r="D134" s="630"/>
      <c r="E134" s="630">
        <f>E127+E133</f>
        <v>938833.5</v>
      </c>
      <c r="F134" s="630"/>
      <c r="G134" s="630"/>
      <c r="H134" s="630">
        <f>H127+H133</f>
        <v>735066.8</v>
      </c>
      <c r="I134" s="642"/>
    </row>
    <row r="136" spans="1:9" ht="15.5" x14ac:dyDescent="0.35">
      <c r="B136" s="643" t="s">
        <v>630</v>
      </c>
      <c r="C136" s="427"/>
      <c r="D136" s="428"/>
      <c r="E136" s="429"/>
      <c r="H136" s="644"/>
    </row>
    <row r="137" spans="1:9" ht="15" customHeight="1" x14ac:dyDescent="0.35">
      <c r="B137" s="645" t="s">
        <v>631</v>
      </c>
      <c r="C137" s="645"/>
      <c r="D137" s="646"/>
      <c r="E137" s="645" t="s">
        <v>632</v>
      </c>
      <c r="F137" s="647"/>
      <c r="H137" s="644"/>
      <c r="I137" s="648"/>
    </row>
    <row r="138" spans="1:9" x14ac:dyDescent="0.35">
      <c r="H138" s="644"/>
    </row>
    <row r="139" spans="1:9" x14ac:dyDescent="0.35">
      <c r="C139" s="649"/>
      <c r="H139" s="644"/>
    </row>
    <row r="140" spans="1:9" x14ac:dyDescent="0.35">
      <c r="C140" s="649"/>
    </row>
  </sheetData>
  <mergeCells count="106">
    <mergeCell ref="A128:I128"/>
    <mergeCell ref="B129:I129"/>
    <mergeCell ref="A132:B132"/>
    <mergeCell ref="A133:B133"/>
    <mergeCell ref="A134:B134"/>
    <mergeCell ref="B137:C137"/>
    <mergeCell ref="E137:F137"/>
    <mergeCell ref="A116:A120"/>
    <mergeCell ref="B116:B120"/>
    <mergeCell ref="C116:C120"/>
    <mergeCell ref="D116:D120"/>
    <mergeCell ref="A126:B126"/>
    <mergeCell ref="A127:B127"/>
    <mergeCell ref="B107:I107"/>
    <mergeCell ref="A108:B108"/>
    <mergeCell ref="B109:I109"/>
    <mergeCell ref="A112:A113"/>
    <mergeCell ref="B112:B113"/>
    <mergeCell ref="C112:C113"/>
    <mergeCell ref="D112:D113"/>
    <mergeCell ref="E112:E113"/>
    <mergeCell ref="F112:F113"/>
    <mergeCell ref="G112:G113"/>
    <mergeCell ref="B95:I95"/>
    <mergeCell ref="A102:B102"/>
    <mergeCell ref="B103:I103"/>
    <mergeCell ref="A104:B104"/>
    <mergeCell ref="B105:I105"/>
    <mergeCell ref="A106:B106"/>
    <mergeCell ref="I85:I86"/>
    <mergeCell ref="A88:B88"/>
    <mergeCell ref="B89:I89"/>
    <mergeCell ref="A92:B92"/>
    <mergeCell ref="B93:I93"/>
    <mergeCell ref="A94:B94"/>
    <mergeCell ref="A85:A86"/>
    <mergeCell ref="B85:B86"/>
    <mergeCell ref="C85:C86"/>
    <mergeCell ref="D85:D86"/>
    <mergeCell ref="F85:F86"/>
    <mergeCell ref="H85:H86"/>
    <mergeCell ref="B68:I68"/>
    <mergeCell ref="A74:B74"/>
    <mergeCell ref="B75:I75"/>
    <mergeCell ref="D77:D81"/>
    <mergeCell ref="F77:F81"/>
    <mergeCell ref="G77:G81"/>
    <mergeCell ref="H77:H81"/>
    <mergeCell ref="I77:I81"/>
    <mergeCell ref="D64:D66"/>
    <mergeCell ref="F64:F66"/>
    <mergeCell ref="G64:G66"/>
    <mergeCell ref="H64:H66"/>
    <mergeCell ref="I64:I66"/>
    <mergeCell ref="A67:B67"/>
    <mergeCell ref="D57:D59"/>
    <mergeCell ref="F57:F59"/>
    <mergeCell ref="G57:G59"/>
    <mergeCell ref="H57:H59"/>
    <mergeCell ref="I57:I59"/>
    <mergeCell ref="D61:D63"/>
    <mergeCell ref="F61:F63"/>
    <mergeCell ref="G61:G63"/>
    <mergeCell ref="H61:H63"/>
    <mergeCell ref="I61:I63"/>
    <mergeCell ref="A44:B44"/>
    <mergeCell ref="B45:I45"/>
    <mergeCell ref="A46:B46"/>
    <mergeCell ref="B47:I47"/>
    <mergeCell ref="D52:D55"/>
    <mergeCell ref="F52:F55"/>
    <mergeCell ref="G52:G55"/>
    <mergeCell ref="H52:H55"/>
    <mergeCell ref="I52:I55"/>
    <mergeCell ref="A37:A41"/>
    <mergeCell ref="B37:B41"/>
    <mergeCell ref="C37:C41"/>
    <mergeCell ref="D37:D41"/>
    <mergeCell ref="A42:B42"/>
    <mergeCell ref="B43:I43"/>
    <mergeCell ref="A27:A31"/>
    <mergeCell ref="B27:B31"/>
    <mergeCell ref="C27:C31"/>
    <mergeCell ref="D27:D31"/>
    <mergeCell ref="A32:A36"/>
    <mergeCell ref="B32:B36"/>
    <mergeCell ref="C32:C36"/>
    <mergeCell ref="D32:D36"/>
    <mergeCell ref="G17:G20"/>
    <mergeCell ref="A24:A25"/>
    <mergeCell ref="B24:B25"/>
    <mergeCell ref="C24:C25"/>
    <mergeCell ref="D24:D25"/>
    <mergeCell ref="E24:E25"/>
    <mergeCell ref="F24:F25"/>
    <mergeCell ref="G24:G25"/>
    <mergeCell ref="A12:C12"/>
    <mergeCell ref="D12:I12"/>
    <mergeCell ref="A14:D14"/>
    <mergeCell ref="B15:I15"/>
    <mergeCell ref="A17:A20"/>
    <mergeCell ref="B17:B20"/>
    <mergeCell ref="C17:C20"/>
    <mergeCell ref="D17:D20"/>
    <mergeCell ref="E17:E20"/>
    <mergeCell ref="F17:F20"/>
  </mergeCells>
  <pageMargins left="0.59055118110236227" right="3.937007874015748E-2" top="0.59055118110236227" bottom="0.39370078740157483" header="0.51181102362204722" footer="0.11811023622047245"/>
  <pageSetup paperSize="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Okhrimenko Olena</cp:lastModifiedBy>
  <dcterms:created xsi:type="dcterms:W3CDTF">2020-11-14T13:09:40Z</dcterms:created>
  <dcterms:modified xsi:type="dcterms:W3CDTF">2023-11-24T12:23:52Z</dcterms:modified>
</cp:coreProperties>
</file>