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55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</workbook>
</file>

<file path=xl/calcChain.xml><?xml version="1.0" encoding="utf-8"?>
<calcChain xmlns="http://schemas.openxmlformats.org/spreadsheetml/2006/main">
  <c r="W143" i="2" l="1"/>
  <c r="W144" i="2"/>
  <c r="Z61" i="2" l="1"/>
  <c r="Y61" i="2"/>
  <c r="X61" i="2"/>
  <c r="W61" i="2"/>
  <c r="J61" i="2"/>
  <c r="G61" i="2"/>
  <c r="Y144" i="2"/>
  <c r="Z144" i="2" s="1"/>
  <c r="Y145" i="2"/>
  <c r="Z145" i="2" s="1"/>
  <c r="G145" i="2" l="1"/>
  <c r="G144" i="2"/>
  <c r="J62" i="2"/>
  <c r="X62" i="2" s="1"/>
  <c r="J60" i="2"/>
  <c r="X60" i="2" s="1"/>
  <c r="G62" i="2"/>
  <c r="W62" i="2" s="1"/>
  <c r="G60" i="2"/>
  <c r="W60" i="2"/>
  <c r="J59" i="2"/>
  <c r="X59" i="2" s="1"/>
  <c r="G59" i="2"/>
  <c r="W59" i="2" s="1"/>
  <c r="W58" i="2"/>
  <c r="J58" i="2"/>
  <c r="X58" i="2" s="1"/>
  <c r="G58" i="2"/>
  <c r="W57" i="2"/>
  <c r="J57" i="2"/>
  <c r="X57" i="2" s="1"/>
  <c r="Y57" i="2" s="1"/>
  <c r="Z57" i="2" s="1"/>
  <c r="J56" i="2"/>
  <c r="X56" i="2" s="1"/>
  <c r="G56" i="2"/>
  <c r="W56" i="2" s="1"/>
  <c r="J19" i="2"/>
  <c r="G19" i="2"/>
  <c r="J18" i="2"/>
  <c r="J17" i="2"/>
  <c r="J16" i="2"/>
  <c r="G17" i="2"/>
  <c r="G18" i="2"/>
  <c r="G16" i="2"/>
  <c r="Y62" i="2" l="1"/>
  <c r="Z62" i="2" s="1"/>
  <c r="Y60" i="2"/>
  <c r="Z60" i="2" s="1"/>
  <c r="Y56" i="2"/>
  <c r="Z56" i="2" s="1"/>
  <c r="Y59" i="2"/>
  <c r="Z59" i="2" s="1"/>
  <c r="Y58" i="2"/>
  <c r="Z58" i="2" s="1"/>
  <c r="I71" i="3"/>
  <c r="F71" i="3"/>
  <c r="D71" i="3"/>
  <c r="I61" i="3"/>
  <c r="F61" i="3"/>
  <c r="D61" i="3"/>
  <c r="I51" i="3"/>
  <c r="F51" i="3"/>
  <c r="D51" i="3"/>
  <c r="V189" i="2"/>
  <c r="S189" i="2"/>
  <c r="P189" i="2"/>
  <c r="M189" i="2"/>
  <c r="J189" i="2"/>
  <c r="X189" i="2" s="1"/>
  <c r="G189" i="2"/>
  <c r="V188" i="2"/>
  <c r="S188" i="2"/>
  <c r="P188" i="2"/>
  <c r="M188" i="2"/>
  <c r="J188" i="2"/>
  <c r="G188" i="2"/>
  <c r="V187" i="2"/>
  <c r="S187" i="2"/>
  <c r="P187" i="2"/>
  <c r="M187" i="2"/>
  <c r="G187" i="2"/>
  <c r="V186" i="2"/>
  <c r="S186" i="2"/>
  <c r="P186" i="2"/>
  <c r="M186" i="2"/>
  <c r="J186" i="2"/>
  <c r="X186" i="2" s="1"/>
  <c r="G186" i="2"/>
  <c r="W186" i="2" s="1"/>
  <c r="V185" i="2"/>
  <c r="S185" i="2"/>
  <c r="P185" i="2"/>
  <c r="M185" i="2"/>
  <c r="J185" i="2"/>
  <c r="X185" i="2" s="1"/>
  <c r="G185" i="2"/>
  <c r="W185" i="2" s="1"/>
  <c r="V184" i="2"/>
  <c r="S184" i="2"/>
  <c r="P184" i="2"/>
  <c r="M184" i="2"/>
  <c r="W184" i="2" s="1"/>
  <c r="J184" i="2"/>
  <c r="G184" i="2"/>
  <c r="V183" i="2"/>
  <c r="S183" i="2"/>
  <c r="P183" i="2"/>
  <c r="M183" i="2"/>
  <c r="W183" i="2" s="1"/>
  <c r="J183" i="2"/>
  <c r="G183" i="2"/>
  <c r="V182" i="2"/>
  <c r="S182" i="2"/>
  <c r="P182" i="2"/>
  <c r="M182" i="2"/>
  <c r="J182" i="2"/>
  <c r="G182" i="2"/>
  <c r="W182" i="2" s="1"/>
  <c r="T181" i="2"/>
  <c r="T190" i="2" s="1"/>
  <c r="Q181" i="2"/>
  <c r="N181" i="2"/>
  <c r="N190" i="2" s="1"/>
  <c r="K181" i="2"/>
  <c r="H181" i="2"/>
  <c r="E181" i="2"/>
  <c r="V180" i="2"/>
  <c r="S180" i="2"/>
  <c r="P180" i="2"/>
  <c r="M180" i="2"/>
  <c r="J180" i="2"/>
  <c r="G180" i="2"/>
  <c r="W180" i="2" s="1"/>
  <c r="V179" i="2"/>
  <c r="S179" i="2"/>
  <c r="P179" i="2"/>
  <c r="M179" i="2"/>
  <c r="M177" i="2" s="1"/>
  <c r="J179" i="2"/>
  <c r="X179" i="2" s="1"/>
  <c r="G179" i="2"/>
  <c r="V178" i="2"/>
  <c r="S178" i="2"/>
  <c r="S177" i="2" s="1"/>
  <c r="P178" i="2"/>
  <c r="M178" i="2"/>
  <c r="J178" i="2"/>
  <c r="J177" i="2" s="1"/>
  <c r="G178" i="2"/>
  <c r="T177" i="2"/>
  <c r="Q177" i="2"/>
  <c r="N177" i="2"/>
  <c r="K177" i="2"/>
  <c r="H177" i="2"/>
  <c r="E177" i="2"/>
  <c r="V176" i="2"/>
  <c r="V172" i="2" s="1"/>
  <c r="S176" i="2"/>
  <c r="P176" i="2"/>
  <c r="M176" i="2"/>
  <c r="J176" i="2"/>
  <c r="G176" i="2"/>
  <c r="V175" i="2"/>
  <c r="S175" i="2"/>
  <c r="S172" i="2" s="1"/>
  <c r="P175" i="2"/>
  <c r="M175" i="2"/>
  <c r="J175" i="2"/>
  <c r="X175" i="2" s="1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G170" i="2"/>
  <c r="W170" i="2" s="1"/>
  <c r="V169" i="2"/>
  <c r="S169" i="2"/>
  <c r="P169" i="2"/>
  <c r="M169" i="2"/>
  <c r="M167" i="2" s="1"/>
  <c r="J169" i="2"/>
  <c r="X169" i="2" s="1"/>
  <c r="G169" i="2"/>
  <c r="V168" i="2"/>
  <c r="S168" i="2"/>
  <c r="S167" i="2" s="1"/>
  <c r="P168" i="2"/>
  <c r="M168" i="2"/>
  <c r="J168" i="2"/>
  <c r="J167" i="2" s="1"/>
  <c r="G168" i="2"/>
  <c r="T167" i="2"/>
  <c r="Q167" i="2"/>
  <c r="N167" i="2"/>
  <c r="K167" i="2"/>
  <c r="H167" i="2"/>
  <c r="E167" i="2"/>
  <c r="T165" i="2"/>
  <c r="Q165" i="2"/>
  <c r="N165" i="2"/>
  <c r="K165" i="2"/>
  <c r="H165" i="2"/>
  <c r="E165" i="2"/>
  <c r="V164" i="2"/>
  <c r="S164" i="2"/>
  <c r="P164" i="2"/>
  <c r="M164" i="2"/>
  <c r="J164" i="2"/>
  <c r="X164" i="2" s="1"/>
  <c r="G164" i="2"/>
  <c r="W164" i="2" s="1"/>
  <c r="Y164" i="2" s="1"/>
  <c r="Z164" i="2" s="1"/>
  <c r="V163" i="2"/>
  <c r="S163" i="2"/>
  <c r="P163" i="2"/>
  <c r="M163" i="2"/>
  <c r="J163" i="2"/>
  <c r="G163" i="2"/>
  <c r="W163" i="2" s="1"/>
  <c r="V162" i="2"/>
  <c r="S162" i="2"/>
  <c r="P162" i="2"/>
  <c r="M162" i="2"/>
  <c r="J162" i="2"/>
  <c r="X162" i="2" s="1"/>
  <c r="G162" i="2"/>
  <c r="V161" i="2"/>
  <c r="S161" i="2"/>
  <c r="P161" i="2"/>
  <c r="M161" i="2"/>
  <c r="J161" i="2"/>
  <c r="G161" i="2"/>
  <c r="W161" i="2" s="1"/>
  <c r="V159" i="2"/>
  <c r="T159" i="2"/>
  <c r="Q159" i="2"/>
  <c r="N159" i="2"/>
  <c r="K159" i="2"/>
  <c r="H159" i="2"/>
  <c r="G159" i="2"/>
  <c r="E159" i="2"/>
  <c r="V158" i="2"/>
  <c r="S158" i="2"/>
  <c r="P158" i="2"/>
  <c r="M158" i="2"/>
  <c r="J158" i="2"/>
  <c r="G158" i="2"/>
  <c r="V157" i="2"/>
  <c r="S157" i="2"/>
  <c r="S159" i="2" s="1"/>
  <c r="P157" i="2"/>
  <c r="M157" i="2"/>
  <c r="J157" i="2"/>
  <c r="J159" i="2" s="1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W153" i="2" s="1"/>
  <c r="V152" i="2"/>
  <c r="S152" i="2"/>
  <c r="P152" i="2"/>
  <c r="M152" i="2"/>
  <c r="J152" i="2"/>
  <c r="G152" i="2"/>
  <c r="V151" i="2"/>
  <c r="S151" i="2"/>
  <c r="P151" i="2"/>
  <c r="M151" i="2"/>
  <c r="J151" i="2"/>
  <c r="X151" i="2" s="1"/>
  <c r="G151" i="2"/>
  <c r="V150" i="2"/>
  <c r="S150" i="2"/>
  <c r="P150" i="2"/>
  <c r="P155" i="2" s="1"/>
  <c r="M150" i="2"/>
  <c r="J150" i="2"/>
  <c r="G150" i="2"/>
  <c r="W150" i="2" s="1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X127" i="2" s="1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G119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T113" i="2"/>
  <c r="Q113" i="2"/>
  <c r="Q117" i="2" s="1"/>
  <c r="N113" i="2"/>
  <c r="K113" i="2"/>
  <c r="H113" i="2"/>
  <c r="E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M109" i="2" s="1"/>
  <c r="J110" i="2"/>
  <c r="G110" i="2"/>
  <c r="T109" i="2"/>
  <c r="Q109" i="2"/>
  <c r="N109" i="2"/>
  <c r="K109" i="2"/>
  <c r="H109" i="2"/>
  <c r="E109" i="2"/>
  <c r="V108" i="2"/>
  <c r="S108" i="2"/>
  <c r="P108" i="2"/>
  <c r="M108" i="2"/>
  <c r="J108" i="2"/>
  <c r="G108" i="2"/>
  <c r="V107" i="2"/>
  <c r="S107" i="2"/>
  <c r="S105" i="2" s="1"/>
  <c r="P107" i="2"/>
  <c r="M107" i="2"/>
  <c r="J107" i="2"/>
  <c r="G107" i="2"/>
  <c r="V106" i="2"/>
  <c r="S106" i="2"/>
  <c r="P106" i="2"/>
  <c r="M106" i="2"/>
  <c r="M105" i="2" s="1"/>
  <c r="J106" i="2"/>
  <c r="G106" i="2"/>
  <c r="T105" i="2"/>
  <c r="Q105" i="2"/>
  <c r="N105" i="2"/>
  <c r="K105" i="2"/>
  <c r="H105" i="2"/>
  <c r="E105" i="2"/>
  <c r="V102" i="2"/>
  <c r="S102" i="2"/>
  <c r="P102" i="2"/>
  <c r="M102" i="2"/>
  <c r="J102" i="2"/>
  <c r="G102" i="2"/>
  <c r="V101" i="2"/>
  <c r="S101" i="2"/>
  <c r="P101" i="2"/>
  <c r="M101" i="2"/>
  <c r="J101" i="2"/>
  <c r="X101" i="2" s="1"/>
  <c r="G101" i="2"/>
  <c r="W101" i="2" s="1"/>
  <c r="Y101" i="2" s="1"/>
  <c r="Z101" i="2" s="1"/>
  <c r="V100" i="2"/>
  <c r="S100" i="2"/>
  <c r="P100" i="2"/>
  <c r="P99" i="2" s="1"/>
  <c r="M100" i="2"/>
  <c r="J100" i="2"/>
  <c r="G100" i="2"/>
  <c r="T99" i="2"/>
  <c r="Q99" i="2"/>
  <c r="N99" i="2"/>
  <c r="K99" i="2"/>
  <c r="H99" i="2"/>
  <c r="G99" i="2"/>
  <c r="E99" i="2"/>
  <c r="V98" i="2"/>
  <c r="S98" i="2"/>
  <c r="P98" i="2"/>
  <c r="X98" i="2" s="1"/>
  <c r="M98" i="2"/>
  <c r="J98" i="2"/>
  <c r="G98" i="2"/>
  <c r="V97" i="2"/>
  <c r="V95" i="2" s="1"/>
  <c r="S97" i="2"/>
  <c r="P97" i="2"/>
  <c r="M97" i="2"/>
  <c r="J97" i="2"/>
  <c r="X97" i="2" s="1"/>
  <c r="G97" i="2"/>
  <c r="V96" i="2"/>
  <c r="S96" i="2"/>
  <c r="S95" i="2" s="1"/>
  <c r="P96" i="2"/>
  <c r="P95" i="2" s="1"/>
  <c r="M96" i="2"/>
  <c r="J96" i="2"/>
  <c r="G96" i="2"/>
  <c r="W96" i="2" s="1"/>
  <c r="T95" i="2"/>
  <c r="Q95" i="2"/>
  <c r="N95" i="2"/>
  <c r="K95" i="2"/>
  <c r="H95" i="2"/>
  <c r="E95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S91" i="2" s="1"/>
  <c r="P92" i="2"/>
  <c r="M92" i="2"/>
  <c r="J92" i="2"/>
  <c r="G92" i="2"/>
  <c r="T91" i="2"/>
  <c r="Q91" i="2"/>
  <c r="N91" i="2"/>
  <c r="K91" i="2"/>
  <c r="H91" i="2"/>
  <c r="E91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W86" i="2" s="1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80" i="2"/>
  <c r="S80" i="2"/>
  <c r="P80" i="2"/>
  <c r="X80" i="2" s="1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S73" i="2" s="1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T69" i="2"/>
  <c r="Q69" i="2"/>
  <c r="N69" i="2"/>
  <c r="K69" i="2"/>
  <c r="H69" i="2"/>
  <c r="E69" i="2"/>
  <c r="V66" i="2"/>
  <c r="S66" i="2"/>
  <c r="P66" i="2"/>
  <c r="M66" i="2"/>
  <c r="V65" i="2"/>
  <c r="S65" i="2"/>
  <c r="S64" i="2" s="1"/>
  <c r="P65" i="2"/>
  <c r="P64" i="2" s="1"/>
  <c r="M65" i="2"/>
  <c r="M64" i="2" s="1"/>
  <c r="V64" i="2"/>
  <c r="T64" i="2"/>
  <c r="Q64" i="2"/>
  <c r="Q67" i="2" s="1"/>
  <c r="N64" i="2"/>
  <c r="K64" i="2"/>
  <c r="V63" i="2"/>
  <c r="S63" i="2"/>
  <c r="P63" i="2"/>
  <c r="X63" i="2" s="1"/>
  <c r="M63" i="2"/>
  <c r="J63" i="2"/>
  <c r="G63" i="2"/>
  <c r="V55" i="2"/>
  <c r="S55" i="2"/>
  <c r="P55" i="2"/>
  <c r="M55" i="2"/>
  <c r="J55" i="2"/>
  <c r="X55" i="2" s="1"/>
  <c r="G55" i="2"/>
  <c r="V54" i="2"/>
  <c r="S54" i="2"/>
  <c r="P54" i="2"/>
  <c r="M54" i="2"/>
  <c r="J54" i="2"/>
  <c r="G54" i="2"/>
  <c r="V53" i="2"/>
  <c r="T53" i="2"/>
  <c r="Q53" i="2"/>
  <c r="N53" i="2"/>
  <c r="K53" i="2"/>
  <c r="H53" i="2"/>
  <c r="H67" i="2" s="1"/>
  <c r="E53" i="2"/>
  <c r="E67" i="2" s="1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S47" i="2" s="1"/>
  <c r="P48" i="2"/>
  <c r="M48" i="2"/>
  <c r="J48" i="2"/>
  <c r="G48" i="2"/>
  <c r="T47" i="2"/>
  <c r="Q47" i="2"/>
  <c r="N47" i="2"/>
  <c r="K47" i="2"/>
  <c r="K51" i="2" s="1"/>
  <c r="H47" i="2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W44" i="2" s="1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6" i="2"/>
  <c r="S36" i="2"/>
  <c r="P36" i="2"/>
  <c r="M36" i="2"/>
  <c r="J36" i="2"/>
  <c r="G36" i="2"/>
  <c r="W36" i="2" s="1"/>
  <c r="V35" i="2"/>
  <c r="S35" i="2"/>
  <c r="P35" i="2"/>
  <c r="M35" i="2"/>
  <c r="J35" i="2"/>
  <c r="G35" i="2"/>
  <c r="V34" i="2"/>
  <c r="S34" i="2"/>
  <c r="P34" i="2"/>
  <c r="M34" i="2"/>
  <c r="J34" i="2"/>
  <c r="G34" i="2"/>
  <c r="T33" i="2"/>
  <c r="Q33" i="2"/>
  <c r="N33" i="2"/>
  <c r="K33" i="2"/>
  <c r="H33" i="2"/>
  <c r="E33" i="2"/>
  <c r="V28" i="2"/>
  <c r="S28" i="2"/>
  <c r="P28" i="2"/>
  <c r="M28" i="2"/>
  <c r="J28" i="2"/>
  <c r="G28" i="2"/>
  <c r="V27" i="2"/>
  <c r="S27" i="2"/>
  <c r="P27" i="2"/>
  <c r="M27" i="2"/>
  <c r="J27" i="2"/>
  <c r="G27" i="2"/>
  <c r="V26" i="2"/>
  <c r="S26" i="2"/>
  <c r="P26" i="2"/>
  <c r="M26" i="2"/>
  <c r="J26" i="2"/>
  <c r="G26" i="2"/>
  <c r="T25" i="2"/>
  <c r="Q25" i="2"/>
  <c r="N25" i="2"/>
  <c r="K25" i="2"/>
  <c r="H25" i="2"/>
  <c r="E25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S21" i="2" s="1"/>
  <c r="Q31" i="2" s="1"/>
  <c r="S31" i="2" s="1"/>
  <c r="P22" i="2"/>
  <c r="M22" i="2"/>
  <c r="J22" i="2"/>
  <c r="G22" i="2"/>
  <c r="W22" i="2" s="1"/>
  <c r="T21" i="2"/>
  <c r="Q21" i="2"/>
  <c r="N21" i="2"/>
  <c r="K21" i="2"/>
  <c r="H21" i="2"/>
  <c r="E21" i="2"/>
  <c r="V20" i="2"/>
  <c r="S20" i="2"/>
  <c r="P20" i="2"/>
  <c r="M20" i="2"/>
  <c r="J20" i="2"/>
  <c r="G20" i="2"/>
  <c r="V15" i="2"/>
  <c r="S15" i="2"/>
  <c r="P15" i="2"/>
  <c r="M15" i="2"/>
  <c r="M13" i="2" s="1"/>
  <c r="K30" i="2" s="1"/>
  <c r="M30" i="2" s="1"/>
  <c r="J15" i="2"/>
  <c r="G15" i="2"/>
  <c r="V14" i="2"/>
  <c r="S14" i="2"/>
  <c r="P14" i="2"/>
  <c r="M14" i="2"/>
  <c r="J14" i="2"/>
  <c r="G14" i="2"/>
  <c r="W14" i="2" s="1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30" i="1" s="1"/>
  <c r="J27" i="1"/>
  <c r="Y186" i="2" l="1"/>
  <c r="Z186" i="2" s="1"/>
  <c r="W187" i="2"/>
  <c r="J165" i="2"/>
  <c r="H117" i="2"/>
  <c r="G181" i="2"/>
  <c r="X71" i="2"/>
  <c r="P73" i="2"/>
  <c r="G77" i="2"/>
  <c r="M81" i="2"/>
  <c r="W83" i="2"/>
  <c r="X112" i="2"/>
  <c r="V113" i="2"/>
  <c r="X116" i="2"/>
  <c r="X119" i="2"/>
  <c r="X125" i="2"/>
  <c r="X126" i="2"/>
  <c r="Y126" i="2" s="1"/>
  <c r="Z126" i="2" s="1"/>
  <c r="W128" i="2"/>
  <c r="M138" i="2"/>
  <c r="W133" i="2"/>
  <c r="S138" i="2"/>
  <c r="W146" i="2"/>
  <c r="V85" i="2"/>
  <c r="S113" i="2"/>
  <c r="W120" i="2"/>
  <c r="S130" i="2"/>
  <c r="W122" i="2"/>
  <c r="X134" i="2"/>
  <c r="X135" i="2"/>
  <c r="X136" i="2"/>
  <c r="X66" i="2"/>
  <c r="W78" i="2"/>
  <c r="W87" i="2"/>
  <c r="Y87" i="2" s="1"/>
  <c r="Z87" i="2" s="1"/>
  <c r="M85" i="2"/>
  <c r="W100" i="2"/>
  <c r="X107" i="2"/>
  <c r="X111" i="2"/>
  <c r="Y111" i="2" s="1"/>
  <c r="Z111" i="2" s="1"/>
  <c r="M113" i="2"/>
  <c r="W116" i="2"/>
  <c r="W123" i="2"/>
  <c r="Y123" i="2" s="1"/>
  <c r="Z123" i="2" s="1"/>
  <c r="W125" i="2"/>
  <c r="Y125" i="2" s="1"/>
  <c r="Z125" i="2" s="1"/>
  <c r="W126" i="2"/>
  <c r="X137" i="2"/>
  <c r="J148" i="2"/>
  <c r="V148" i="2"/>
  <c r="X141" i="2"/>
  <c r="X142" i="2"/>
  <c r="Y142" i="2" s="1"/>
  <c r="Z142" i="2" s="1"/>
  <c r="X146" i="2"/>
  <c r="X147" i="2"/>
  <c r="Y147" i="2" s="1"/>
  <c r="Z147" i="2" s="1"/>
  <c r="M99" i="2"/>
  <c r="V109" i="2"/>
  <c r="M130" i="2"/>
  <c r="P43" i="2"/>
  <c r="P47" i="2"/>
  <c r="X49" i="2"/>
  <c r="S69" i="2"/>
  <c r="X72" i="2"/>
  <c r="M73" i="2"/>
  <c r="W75" i="2"/>
  <c r="W76" i="2"/>
  <c r="W82" i="2"/>
  <c r="S81" i="2"/>
  <c r="M91" i="2"/>
  <c r="W94" i="2"/>
  <c r="Y94" i="2" s="1"/>
  <c r="Z94" i="2" s="1"/>
  <c r="W108" i="2"/>
  <c r="X123" i="2"/>
  <c r="W134" i="2"/>
  <c r="W136" i="2"/>
  <c r="W137" i="2"/>
  <c r="Y137" i="2" s="1"/>
  <c r="Z137" i="2" s="1"/>
  <c r="M148" i="2"/>
  <c r="W141" i="2"/>
  <c r="G148" i="2"/>
  <c r="W106" i="2"/>
  <c r="W55" i="2"/>
  <c r="W24" i="2"/>
  <c r="X14" i="2"/>
  <c r="Y14" i="2" s="1"/>
  <c r="Z14" i="2" s="1"/>
  <c r="V25" i="2"/>
  <c r="T32" i="2" s="1"/>
  <c r="V32" i="2" s="1"/>
  <c r="X28" i="2"/>
  <c r="V33" i="2"/>
  <c r="X36" i="2"/>
  <c r="Y36" i="2" s="1"/>
  <c r="Z36" i="2" s="1"/>
  <c r="X42" i="2"/>
  <c r="X44" i="2"/>
  <c r="Y44" i="2" s="1"/>
  <c r="Z44" i="2" s="1"/>
  <c r="W27" i="2"/>
  <c r="M39" i="2"/>
  <c r="G39" i="2"/>
  <c r="S39" i="2"/>
  <c r="W45" i="2"/>
  <c r="W50" i="2"/>
  <c r="X23" i="2"/>
  <c r="Y55" i="2"/>
  <c r="Z55" i="2" s="1"/>
  <c r="J53" i="2"/>
  <c r="J67" i="2" s="1"/>
  <c r="X54" i="2"/>
  <c r="X53" i="2" s="1"/>
  <c r="G21" i="2"/>
  <c r="E31" i="2" s="1"/>
  <c r="G31" i="2" s="1"/>
  <c r="X20" i="2"/>
  <c r="W15" i="2"/>
  <c r="W40" i="2"/>
  <c r="N51" i="2"/>
  <c r="W70" i="2"/>
  <c r="G69" i="2"/>
  <c r="W107" i="2"/>
  <c r="G105" i="2"/>
  <c r="M117" i="2"/>
  <c r="W115" i="2"/>
  <c r="G113" i="2"/>
  <c r="W132" i="2"/>
  <c r="P13" i="2"/>
  <c r="N30" i="2" s="1"/>
  <c r="E51" i="2"/>
  <c r="X79" i="2"/>
  <c r="X77" i="2" s="1"/>
  <c r="J77" i="2"/>
  <c r="G81" i="2"/>
  <c r="X87" i="2"/>
  <c r="J85" i="2"/>
  <c r="P138" i="2"/>
  <c r="V165" i="2"/>
  <c r="W168" i="2"/>
  <c r="Y168" i="2" s="1"/>
  <c r="Z168" i="2" s="1"/>
  <c r="G167" i="2"/>
  <c r="W175" i="2"/>
  <c r="Y175" i="2" s="1"/>
  <c r="Z175" i="2" s="1"/>
  <c r="G172" i="2"/>
  <c r="W178" i="2"/>
  <c r="G177" i="2"/>
  <c r="J13" i="2"/>
  <c r="H30" i="2" s="1"/>
  <c r="J30" i="2" s="1"/>
  <c r="J43" i="2"/>
  <c r="V43" i="2"/>
  <c r="T51" i="2"/>
  <c r="S77" i="2"/>
  <c r="N89" i="2"/>
  <c r="S85" i="2"/>
  <c r="S89" i="2" s="1"/>
  <c r="W93" i="2"/>
  <c r="G91" i="2"/>
  <c r="X96" i="2"/>
  <c r="X95" i="2" s="1"/>
  <c r="K117" i="2"/>
  <c r="G138" i="2"/>
  <c r="X133" i="2"/>
  <c r="Y133" i="2" s="1"/>
  <c r="Z133" i="2" s="1"/>
  <c r="X143" i="2"/>
  <c r="S165" i="2"/>
  <c r="V167" i="2"/>
  <c r="X170" i="2"/>
  <c r="Y170" i="2" s="1"/>
  <c r="Z170" i="2" s="1"/>
  <c r="M172" i="2"/>
  <c r="W173" i="2"/>
  <c r="V177" i="2"/>
  <c r="X180" i="2"/>
  <c r="Y180" i="2" s="1"/>
  <c r="Z180" i="2" s="1"/>
  <c r="P181" i="2"/>
  <c r="V13" i="2"/>
  <c r="T30" i="2" s="1"/>
  <c r="P21" i="2"/>
  <c r="N31" i="2" s="1"/>
  <c r="P31" i="2" s="1"/>
  <c r="G33" i="2"/>
  <c r="M33" i="2"/>
  <c r="W34" i="2"/>
  <c r="W48" i="2"/>
  <c r="G47" i="2"/>
  <c r="K67" i="2"/>
  <c r="P69" i="2"/>
  <c r="X78" i="2"/>
  <c r="X86" i="2"/>
  <c r="Y86" i="2" s="1"/>
  <c r="Z86" i="2" s="1"/>
  <c r="G95" i="2"/>
  <c r="G103" i="2" s="1"/>
  <c r="S99" i="2"/>
  <c r="S103" i="2" s="1"/>
  <c r="P105" i="2"/>
  <c r="Y134" i="2"/>
  <c r="Z134" i="2" s="1"/>
  <c r="Y136" i="2"/>
  <c r="Z136" i="2" s="1"/>
  <c r="S148" i="2"/>
  <c r="S155" i="2"/>
  <c r="M159" i="2"/>
  <c r="X157" i="2"/>
  <c r="X163" i="2"/>
  <c r="Y163" i="2" s="1"/>
  <c r="Z163" i="2" s="1"/>
  <c r="E190" i="2"/>
  <c r="M181" i="2"/>
  <c r="M190" i="2" s="1"/>
  <c r="S181" i="2"/>
  <c r="S190" i="2" s="1"/>
  <c r="Y185" i="2"/>
  <c r="Z185" i="2" s="1"/>
  <c r="W20" i="2"/>
  <c r="M21" i="2"/>
  <c r="K31" i="2" s="1"/>
  <c r="M31" i="2" s="1"/>
  <c r="M29" i="2" s="1"/>
  <c r="W23" i="2"/>
  <c r="X24" i="2"/>
  <c r="Y24" i="2" s="1"/>
  <c r="Z24" i="2" s="1"/>
  <c r="X27" i="2"/>
  <c r="S33" i="2"/>
  <c r="X46" i="2"/>
  <c r="Q51" i="2"/>
  <c r="X48" i="2"/>
  <c r="V47" i="2"/>
  <c r="S53" i="2"/>
  <c r="S67" i="2" s="1"/>
  <c r="M53" i="2"/>
  <c r="M67" i="2" s="1"/>
  <c r="W63" i="2"/>
  <c r="Y63" i="2" s="1"/>
  <c r="Z63" i="2" s="1"/>
  <c r="T67" i="2"/>
  <c r="W65" i="2"/>
  <c r="W66" i="2"/>
  <c r="Y66" i="2" s="1"/>
  <c r="Z66" i="2" s="1"/>
  <c r="X70" i="2"/>
  <c r="V69" i="2"/>
  <c r="W72" i="2"/>
  <c r="G73" i="2"/>
  <c r="W80" i="2"/>
  <c r="Y80" i="2" s="1"/>
  <c r="Z80" i="2" s="1"/>
  <c r="V81" i="2"/>
  <c r="V89" i="2" s="1"/>
  <c r="W84" i="2"/>
  <c r="X88" i="2"/>
  <c r="W92" i="2"/>
  <c r="W91" i="2" s="1"/>
  <c r="W98" i="2"/>
  <c r="Y98" i="2" s="1"/>
  <c r="Z98" i="2" s="1"/>
  <c r="V99" i="2"/>
  <c r="W110" i="2"/>
  <c r="S109" i="2"/>
  <c r="S117" i="2" s="1"/>
  <c r="E117" i="2"/>
  <c r="T117" i="2"/>
  <c r="W119" i="2"/>
  <c r="X120" i="2"/>
  <c r="Y120" i="2" s="1"/>
  <c r="Z120" i="2" s="1"/>
  <c r="X121" i="2"/>
  <c r="X122" i="2"/>
  <c r="Y122" i="2" s="1"/>
  <c r="Z122" i="2" s="1"/>
  <c r="W127" i="2"/>
  <c r="Y127" i="2" s="1"/>
  <c r="Z127" i="2" s="1"/>
  <c r="X129" i="2"/>
  <c r="G130" i="2"/>
  <c r="W135" i="2"/>
  <c r="W147" i="2"/>
  <c r="W152" i="2"/>
  <c r="W155" i="2" s="1"/>
  <c r="W154" i="2"/>
  <c r="P159" i="2"/>
  <c r="W158" i="2"/>
  <c r="W174" i="2"/>
  <c r="Y174" i="2" s="1"/>
  <c r="Z174" i="2" s="1"/>
  <c r="H190" i="2"/>
  <c r="Q190" i="2"/>
  <c r="V181" i="2"/>
  <c r="X183" i="2"/>
  <c r="Y183" i="2" s="1"/>
  <c r="Z183" i="2" s="1"/>
  <c r="X188" i="2"/>
  <c r="Y188" i="2" s="1"/>
  <c r="Z188" i="2" s="1"/>
  <c r="S25" i="2"/>
  <c r="Q32" i="2" s="1"/>
  <c r="S32" i="2" s="1"/>
  <c r="M25" i="2"/>
  <c r="K32" i="2" s="1"/>
  <c r="M32" i="2" s="1"/>
  <c r="W28" i="2"/>
  <c r="J39" i="2"/>
  <c r="V39" i="2"/>
  <c r="W42" i="2"/>
  <c r="M43" i="2"/>
  <c r="W46" i="2"/>
  <c r="H51" i="2"/>
  <c r="M47" i="2"/>
  <c r="W49" i="2"/>
  <c r="Y49" i="2" s="1"/>
  <c r="Z49" i="2" s="1"/>
  <c r="X50" i="2"/>
  <c r="Y50" i="2" s="1"/>
  <c r="Z50" i="2" s="1"/>
  <c r="N67" i="2"/>
  <c r="V67" i="2"/>
  <c r="M69" i="2"/>
  <c r="W71" i="2"/>
  <c r="Y71" i="2" s="1"/>
  <c r="Z71" i="2" s="1"/>
  <c r="V73" i="2"/>
  <c r="X75" i="2"/>
  <c r="Y75" i="2" s="1"/>
  <c r="Z75" i="2" s="1"/>
  <c r="X76" i="2"/>
  <c r="M77" i="2"/>
  <c r="P81" i="2"/>
  <c r="X84" i="2"/>
  <c r="W88" i="2"/>
  <c r="Y88" i="2" s="1"/>
  <c r="Z88" i="2" s="1"/>
  <c r="V91" i="2"/>
  <c r="X94" i="2"/>
  <c r="J95" i="2"/>
  <c r="M95" i="2"/>
  <c r="M103" i="2" s="1"/>
  <c r="W102" i="2"/>
  <c r="W99" i="2" s="1"/>
  <c r="W112" i="2"/>
  <c r="N117" i="2"/>
  <c r="W114" i="2"/>
  <c r="W113" i="2" s="1"/>
  <c r="W121" i="2"/>
  <c r="W124" i="2"/>
  <c r="W129" i="2"/>
  <c r="V138" i="2"/>
  <c r="W140" i="2"/>
  <c r="W142" i="2"/>
  <c r="M155" i="2"/>
  <c r="W151" i="2"/>
  <c r="Y151" i="2" s="1"/>
  <c r="Z151" i="2" s="1"/>
  <c r="X153" i="2"/>
  <c r="Y153" i="2" s="1"/>
  <c r="Z153" i="2" s="1"/>
  <c r="X154" i="2"/>
  <c r="W157" i="2"/>
  <c r="W159" i="2" s="1"/>
  <c r="M165" i="2"/>
  <c r="W162" i="2"/>
  <c r="Y162" i="2" s="1"/>
  <c r="Z162" i="2" s="1"/>
  <c r="W169" i="2"/>
  <c r="Y169" i="2" s="1"/>
  <c r="Z169" i="2" s="1"/>
  <c r="X174" i="2"/>
  <c r="W176" i="2"/>
  <c r="W179" i="2"/>
  <c r="Y179" i="2" s="1"/>
  <c r="Z179" i="2" s="1"/>
  <c r="K190" i="2"/>
  <c r="X184" i="2"/>
  <c r="Y184" i="2" s="1"/>
  <c r="Z184" i="2" s="1"/>
  <c r="W188" i="2"/>
  <c r="W189" i="2"/>
  <c r="Y189" i="2" s="1"/>
  <c r="Z189" i="2" s="1"/>
  <c r="X22" i="2"/>
  <c r="Y22" i="2" s="1"/>
  <c r="Z22" i="2" s="1"/>
  <c r="J21" i="2"/>
  <c r="H31" i="2" s="1"/>
  <c r="J31" i="2" s="1"/>
  <c r="W69" i="2"/>
  <c r="X26" i="2"/>
  <c r="P25" i="2"/>
  <c r="N32" i="2" s="1"/>
  <c r="P32" i="2" s="1"/>
  <c r="X41" i="2"/>
  <c r="P39" i="2"/>
  <c r="P51" i="2" s="1"/>
  <c r="J33" i="2"/>
  <c r="X15" i="2"/>
  <c r="X35" i="2"/>
  <c r="P33" i="2"/>
  <c r="V21" i="2"/>
  <c r="T31" i="2" s="1"/>
  <c r="V31" i="2" s="1"/>
  <c r="X45" i="2"/>
  <c r="K29" i="1"/>
  <c r="B29" i="1"/>
  <c r="J25" i="2"/>
  <c r="H32" i="2" s="1"/>
  <c r="J32" i="2" s="1"/>
  <c r="P165" i="2"/>
  <c r="X161" i="2"/>
  <c r="X165" i="2" s="1"/>
  <c r="X178" i="2"/>
  <c r="P177" i="2"/>
  <c r="G13" i="2"/>
  <c r="S13" i="2"/>
  <c r="X34" i="2"/>
  <c r="X40" i="2"/>
  <c r="G43" i="2"/>
  <c r="S43" i="2"/>
  <c r="J47" i="2"/>
  <c r="J69" i="2"/>
  <c r="J81" i="2"/>
  <c r="X82" i="2"/>
  <c r="Y82" i="2" s="1"/>
  <c r="Z82" i="2" s="1"/>
  <c r="K89" i="2"/>
  <c r="Y112" i="2"/>
  <c r="Z112" i="2" s="1"/>
  <c r="J130" i="2"/>
  <c r="P148" i="2"/>
  <c r="V190" i="2"/>
  <c r="X74" i="2"/>
  <c r="J73" i="2"/>
  <c r="J99" i="2"/>
  <c r="X100" i="2"/>
  <c r="I29" i="1"/>
  <c r="W26" i="2"/>
  <c r="W35" i="2"/>
  <c r="W41" i="2"/>
  <c r="W54" i="2"/>
  <c r="V105" i="2"/>
  <c r="V155" i="2"/>
  <c r="X173" i="2"/>
  <c r="P172" i="2"/>
  <c r="P53" i="2"/>
  <c r="P67" i="2" s="1"/>
  <c r="X65" i="2"/>
  <c r="X114" i="2"/>
  <c r="X115" i="2"/>
  <c r="P113" i="2"/>
  <c r="P130" i="2"/>
  <c r="X124" i="2"/>
  <c r="Y124" i="2" s="1"/>
  <c r="Z124" i="2" s="1"/>
  <c r="J138" i="2"/>
  <c r="X132" i="2"/>
  <c r="Y187" i="2"/>
  <c r="Z187" i="2" s="1"/>
  <c r="J172" i="2"/>
  <c r="P77" i="2"/>
  <c r="P85" i="2"/>
  <c r="J109" i="2"/>
  <c r="Y141" i="2"/>
  <c r="Z141" i="2" s="1"/>
  <c r="X152" i="2"/>
  <c r="Y152" i="2" s="1"/>
  <c r="Z152" i="2" s="1"/>
  <c r="X168" i="2"/>
  <c r="P167" i="2"/>
  <c r="H89" i="2"/>
  <c r="G25" i="2"/>
  <c r="E32" i="2" s="1"/>
  <c r="G32" i="2" s="1"/>
  <c r="G53" i="2"/>
  <c r="G67" i="2" s="1"/>
  <c r="Y76" i="2"/>
  <c r="Z76" i="2" s="1"/>
  <c r="Q89" i="2"/>
  <c r="X108" i="2"/>
  <c r="V130" i="2"/>
  <c r="Y150" i="2"/>
  <c r="Z150" i="2" s="1"/>
  <c r="X176" i="2"/>
  <c r="Y176" i="2" s="1"/>
  <c r="Z176" i="2" s="1"/>
  <c r="X182" i="2"/>
  <c r="W74" i="2"/>
  <c r="T89" i="2"/>
  <c r="X83" i="2"/>
  <c r="Y83" i="2" s="1"/>
  <c r="Z83" i="2" s="1"/>
  <c r="E89" i="2"/>
  <c r="X92" i="2"/>
  <c r="X93" i="2"/>
  <c r="Y93" i="2" s="1"/>
  <c r="Z93" i="2" s="1"/>
  <c r="P91" i="2"/>
  <c r="P103" i="2" s="1"/>
  <c r="X102" i="2"/>
  <c r="J105" i="2"/>
  <c r="X110" i="2"/>
  <c r="P109" i="2"/>
  <c r="X128" i="2"/>
  <c r="J155" i="2"/>
  <c r="X150" i="2"/>
  <c r="X158" i="2"/>
  <c r="X159" i="2" s="1"/>
  <c r="Y171" i="2"/>
  <c r="Z171" i="2" s="1"/>
  <c r="G85" i="2"/>
  <c r="J91" i="2"/>
  <c r="G109" i="2"/>
  <c r="J113" i="2"/>
  <c r="G165" i="2"/>
  <c r="J181" i="2"/>
  <c r="Y100" i="2"/>
  <c r="Z100" i="2" s="1"/>
  <c r="W79" i="2"/>
  <c r="W97" i="2"/>
  <c r="Y97" i="2" s="1"/>
  <c r="Z97" i="2" s="1"/>
  <c r="W172" i="2"/>
  <c r="X140" i="2"/>
  <c r="G155" i="2"/>
  <c r="Y121" i="2" l="1"/>
  <c r="Z121" i="2" s="1"/>
  <c r="G190" i="2"/>
  <c r="W165" i="2"/>
  <c r="Y165" i="2" s="1"/>
  <c r="Z165" i="2" s="1"/>
  <c r="Y146" i="2"/>
  <c r="Z146" i="2" s="1"/>
  <c r="Y79" i="2"/>
  <c r="Z79" i="2" s="1"/>
  <c r="X109" i="2"/>
  <c r="X73" i="2"/>
  <c r="Y116" i="2"/>
  <c r="Z116" i="2" s="1"/>
  <c r="X69" i="2"/>
  <c r="Y107" i="2"/>
  <c r="Z107" i="2" s="1"/>
  <c r="G117" i="2"/>
  <c r="Y108" i="2"/>
  <c r="Z108" i="2" s="1"/>
  <c r="Y135" i="2"/>
  <c r="Z135" i="2" s="1"/>
  <c r="Y72" i="2"/>
  <c r="Z72" i="2" s="1"/>
  <c r="W138" i="2"/>
  <c r="Y115" i="2"/>
  <c r="Z115" i="2" s="1"/>
  <c r="Y106" i="2"/>
  <c r="Z106" i="2" s="1"/>
  <c r="M89" i="2"/>
  <c r="Y143" i="2"/>
  <c r="Z143" i="2" s="1"/>
  <c r="Y110" i="2"/>
  <c r="Z110" i="2" s="1"/>
  <c r="G89" i="2"/>
  <c r="Y102" i="2"/>
  <c r="Z102" i="2" s="1"/>
  <c r="X64" i="2"/>
  <c r="X67" i="2" s="1"/>
  <c r="V117" i="2"/>
  <c r="V103" i="2"/>
  <c r="W64" i="2"/>
  <c r="Y78" i="2"/>
  <c r="Z78" i="2" s="1"/>
  <c r="W130" i="2"/>
  <c r="W105" i="2"/>
  <c r="K29" i="2"/>
  <c r="Y41" i="2"/>
  <c r="Z41" i="2" s="1"/>
  <c r="Y46" i="2"/>
  <c r="Z46" i="2" s="1"/>
  <c r="Y23" i="2"/>
  <c r="Z23" i="2" s="1"/>
  <c r="W43" i="2"/>
  <c r="V51" i="2"/>
  <c r="M51" i="2"/>
  <c r="Y34" i="2"/>
  <c r="Z34" i="2" s="1"/>
  <c r="X39" i="2"/>
  <c r="Y45" i="2"/>
  <c r="Z45" i="2" s="1"/>
  <c r="J51" i="2"/>
  <c r="W21" i="2"/>
  <c r="Y28" i="2"/>
  <c r="Z28" i="2" s="1"/>
  <c r="X47" i="2"/>
  <c r="Y27" i="2"/>
  <c r="Z27" i="2" s="1"/>
  <c r="Y20" i="2"/>
  <c r="Z20" i="2" s="1"/>
  <c r="X32" i="2"/>
  <c r="Y42" i="2"/>
  <c r="Z42" i="2" s="1"/>
  <c r="S51" i="2"/>
  <c r="Y48" i="2"/>
  <c r="Z48" i="2" s="1"/>
  <c r="W39" i="2"/>
  <c r="Y39" i="2" s="1"/>
  <c r="Z39" i="2" s="1"/>
  <c r="W31" i="2"/>
  <c r="X25" i="2"/>
  <c r="X13" i="2"/>
  <c r="W13" i="2"/>
  <c r="Y15" i="2"/>
  <c r="Z15" i="2" s="1"/>
  <c r="P190" i="2"/>
  <c r="W167" i="2"/>
  <c r="Y157" i="2"/>
  <c r="Z157" i="2" s="1"/>
  <c r="X181" i="2"/>
  <c r="X167" i="2"/>
  <c r="X33" i="2"/>
  <c r="X177" i="2"/>
  <c r="Y69" i="2"/>
  <c r="Z69" i="2" s="1"/>
  <c r="X31" i="2"/>
  <c r="Y129" i="2"/>
  <c r="Z129" i="2" s="1"/>
  <c r="X148" i="2"/>
  <c r="W148" i="2"/>
  <c r="W32" i="2"/>
  <c r="W109" i="2"/>
  <c r="Y109" i="2" s="1"/>
  <c r="Z109" i="2" s="1"/>
  <c r="Y96" i="2"/>
  <c r="Z96" i="2" s="1"/>
  <c r="M37" i="2"/>
  <c r="W85" i="2"/>
  <c r="J89" i="2"/>
  <c r="Y119" i="2"/>
  <c r="Z119" i="2" s="1"/>
  <c r="Y70" i="2"/>
  <c r="Z70" i="2" s="1"/>
  <c r="X21" i="2"/>
  <c r="Y84" i="2"/>
  <c r="Z84" i="2" s="1"/>
  <c r="W177" i="2"/>
  <c r="J190" i="2"/>
  <c r="J103" i="2"/>
  <c r="X155" i="2"/>
  <c r="Y155" i="2" s="1"/>
  <c r="Z155" i="2" s="1"/>
  <c r="X130" i="2"/>
  <c r="Y92" i="2"/>
  <c r="Z92" i="2" s="1"/>
  <c r="W81" i="2"/>
  <c r="W181" i="2"/>
  <c r="Y161" i="2"/>
  <c r="Z161" i="2" s="1"/>
  <c r="P89" i="2"/>
  <c r="X85" i="2"/>
  <c r="X138" i="2"/>
  <c r="Y173" i="2"/>
  <c r="Z173" i="2" s="1"/>
  <c r="Y35" i="2"/>
  <c r="Z35" i="2" s="1"/>
  <c r="G51" i="2"/>
  <c r="X43" i="2"/>
  <c r="W47" i="2"/>
  <c r="Y154" i="2"/>
  <c r="Z154" i="2" s="1"/>
  <c r="J29" i="2"/>
  <c r="J37" i="2" s="1"/>
  <c r="W33" i="2"/>
  <c r="W73" i="2"/>
  <c r="Y73" i="2" s="1"/>
  <c r="Z73" i="2" s="1"/>
  <c r="Y74" i="2"/>
  <c r="Z74" i="2" s="1"/>
  <c r="W95" i="2"/>
  <c r="Y95" i="2" s="1"/>
  <c r="Z95" i="2" s="1"/>
  <c r="Y26" i="2"/>
  <c r="Z26" i="2" s="1"/>
  <c r="W25" i="2"/>
  <c r="Y25" i="2" s="1"/>
  <c r="Z25" i="2" s="1"/>
  <c r="N29" i="2"/>
  <c r="P30" i="2"/>
  <c r="P29" i="2" s="1"/>
  <c r="P37" i="2" s="1"/>
  <c r="Y140" i="2"/>
  <c r="Z140" i="2" s="1"/>
  <c r="Y158" i="2"/>
  <c r="Z158" i="2" s="1"/>
  <c r="X81" i="2"/>
  <c r="Y81" i="2" s="1"/>
  <c r="Z81" i="2" s="1"/>
  <c r="Y54" i="2"/>
  <c r="Z54" i="2" s="1"/>
  <c r="W53" i="2"/>
  <c r="Y53" i="2" s="1"/>
  <c r="Y159" i="2"/>
  <c r="Z159" i="2" s="1"/>
  <c r="P117" i="2"/>
  <c r="Y65" i="2"/>
  <c r="Z65" i="2" s="1"/>
  <c r="V30" i="2"/>
  <c r="V29" i="2" s="1"/>
  <c r="V37" i="2" s="1"/>
  <c r="T29" i="2"/>
  <c r="J117" i="2"/>
  <c r="X91" i="2"/>
  <c r="Y132" i="2"/>
  <c r="Z132" i="2" s="1"/>
  <c r="Y128" i="2"/>
  <c r="Z128" i="2" s="1"/>
  <c r="Y178" i="2"/>
  <c r="Z178" i="2" s="1"/>
  <c r="Y40" i="2"/>
  <c r="Z40" i="2" s="1"/>
  <c r="X99" i="2"/>
  <c r="Y99" i="2" s="1"/>
  <c r="Z99" i="2" s="1"/>
  <c r="W77" i="2"/>
  <c r="Y77" i="2" s="1"/>
  <c r="Z77" i="2" s="1"/>
  <c r="Q30" i="2"/>
  <c r="X172" i="2"/>
  <c r="X105" i="2"/>
  <c r="Y105" i="2" s="1"/>
  <c r="Z105" i="2" s="1"/>
  <c r="Y182" i="2"/>
  <c r="Z182" i="2" s="1"/>
  <c r="X113" i="2"/>
  <c r="Y114" i="2"/>
  <c r="Z114" i="2" s="1"/>
  <c r="E30" i="2"/>
  <c r="H29" i="2"/>
  <c r="Y130" i="2" l="1"/>
  <c r="Z130" i="2" s="1"/>
  <c r="Y181" i="2"/>
  <c r="Z181" i="2" s="1"/>
  <c r="X190" i="2"/>
  <c r="X117" i="2"/>
  <c r="Y138" i="2"/>
  <c r="Z138" i="2" s="1"/>
  <c r="Y64" i="2"/>
  <c r="Z64" i="2" s="1"/>
  <c r="P191" i="2"/>
  <c r="P193" i="2" s="1"/>
  <c r="X89" i="2"/>
  <c r="Y85" i="2"/>
  <c r="Z85" i="2" s="1"/>
  <c r="V191" i="2"/>
  <c r="L28" i="1" s="1"/>
  <c r="V193" i="2" s="1"/>
  <c r="X103" i="2"/>
  <c r="M191" i="2"/>
  <c r="M193" i="2" s="1"/>
  <c r="W117" i="2"/>
  <c r="Y47" i="2"/>
  <c r="Z47" i="2" s="1"/>
  <c r="Y148" i="2"/>
  <c r="Z148" i="2" s="1"/>
  <c r="Y43" i="2"/>
  <c r="Z43" i="2" s="1"/>
  <c r="Y32" i="2"/>
  <c r="Z32" i="2" s="1"/>
  <c r="W51" i="2"/>
  <c r="Y33" i="2"/>
  <c r="Z33" i="2" s="1"/>
  <c r="X51" i="2"/>
  <c r="Y51" i="2" s="1"/>
  <c r="Z51" i="2" s="1"/>
  <c r="Y13" i="2"/>
  <c r="Z13" i="2" s="1"/>
  <c r="Y21" i="2"/>
  <c r="Z21" i="2" s="1"/>
  <c r="Y31" i="2"/>
  <c r="Z31" i="2" s="1"/>
  <c r="W190" i="2"/>
  <c r="Y91" i="2"/>
  <c r="Z91" i="2" s="1"/>
  <c r="W67" i="2"/>
  <c r="Y67" i="2" s="1"/>
  <c r="Z67" i="2" s="1"/>
  <c r="Y167" i="2"/>
  <c r="Z167" i="2" s="1"/>
  <c r="Y113" i="2"/>
  <c r="Z113" i="2" s="1"/>
  <c r="W103" i="2"/>
  <c r="Y177" i="2"/>
  <c r="Z177" i="2" s="1"/>
  <c r="G30" i="2"/>
  <c r="E29" i="2"/>
  <c r="Y172" i="2"/>
  <c r="Z172" i="2" s="1"/>
  <c r="S30" i="2"/>
  <c r="S29" i="2" s="1"/>
  <c r="S37" i="2" s="1"/>
  <c r="S191" i="2" s="1"/>
  <c r="L27" i="1" s="1"/>
  <c r="Q29" i="2"/>
  <c r="L30" i="1"/>
  <c r="X30" i="2"/>
  <c r="X29" i="2" s="1"/>
  <c r="X37" i="2" s="1"/>
  <c r="W89" i="2"/>
  <c r="Y89" i="2" s="1"/>
  <c r="Z89" i="2" s="1"/>
  <c r="J191" i="2"/>
  <c r="C28" i="1" s="1"/>
  <c r="X191" i="2" l="1"/>
  <c r="Y190" i="2"/>
  <c r="Z190" i="2" s="1"/>
  <c r="Y103" i="2"/>
  <c r="Z103" i="2" s="1"/>
  <c r="Y117" i="2"/>
  <c r="Z117" i="2" s="1"/>
  <c r="S193" i="2"/>
  <c r="J193" i="2"/>
  <c r="C30" i="1"/>
  <c r="N28" i="1"/>
  <c r="W30" i="2"/>
  <c r="G29" i="2"/>
  <c r="G37" i="2" s="1"/>
  <c r="G191" i="2" s="1"/>
  <c r="C27" i="1" s="1"/>
  <c r="G193" i="2" l="1"/>
  <c r="N27" i="1"/>
  <c r="W29" i="2"/>
  <c r="Y30" i="2"/>
  <c r="Z30" i="2" s="1"/>
  <c r="X193" i="2"/>
  <c r="N30" i="1"/>
  <c r="M29" i="1"/>
  <c r="M30" i="1" s="1"/>
  <c r="I28" i="1"/>
  <c r="I30" i="1" s="1"/>
  <c r="K28" i="1"/>
  <c r="K30" i="1" s="1"/>
  <c r="B28" i="1"/>
  <c r="B30" i="1" s="1"/>
  <c r="Y29" i="2" l="1"/>
  <c r="Z29" i="2" s="1"/>
  <c r="W37" i="2"/>
  <c r="I27" i="1"/>
  <c r="K27" i="1"/>
  <c r="B27" i="1"/>
  <c r="W191" i="2" l="1"/>
  <c r="W193" i="2" s="1"/>
  <c r="Y37" i="2"/>
  <c r="Y191" i="2" l="1"/>
  <c r="Z191" i="2" s="1"/>
  <c r="Z37" i="2"/>
</calcChain>
</file>

<file path=xl/sharedStrings.xml><?xml version="1.0" encoding="utf-8"?>
<sst xmlns="http://schemas.openxmlformats.org/spreadsheetml/2006/main" count="965" uniqueCount="530">
  <si>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</si>
  <si>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</si>
  <si>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</si>
  <si>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</si>
  <si>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</si>
  <si>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</si>
  <si>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</si>
  <si>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</si>
  <si>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</si>
  <si>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</si>
  <si>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</si>
  <si>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</si>
  <si>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</si>
  <si>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</si>
  <si>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</si>
  <si>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</si>
  <si>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</si>
  <si>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</si>
  <si>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</si>
  <si>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</si>
  <si>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</si>
  <si>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</si>
  <si>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</si>
  <si>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</si>
  <si>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</si>
  <si>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</si>
  <si>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</si>
  <si>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</si>
  <si>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</si>
  <si>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</si>
  <si>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</si>
  <si>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</si>
  <si>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</si>
  <si>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</si>
  <si>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</si>
  <si>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</si>
  <si>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</si>
  <si>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</si>
  <si>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</si>
  <si>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</si>
  <si>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</si>
  <si>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</si>
  <si>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</si>
  <si>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</si>
  <si>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</si>
  <si>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</si>
  <si>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</si>
  <si>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</si>
  <si>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</si>
  <si>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</si>
  <si>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</si>
  <si>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</si>
  <si>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</si>
  <si>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</si>
  <si>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</si>
  <si>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</si>
  <si>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</si>
  <si>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</si>
  <si>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</si>
  <si>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</si>
  <si>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</si>
  <si>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</si>
  <si>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</si>
  <si>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</si>
  <si>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</si>
  <si>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</si>
  <si>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</si>
  <si>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</si>
  <si>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</si>
  <si>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</si>
  <si>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</si>
  <si>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</si>
  <si>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</si>
  <si>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</si>
  <si>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</si>
  <si>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</si>
  <si>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</si>
  <si>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</si>
  <si>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</si>
  <si>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</si>
  <si>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</si>
  <si>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</si>
  <si>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</si>
  <si>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</si>
  <si>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</si>
  <si>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</si>
  <si>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</si>
  <si>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</si>
  <si>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</si>
  <si>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</si>
  <si>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</si>
  <si>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</si>
  <si>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</si>
  <si>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</si>
  <si>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</si>
  <si>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</si>
  <si>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</si>
  <si>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</si>
  <si>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</si>
  <si>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</si>
  <si>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</si>
  <si>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</si>
  <si>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</si>
  <si>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</si>
  <si>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</si>
  <si>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</si>
  <si>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</si>
  <si>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</si>
  <si>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</si>
  <si>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</si>
  <si>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</si>
  <si>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</si>
  <si>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</si>
  <si>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</si>
  <si>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</si>
  <si>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</si>
  <si>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</si>
  <si>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</si>
  <si>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</si>
  <si>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</si>
  <si>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</si>
  <si>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</si>
  <si>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</si>
  <si>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</si>
  <si>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</si>
  <si>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</si>
  <si>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</si>
  <si>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</si>
  <si>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</si>
  <si>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</si>
  <si>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</si>
  <si>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</si>
  <si>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</si>
  <si>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</si>
  <si>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</si>
  <si>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</si>
  <si>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</si>
  <si>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</si>
  <si>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</si>
  <si>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</si>
  <si>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</si>
  <si>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</si>
  <si>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</si>
  <si>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</si>
  <si>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</si>
  <si>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</si>
  <si>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</si>
  <si>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</si>
  <si>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</si>
  <si>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</si>
  <si>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</si>
  <si>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</si>
  <si>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</si>
  <si>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</si>
  <si>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</si>
  <si>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</si>
  <si>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</si>
  <si>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</si>
  <si>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</si>
  <si>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</si>
  <si>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</si>
  <si>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</si>
  <si>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</si>
  <si>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</si>
  <si>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</si>
  <si>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</si>
  <si>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</si>
  <si>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</si>
  <si>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</si>
  <si>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</si>
  <si>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</si>
  <si>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</si>
  <si>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</si>
  <si>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</si>
  <si>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</si>
  <si>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</si>
  <si>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</si>
  <si>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</si>
  <si>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</si>
  <si>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</si>
  <si>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</si>
  <si>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</si>
  <si>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</si>
  <si>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</si>
  <si>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</si>
  <si>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</si>
  <si>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</si>
  <si>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</si>
  <si>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</si>
  <si>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</si>
  <si>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</si>
  <si>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</si>
  <si>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</si>
  <si>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</si>
  <si>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</si>
  <si>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</si>
  <si>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</si>
  <si>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</si>
  <si>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</si>
  <si>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</si>
  <si>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</si>
  <si>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</si>
  <si>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</si>
  <si>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</si>
  <si>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</si>
  <si>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</si>
  <si>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</si>
  <si>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</si>
  <si>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</si>
  <si>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</si>
  <si>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</si>
  <si>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</si>
  <si>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</si>
  <si>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</si>
  <si>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</si>
  <si>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</si>
  <si>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</si>
  <si>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</si>
  <si>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</si>
  <si>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</si>
  <si>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</si>
  <si>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</si>
  <si>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</si>
  <si>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</si>
  <si>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</si>
  <si>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</si>
  <si>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</si>
  <si>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</si>
  <si>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</si>
  <si>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</si>
  <si>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</si>
  <si>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</si>
  <si>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</si>
  <si>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</si>
  <si>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</si>
  <si>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</si>
  <si>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</si>
  <si>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</si>
  <si>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</si>
  <si>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</si>
  <si>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</si>
  <si>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</si>
  <si>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</si>
  <si>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</si>
  <si>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</si>
  <si>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</si>
  <si>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</si>
  <si>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</si>
  <si>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</si>
  <si>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</si>
  <si>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</si>
  <si>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</si>
  <si>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</si>
  <si>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</si>
  <si>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</si>
  <si>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</si>
  <si>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</si>
  <si>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</si>
  <si>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</si>
  <si>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</si>
  <si>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</si>
  <si>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</si>
  <si>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</si>
  <si>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</si>
  <si>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</si>
  <si>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</si>
  <si>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</si>
  <si>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</si>
  <si>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</si>
  <si>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</si>
  <si>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</si>
  <si>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</si>
  <si>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</si>
  <si>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</si>
  <si>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</si>
  <si>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</si>
  <si>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</si>
  <si>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</si>
  <si>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</si>
  <si>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</si>
  <si>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</si>
  <si>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</si>
  <si>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</si>
  <si>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</si>
  <si>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</si>
  <si>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</si>
  <si>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</si>
  <si>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</si>
  <si>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</si>
  <si>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</si>
  <si>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</si>
  <si>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</si>
  <si>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</si>
  <si>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</si>
  <si>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</si>
  <si>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</si>
  <si>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</si>
  <si>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</si>
  <si>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</si>
  <si>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</si>
  <si>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</si>
  <si>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</si>
  <si>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</si>
  <si>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</si>
  <si>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</si>
  <si>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</si>
  <si>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</si>
  <si>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</si>
  <si>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</si>
  <si>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</si>
  <si>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</si>
  <si>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</si>
  <si>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</si>
  <si>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</si>
  <si>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</si>
  <si>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</si>
  <si>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</si>
  <si>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</si>
  <si>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</si>
  <si>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</si>
  <si>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</si>
  <si>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</si>
  <si>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</si>
  <si>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</si>
  <si>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</si>
  <si>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</si>
  <si>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</si>
  <si>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</si>
  <si>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</si>
  <si>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</si>
  <si>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</si>
  <si>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</si>
  <si>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</si>
  <si>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</si>
  <si>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</si>
  <si>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</si>
  <si>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</si>
  <si>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</si>
  <si>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№__2____</t>
  </si>
  <si>
    <t>до Договору про надання гранту №_5RCA-27108</t>
  </si>
  <si>
    <t>від "01"червня 2023 року</t>
  </si>
  <si>
    <t>за період з _01 червня по _31 жовтня 2023 року</t>
  </si>
  <si>
    <t>Відновлення культурно-мистецької діяльності</t>
  </si>
  <si>
    <t>Відновлення культурно-мистецької діяльності (культурно-мистецькі проекти )</t>
  </si>
  <si>
    <t>Музей театральногоюмузичного та кіномистецтва України</t>
  </si>
  <si>
    <t>Креативна деконструкція</t>
  </si>
  <si>
    <t>червень 2023року</t>
  </si>
  <si>
    <t>Креативна декконструкція</t>
  </si>
  <si>
    <t xml:space="preserve">       Музей театрального.музичного та кіномистецтва України</t>
  </si>
  <si>
    <t>Дробот Ірина Борисівна-директор.керівник проекту</t>
  </si>
  <si>
    <t>Лещенко Олена Анатоліївна-головний бухгалтер.бухгалтер проекту</t>
  </si>
  <si>
    <t>Руденко Тетяна Валеріївна-головна зберігачка фондів.куратор проекту</t>
  </si>
  <si>
    <t>1.1.4</t>
  </si>
  <si>
    <t>1.1.5</t>
  </si>
  <si>
    <t>1.1.6</t>
  </si>
  <si>
    <t>1.1.7</t>
  </si>
  <si>
    <t>Дяченко Аліна Юріївна -старший науковий співробітникк відділу обліку та зберігання музейних цінностей цифрофізація архіву</t>
  </si>
  <si>
    <t>Степенко Ірина Миколаїївна-провідний науковий співробітник відділу обліку та зберігання музейних цінностей коордінатор проекту</t>
  </si>
  <si>
    <t>Зубченко Ірина Миколаївна -завідувач відділу історії театру дослідник експозиціонер</t>
  </si>
  <si>
    <t>Мелешкіна Ірина Олександрівна-заступник директора з наукової роботи дослідник експозиціонер</t>
  </si>
  <si>
    <t>Веселовська Ганна Іванівна-науковий консультант проекту</t>
  </si>
  <si>
    <t>Руденко Сергій Борисович-науковий консультант проекту</t>
  </si>
  <si>
    <t>Придбання жорсткого диску (обєм памяті не менше 5 ТБ)</t>
  </si>
  <si>
    <t>Придбання крісел</t>
  </si>
  <si>
    <t>Придбання столів</t>
  </si>
  <si>
    <t>3.1.4</t>
  </si>
  <si>
    <t>Придбання телевізорів</t>
  </si>
  <si>
    <t>3.1.5</t>
  </si>
  <si>
    <t>Придбання навушників</t>
  </si>
  <si>
    <t>3.1.6</t>
  </si>
  <si>
    <t>Придбання планшетів</t>
  </si>
  <si>
    <t>3.1.7</t>
  </si>
  <si>
    <t>Придбання підставок для скульптури</t>
  </si>
  <si>
    <t>3.1.8</t>
  </si>
  <si>
    <t>Придбання пуфів</t>
  </si>
  <si>
    <t>Фарба</t>
  </si>
  <si>
    <t>Друк фото</t>
  </si>
  <si>
    <t>Друк текстів на картоні</t>
  </si>
  <si>
    <t>Друк текстів на пінокартоні</t>
  </si>
  <si>
    <t>Закупівля буклетів</t>
  </si>
  <si>
    <t>Послуги з виробництва відеокоментарів експозиції</t>
  </si>
  <si>
    <t xml:space="preserve">Послуги з запису інтервю та лекцій </t>
  </si>
  <si>
    <t xml:space="preserve">Послуга з виробництва промоційних відеоматеріалів </t>
  </si>
  <si>
    <t>Послуги з контент менеджменту та таргетованого просування сторінок у мережі</t>
  </si>
  <si>
    <t>Послуги зі створення 3Д тур архівно-аналітичною виставкою та експозицією"Театральне мистецтво України"</t>
  </si>
  <si>
    <t>Послуги зі створення 3Дмоделі оновленої експозиції</t>
  </si>
  <si>
    <t>Послуги PR менеджера</t>
  </si>
  <si>
    <t>Письмовий переклад (з ураїнської на англійську мову)</t>
  </si>
  <si>
    <t>послуги дизайнера -розробка візуального стилю проекту оновленої експозиції та вистаки.дизайн рекламно-інформаційної продукції.розробка художнього рішення для моделі нової експозиції у програмі SketchUp</t>
  </si>
  <si>
    <t>Послуги експертів учасників інтервю</t>
  </si>
  <si>
    <t>у період з ___червня__________________2023 року по ___жовтень____________________2023 року</t>
  </si>
  <si>
    <t xml:space="preserve">Оплата праці штатних працівників організації-заявника(лише у вигляді премії) </t>
  </si>
  <si>
    <t>Заробітна плата директорки.керівник проекту</t>
  </si>
  <si>
    <t>Дробот І.Б</t>
  </si>
  <si>
    <t>лист погодження сДК.наказ№112Квід 22.09.2023.№94-К від23.08.2023.№84-к 26.07.2023№71-к від 23.06.2023</t>
  </si>
  <si>
    <t>відомость№0626155358 від 26.06.2023.№0727123256 від27.07.2023№0829101512 від29.08.2023.№0927105626 від27.09.2023</t>
  </si>
  <si>
    <t>пл.дор.№1.2.3.4.5.від 26.06.2023.№10.11.1011.1012.1013 від27.07.2023 №1016.1017.1018.1019.1020 від 28.08.2023 №1030.1031.1032.1033 від 26.09.2023</t>
  </si>
  <si>
    <t>Лещенко О.А.</t>
  </si>
  <si>
    <t>наказ№72-к від23.06.2023№83-к від26.07.2023.№92-к від23.08.2023 №113-к від22.09.2023</t>
  </si>
  <si>
    <t>заробітна плата головної бухгалтерки-бухгалтер проекту</t>
  </si>
  <si>
    <t>заробітна плата головної зберігачки куратор проекту</t>
  </si>
  <si>
    <t>Руденко Т.В.</t>
  </si>
  <si>
    <t>1.1.4.</t>
  </si>
  <si>
    <t>заробітна платапровідного наукового співробітника відділу обліку та зберігання музейних цінностей координатор проекту</t>
  </si>
  <si>
    <t>Степенко І.М</t>
  </si>
  <si>
    <t>заробітна плата старшого наукового співробітника відділу обліку та зберігання музейнихцінностей цифровізація архиву</t>
  </si>
  <si>
    <t>Дяченко А.Ю.</t>
  </si>
  <si>
    <t>1.1.5.</t>
  </si>
  <si>
    <t>заробітна плата завідувачки відділу історії театру-дослідник експозиціонер</t>
  </si>
  <si>
    <t>Зубченко І.М.</t>
  </si>
  <si>
    <t xml:space="preserve">заробітна плата   заступника директора з наукової роботи дослідник експозиціонер     </t>
  </si>
  <si>
    <t>Мелешкіна І.О.</t>
  </si>
  <si>
    <t>заробітна плата провідного наукового співробітника відділу музею М.Заньковецької науковий консультант проекту</t>
  </si>
  <si>
    <t>Веселовська Г.І.</t>
  </si>
  <si>
    <t>заробітна плата провідного наукового співробітника відділу історії театру науковий консультант проекту</t>
  </si>
  <si>
    <t>Руденко С.Б</t>
  </si>
  <si>
    <t>1.4.</t>
  </si>
  <si>
    <t>Соціальні внески з оплати праці(нарахування ЄСВ)</t>
  </si>
  <si>
    <t>пл.дор.№5 від26.06.2023 №1013 від28.07.2023 №1020 від28.08.2023№1033 від28.09.2023</t>
  </si>
  <si>
    <t>Обладання і нематеріальні активи</t>
  </si>
  <si>
    <t>Придбання жорскогодиску(обєм памяті не менше 5 ТБ0</t>
  </si>
  <si>
    <t>3.1.6.</t>
  </si>
  <si>
    <t>придбання планшетів</t>
  </si>
  <si>
    <t>3.1.9</t>
  </si>
  <si>
    <t>Придбання кронштейнів під телевізори</t>
  </si>
  <si>
    <t>Договір №1708 від17.08.2023  
(номер та дата)</t>
  </si>
  <si>
    <t>видаткова накладна№РТУР00624865 від17.08.2023</t>
  </si>
  <si>
    <t>ФОП Настарчук В.В.</t>
  </si>
  <si>
    <t>Договір№10\07 від10.07.2023</t>
  </si>
  <si>
    <t>видаткова накладна№11\07 від11.07.2023</t>
  </si>
  <si>
    <t>ТОВ"ЮСК Україна"</t>
  </si>
  <si>
    <t>Договір№12\07 від12.07.2023</t>
  </si>
  <si>
    <t>видаткова накладна№7J027102100723133247</t>
  </si>
  <si>
    <t>ТОВ"Приватінвест"</t>
  </si>
  <si>
    <t>видаткова накладна№РТУР00636413 від28.08.2023</t>
  </si>
  <si>
    <t>ТОВ "НРП"</t>
  </si>
  <si>
    <t>видаткова накладна№535523 від07.09.2023</t>
  </si>
  <si>
    <t>Договір№71-004191786 від28.08.2023</t>
  </si>
  <si>
    <t>видаткова накладна№РТУР00636415 від 28.08.2023</t>
  </si>
  <si>
    <t>придбання підставок під скульптури</t>
  </si>
  <si>
    <t>Договір№71-004204595 від 28.08.2023</t>
  </si>
  <si>
    <t>видаткова накладна№РТУР00636410 від28.08.2023</t>
  </si>
  <si>
    <t>ФОП Лубінець С.М.</t>
  </si>
  <si>
    <t>Договір№0005 від11.09.2023</t>
  </si>
  <si>
    <t>видаткова накладна №0005 від 11.09.2023</t>
  </si>
  <si>
    <t>ТОВ "Епіцентр-К"</t>
  </si>
  <si>
    <t>видаткова накладна№Рнк\К8-0069836 від15.09.2023 №Рнк\К8-0074761 від 03.10.2023</t>
  </si>
  <si>
    <t>7.1-7.4</t>
  </si>
  <si>
    <t>Друк фото та інформаційних матеріалів</t>
  </si>
  <si>
    <t>ТОВ "Скайдек"</t>
  </si>
  <si>
    <t>ФОП Попенко О.О</t>
  </si>
  <si>
    <t>Договір№2509 від25.09.2023</t>
  </si>
  <si>
    <t>9.2</t>
  </si>
  <si>
    <t>ФОП Рубан В.В</t>
  </si>
  <si>
    <t>Договір №1210 від12.10.2023  
(номер та дата)</t>
  </si>
  <si>
    <t>9.4</t>
  </si>
  <si>
    <t>ФОП Громова М.Є</t>
  </si>
  <si>
    <t>Договір№24\07 від 24.07.2023</t>
  </si>
  <si>
    <t>9.5</t>
  </si>
  <si>
    <t>ТОВ "АЕРО 3ДІНЖИНІРИНГ</t>
  </si>
  <si>
    <t>Договір№138 від11.10.2023</t>
  </si>
  <si>
    <t>9.6</t>
  </si>
  <si>
    <t>ФОП Салай І.А.</t>
  </si>
  <si>
    <t>Договір№1110 від 12.10.2023</t>
  </si>
  <si>
    <t>9.7</t>
  </si>
  <si>
    <t>ФОП Август С.М.</t>
  </si>
  <si>
    <t>Договір №26\07 від26.07.2023</t>
  </si>
  <si>
    <t>ФОП Клюзко К.Є</t>
  </si>
  <si>
    <t>Договір№2308 від 23.08.2023</t>
  </si>
  <si>
    <t>акт№1 від12.10.2023 
(номер, дата)</t>
  </si>
  <si>
    <t>акт№1 від01.09.2023 
(номер, дата)</t>
  </si>
  <si>
    <t>акт№1від24.07.2023 №2 від13.10.2023</t>
  </si>
  <si>
    <t>акт№1 ід 12.10.</t>
  </si>
  <si>
    <t>акт№125.09.2023 №2від06.10.2023</t>
  </si>
  <si>
    <t>12.2</t>
  </si>
  <si>
    <t>ФОП Мирошниченко А.Г</t>
  </si>
  <si>
    <t>Договір №1810 від18.10.2023</t>
  </si>
  <si>
    <t>пл.дор.№1028 від 18.09.2023,№1034 від 04.10.2023</t>
  </si>
  <si>
    <t>пл.дор.№1014 від17.08.2023</t>
  </si>
  <si>
    <t>пл.дор.№1026 від08.09.2023р.</t>
  </si>
  <si>
    <r>
      <t>пл.дор.№1022 від01.09.2023,</t>
    </r>
    <r>
      <rPr>
        <i/>
        <sz val="11"/>
        <color theme="1"/>
        <rFont val="Arial"/>
        <family val="2"/>
        <charset val="204"/>
      </rPr>
      <t>№1025 від04.09.2023</t>
    </r>
  </si>
  <si>
    <t>пл.дор.№1021 від 01.09.2023</t>
  </si>
  <si>
    <t>пл.дор.№1023 від01.09.2023р.</t>
  </si>
  <si>
    <t>пл.дор.№1027 від12.09.2023</t>
  </si>
  <si>
    <t>пл.дор.№6 від 11.07.2023</t>
  </si>
  <si>
    <t>пл.дор.№7 від13.07.2023</t>
  </si>
  <si>
    <t>послуги лекторів для запису лекцій</t>
  </si>
  <si>
    <t>пл.дор.№1.2.3.4.5.від 26.06.2023.№10.11.1011.1012.1013 від27.07.2023 №1016.1017.1018.1019.1020 від 28.08.2023 №1030.1031.1032.1033 від 26.09.2023,№1041,1042,1044,1043 від 31.10.2023р.</t>
  </si>
  <si>
    <t>пл.дор.№1.2.3.4.5.від 26.06.2023.№10.11.1011.1012.1013 від27.07.2023 №1016.1017.1018.1019.1020 від 28.08.2023 №1030.1031.1032.1033 від 26.09.2023,№1041,1042,1043,1044 від31.10.20233р.</t>
  </si>
  <si>
    <t>пл.дор.№1.2.3.4.5.від 26.06.2023.№10.11.1011.1012.1013 від27.07.2023 №1016.1017.1018.1019.1020 від 28.08.2023 №1030.1031.1032.1033 від 26.09.2023,№1041-1044 від31.10.2023р.</t>
  </si>
  <si>
    <t>пл.дор.№1.2.3.4.5.від 26.06.2023.№10.11.1011.1012.1013 від27.07.2023 №1016.1017.1018.1019.1020 від 28.08.2023 №1030.1031.1032.1033 від 26.09.2023,№1041-1044 від 31.10.2023р.</t>
  </si>
  <si>
    <t>Договір№3 від31.10.2023</t>
  </si>
  <si>
    <t>9.1</t>
  </si>
  <si>
    <t>9.3</t>
  </si>
  <si>
    <t>12.3</t>
  </si>
  <si>
    <t>ФОП Александрович</t>
  </si>
  <si>
    <t>Договір №2410 від24.10.2023</t>
  </si>
  <si>
    <t>Послуги експертів-учасників інтервю</t>
  </si>
  <si>
    <t>Послуги лекторів для запису лекцій</t>
  </si>
  <si>
    <t>ФОП Чеппель В.В</t>
  </si>
  <si>
    <t>Договір№0111 від 31.10.2023</t>
  </si>
  <si>
    <t>пл.дор.№9 від 27.07.2023,пл.дор.№1040від13.102023</t>
  </si>
  <si>
    <t>акт№1 від01.09.2023,акт№2 від1035 від 06.102023р. 
(номер, дата)</t>
  </si>
  <si>
    <t>пл.дор.№1024 від01.09.2023,№1035 від06.10.2023</t>
  </si>
  <si>
    <t>пл.дор.№8 від 27.07.2023,пл.дор.№1039 від13.10.2023</t>
  </si>
  <si>
    <t>пл.дор.№1038 від 12.10.2023</t>
  </si>
  <si>
    <t>акт№1.25.09.2023 №2від06.10.2023</t>
  </si>
  <si>
    <t>пл.дор.№1037 від12.10.2023</t>
  </si>
  <si>
    <t>пл.дор.№1036 від06.10.2023,№1029 від 26.09.2023</t>
  </si>
  <si>
    <t>Договір №2 від06.10.2023р</t>
  </si>
  <si>
    <t>Договір№71-004204596від 28.08.2023</t>
  </si>
  <si>
    <t>Договір№ИМ-03546525 від06.09.2023р.</t>
  </si>
  <si>
    <t>Договір№1509 від15.09.2023, №0410 від03.10.2023</t>
  </si>
  <si>
    <t>Зменшення вартості крісіл, необхідних для проведення лекцій, відбулося внаслідок зниження цін на ринку на такі товари. Економія склала1300,00  грн, не була використана у зв'язку з відсутністю потреби</t>
  </si>
  <si>
    <t>Зменшення вартості столів, необхідних для проведення лекцій, відбулося внаслідок зниження цін на ринку на такі товари. Економія склала2100,00  грн, не була використана у зв'язку з відсутністю потреби</t>
  </si>
  <si>
    <t>Зменшення вартості телеві, необхідних для зберігання оцифрованих матеріалів, відбулося внаслідок зниження цін на ринку на такі товари. Економія склала 22010,00 грн,  була використана у зв'язку з відсутністю потреби</t>
  </si>
  <si>
    <t xml:space="preserve"> Зменшення вартості навушників відбулося внаслідок отримання оптимальної комерційної пропозиції від Постачальника. Економія склала 3015,00 грн.  не була використана у зв'язку з відсутністю потреби. </t>
  </si>
  <si>
    <t xml:space="preserve"> Зменшення вартості планшетів відбулося внаслідок отримання оптимальної комерційної пропозиції від Постачальника. Економія склала 5504,90,00 грн. не була використана у зв'язку з відсутністю потреби. </t>
  </si>
  <si>
    <t xml:space="preserve">Збільшення вартості склало 0,02коп. За рахунок економії коштів по ридбанню планшетів. </t>
  </si>
  <si>
    <t>Зменшення вартості пуфів, необхідних для проведення лекцій, відбулося внаслідок зниження цін на ринку на такі товари. Економія склала2884,00  грн, не була використана у зв'язку з відсутністю потреби</t>
  </si>
  <si>
    <t xml:space="preserve"> Зменшення вартості фарби відбулося внаслідок отримання оптимальної комерційної пропозиції від Постачальника. Економія склала 1477,10,00 грн. не була використана у зв'язку з відсутністю потреби. </t>
  </si>
  <si>
    <t>Послуги включали створення віртуального 3Д туру архівно-аналітичною виставкою та експозицією замовника 280 метрів квадратнихта додавання до віртуального туру 30 інформаційних міток.. Збільшення цієї статті витрат відбулося внаслідок збільшення кількості інформаційних міток до 30 і забезпечення додаткової аналітики підрядником. Збільшення цієї статті витрат стало можливим за рахунок економії коштів за п. 9.6.</t>
  </si>
  <si>
    <t xml:space="preserve">Зменшення цієї статті витрат відбулося внаслідок узгодження вартості послуг із Виконавцем.  Економія склала 1000,00 грн. і  була використана у пункті 9.5  </t>
  </si>
  <si>
    <t xml:space="preserve">Зменшення цієї статті витрат відбулося внаслідок узгодження вартості послуг із Виконавцем.  Економія склала 2000,00 грн. і  була використана у пункті 13.4.6  </t>
  </si>
  <si>
    <t>Збільшення цієї статті витрат відбулося внаслідок збільшення обсягу відеозйомки,монтажу та накладання титрів (коментарі до експозиції). Збільшення цієї статті витрат стало можливим за рахунок економії коштів за п. 9.6.</t>
  </si>
  <si>
    <t>Придбання кронштейнів для кріплення телевізорів</t>
  </si>
  <si>
    <t xml:space="preserve"> Зменшення вартості телевізорів відбулося внаслідок отримання оптимальної комерційної пропозиції від Постачальника. Економія склала 22010,00 грн. і була перерозподілена в межах 10% на п.3.1.9 у розмірі 2449,80 грн. Залишок зекономлених коштів за цією статтею у розмірі 19560,20 грн. не був використаний у зв'язку з відсутністю потреби. </t>
  </si>
  <si>
    <t>Придбання кронштейнів стало можливе за економію придбання телевізорів. Економія склала 22010,00 грн. і була перерозподілена в межах 10% на п.3.1.4 у розмірі 2449,80,00 грн.</t>
  </si>
  <si>
    <t>Згідно з рекомендаціями Казначейства послугу з друку фото було замінено на поставку фото. Друк фото відбувся внаслідок економії п.3.1.4 та п.3.1.6. і була перерозподілена в межах 10% на п.7.5.. у розмірі 22600,00 грн. Залишок зекономлених коштів за цією статтею у розмірі 2465,10,00 грн. не був використаний у зв'язку з відсутністю потреби. Розповсюдження фото здійснюється в музеї і через мережу партнерів.</t>
  </si>
  <si>
    <t>Договір№1 від18.09.2023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</si>
</sst>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14" fontId="1" fillId="0" borderId="0" xfId="0" applyNumberFormat="1" applyFont="1"/>
    <xf numFmtId="17" fontId="1" fillId="0" borderId="0" xfId="0" applyNumberFormat="1" applyFont="1"/>
    <xf numFmtId="0" fontId="0" fillId="0" borderId="0" xfId="0" applyFont="1" applyAlignment="1"/>
    <xf numFmtId="4" fontId="0" fillId="0" borderId="0" xfId="0" applyNumberFormat="1" applyFont="1" applyAlignment="1"/>
    <xf numFmtId="0" fontId="37" fillId="0" borderId="26" xfId="0" applyFont="1" applyBorder="1" applyAlignment="1">
      <alignment wrapText="1"/>
    </xf>
    <xf numFmtId="0" fontId="36" fillId="0" borderId="26" xfId="0" applyFont="1" applyBorder="1" applyAlignment="1">
      <alignment wrapText="1"/>
    </xf>
    <xf numFmtId="49" fontId="36" fillId="0" borderId="26" xfId="0" applyNumberFormat="1" applyFont="1" applyBorder="1" applyAlignment="1">
      <alignment horizontal="right" wrapText="1"/>
    </xf>
    <xf numFmtId="4" fontId="36" fillId="0" borderId="26" xfId="0" applyNumberFormat="1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9" fillId="0" borderId="25" xfId="0" applyFont="1" applyBorder="1" applyAlignment="1">
      <alignment vertical="top" wrapText="1"/>
    </xf>
    <xf numFmtId="0" fontId="39" fillId="0" borderId="72" xfId="0" applyFont="1" applyFill="1" applyBorder="1" applyAlignment="1">
      <alignment vertical="top" wrapText="1"/>
    </xf>
    <xf numFmtId="0" fontId="39" fillId="0" borderId="72" xfId="0" applyFont="1" applyBorder="1" applyAlignment="1">
      <alignment vertical="top" wrapText="1"/>
    </xf>
    <xf numFmtId="0" fontId="39" fillId="0" borderId="1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activeCell="C28" sqref="C28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9" t="s">
        <v>0</v>
      </c>
      <c r="B1" s="374"/>
      <c r="C1" s="1"/>
      <c r="D1" s="2"/>
      <c r="E1" s="1"/>
      <c r="F1" s="1"/>
      <c r="G1" s="1"/>
      <c r="H1" s="2" t="s">
        <v>338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9" t="s">
        <v>339</v>
      </c>
      <c r="I2" s="374"/>
      <c r="J2" s="3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9" t="s">
        <v>340</v>
      </c>
      <c r="I3" s="374"/>
      <c r="J3" s="3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342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343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344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">
        <v>345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1" t="s">
        <v>346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56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80" t="s">
        <v>7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80" t="s">
        <v>8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81" t="s">
        <v>341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82"/>
      <c r="B23" s="375" t="s">
        <v>9</v>
      </c>
      <c r="C23" s="376"/>
      <c r="D23" s="385" t="s">
        <v>10</v>
      </c>
      <c r="E23" s="386"/>
      <c r="F23" s="386"/>
      <c r="G23" s="386"/>
      <c r="H23" s="386"/>
      <c r="I23" s="386"/>
      <c r="J23" s="387"/>
      <c r="K23" s="375" t="s">
        <v>11</v>
      </c>
      <c r="L23" s="376"/>
      <c r="M23" s="375" t="s">
        <v>12</v>
      </c>
      <c r="N23" s="37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83"/>
      <c r="B24" s="377"/>
      <c r="C24" s="37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88" t="s">
        <v>18</v>
      </c>
      <c r="J24" s="378"/>
      <c r="K24" s="377"/>
      <c r="L24" s="378"/>
      <c r="M24" s="377"/>
      <c r="N24" s="37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84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>C27/N27</f>
        <v>1</v>
      </c>
      <c r="C27" s="34">
        <f>'Кошторис  витрат'!G191</f>
        <v>965102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</v>
      </c>
      <c r="J27" s="34">
        <f>D27+E27+F27+G27+H27</f>
        <v>0</v>
      </c>
      <c r="K27" s="33">
        <f>L27/N27</f>
        <v>0</v>
      </c>
      <c r="L27" s="34">
        <f>'Кошторис  витрат'!S191</f>
        <v>0</v>
      </c>
      <c r="M27" s="38">
        <v>1</v>
      </c>
      <c r="N27" s="39">
        <f>C27+J27+L27</f>
        <v>965102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>C28/N28</f>
        <v>1</v>
      </c>
      <c r="C28" s="42">
        <f>'Кошторис  витрат'!J191</f>
        <v>951256.73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>L28/N28</f>
        <v>0</v>
      </c>
      <c r="L28" s="42">
        <f>'Кошторис  витрат'!V191</f>
        <v>0</v>
      </c>
      <c r="M28" s="46">
        <v>1</v>
      </c>
      <c r="N28" s="47">
        <f>C28+J28+L28</f>
        <v>951256.73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>C29/N29</f>
        <v>1</v>
      </c>
      <c r="C29" s="50">
        <v>772081.6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>D29+E29+F29+G29+H29</f>
        <v>0</v>
      </c>
      <c r="K29" s="49">
        <f>L29/N29</f>
        <v>0</v>
      </c>
      <c r="L29" s="50">
        <v>0</v>
      </c>
      <c r="M29" s="54">
        <f>(N29*M28)/N28</f>
        <v>0.81164377149794253</v>
      </c>
      <c r="N29" s="55">
        <f>C29+J29+L29</f>
        <v>772081.6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0">B28-B29</f>
        <v>0</v>
      </c>
      <c r="C30" s="58">
        <f t="shared" si="0"/>
        <v>179175.13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1">
        <f t="shared" si="0"/>
        <v>0</v>
      </c>
      <c r="J30" s="58">
        <f t="shared" si="0"/>
        <v>0</v>
      </c>
      <c r="K30" s="62">
        <f t="shared" si="0"/>
        <v>0</v>
      </c>
      <c r="L30" s="58">
        <f t="shared" si="0"/>
        <v>0</v>
      </c>
      <c r="M30" s="63">
        <f t="shared" si="0"/>
        <v>0.18835622850205747</v>
      </c>
      <c r="N30" s="64">
        <f t="shared" si="0"/>
        <v>179175.13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389"/>
      <c r="D32" s="390"/>
      <c r="E32" s="390"/>
      <c r="F32" s="65"/>
      <c r="G32" s="66"/>
      <c r="H32" s="66"/>
      <c r="I32" s="67"/>
      <c r="J32" s="389"/>
      <c r="K32" s="390"/>
      <c r="L32" s="390"/>
      <c r="M32" s="390"/>
      <c r="N32" s="39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373" t="s">
        <v>42</v>
      </c>
      <c r="H33" s="374"/>
      <c r="I33" s="13"/>
      <c r="J33" s="373" t="s">
        <v>43</v>
      </c>
      <c r="K33" s="374"/>
      <c r="L33" s="374"/>
      <c r="M33" s="374"/>
      <c r="N33" s="3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3"/>
  <sheetViews>
    <sheetView topLeftCell="H187" workbookViewId="0">
      <selection activeCell="X112" sqref="X112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06" t="s">
        <v>44</v>
      </c>
      <c r="B1" s="374"/>
      <c r="C1" s="374"/>
      <c r="D1" s="374"/>
      <c r="E1" s="37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">
        <v>348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347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57">
        <v>45078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07" t="s">
        <v>45</v>
      </c>
      <c r="B7" s="409" t="s">
        <v>46</v>
      </c>
      <c r="C7" s="412" t="s">
        <v>47</v>
      </c>
      <c r="D7" s="415" t="s">
        <v>48</v>
      </c>
      <c r="E7" s="391" t="s">
        <v>49</v>
      </c>
      <c r="F7" s="386"/>
      <c r="G7" s="386"/>
      <c r="H7" s="386"/>
      <c r="I7" s="386"/>
      <c r="J7" s="387"/>
      <c r="K7" s="391" t="s">
        <v>50</v>
      </c>
      <c r="L7" s="386"/>
      <c r="M7" s="386"/>
      <c r="N7" s="386"/>
      <c r="O7" s="386"/>
      <c r="P7" s="387"/>
      <c r="Q7" s="391" t="s">
        <v>51</v>
      </c>
      <c r="R7" s="386"/>
      <c r="S7" s="386"/>
      <c r="T7" s="386"/>
      <c r="U7" s="386"/>
      <c r="V7" s="387"/>
      <c r="W7" s="392" t="s">
        <v>52</v>
      </c>
      <c r="X7" s="386"/>
      <c r="Y7" s="386"/>
      <c r="Z7" s="387"/>
      <c r="AA7" s="393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383"/>
      <c r="B8" s="410"/>
      <c r="C8" s="413"/>
      <c r="D8" s="416"/>
      <c r="E8" s="394" t="s">
        <v>54</v>
      </c>
      <c r="F8" s="386"/>
      <c r="G8" s="387"/>
      <c r="H8" s="394" t="s">
        <v>55</v>
      </c>
      <c r="I8" s="386"/>
      <c r="J8" s="387"/>
      <c r="K8" s="394" t="s">
        <v>54</v>
      </c>
      <c r="L8" s="386"/>
      <c r="M8" s="387"/>
      <c r="N8" s="394" t="s">
        <v>55</v>
      </c>
      <c r="O8" s="386"/>
      <c r="P8" s="387"/>
      <c r="Q8" s="394" t="s">
        <v>54</v>
      </c>
      <c r="R8" s="386"/>
      <c r="S8" s="387"/>
      <c r="T8" s="394" t="s">
        <v>55</v>
      </c>
      <c r="U8" s="386"/>
      <c r="V8" s="387"/>
      <c r="W8" s="393" t="s">
        <v>56</v>
      </c>
      <c r="X8" s="393" t="s">
        <v>57</v>
      </c>
      <c r="Y8" s="392" t="s">
        <v>58</v>
      </c>
      <c r="Z8" s="387"/>
      <c r="AA8" s="383"/>
      <c r="AB8" s="1"/>
      <c r="AC8" s="1"/>
      <c r="AD8" s="1"/>
      <c r="AE8" s="1"/>
      <c r="AF8" s="1"/>
      <c r="AG8" s="1"/>
    </row>
    <row r="9" spans="1:33" ht="30" customHeight="1" x14ac:dyDescent="0.2">
      <c r="A9" s="408"/>
      <c r="B9" s="411"/>
      <c r="C9" s="414"/>
      <c r="D9" s="417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84"/>
      <c r="X9" s="384"/>
      <c r="Y9" s="87" t="s">
        <v>68</v>
      </c>
      <c r="Z9" s="88" t="s">
        <v>19</v>
      </c>
      <c r="AA9" s="384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SUM(E14:E20)</f>
        <v>28</v>
      </c>
      <c r="F13" s="113"/>
      <c r="G13" s="114">
        <f>SUM(G14:G20)</f>
        <v>244100</v>
      </c>
      <c r="H13" s="112">
        <f>SUM(H14:H20)</f>
        <v>28</v>
      </c>
      <c r="I13" s="113"/>
      <c r="J13" s="114">
        <f>SUM(J14:J20)</f>
        <v>244100</v>
      </c>
      <c r="K13" s="112">
        <f>SUM(K14:K20)</f>
        <v>0</v>
      </c>
      <c r="L13" s="113"/>
      <c r="M13" s="114">
        <f>SUM(M14:M20)</f>
        <v>0</v>
      </c>
      <c r="N13" s="112">
        <f>SUM(N14:N20)</f>
        <v>0</v>
      </c>
      <c r="O13" s="113"/>
      <c r="P13" s="114">
        <f>SUM(P14:P20)</f>
        <v>0</v>
      </c>
      <c r="Q13" s="112">
        <f>SUM(Q14:Q20)</f>
        <v>0</v>
      </c>
      <c r="R13" s="113"/>
      <c r="S13" s="114">
        <f>SUM(S14:S20)</f>
        <v>0</v>
      </c>
      <c r="T13" s="112">
        <f>SUM(T14:T20)</f>
        <v>0</v>
      </c>
      <c r="U13" s="113"/>
      <c r="V13" s="114">
        <f>SUM(V14:V20)</f>
        <v>0</v>
      </c>
      <c r="W13" s="114">
        <f>SUM(W14:W20)</f>
        <v>244100</v>
      </c>
      <c r="X13" s="114">
        <f>SUM(X14:X20)</f>
        <v>244100</v>
      </c>
      <c r="Y13" s="115">
        <f t="shared" ref="Y13:Y37" si="0">W13-X13</f>
        <v>0</v>
      </c>
      <c r="Z13" s="116">
        <f t="shared" ref="Z13:Z37" si="1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76</v>
      </c>
      <c r="B14" s="120" t="s">
        <v>77</v>
      </c>
      <c r="C14" s="121" t="s">
        <v>349</v>
      </c>
      <c r="D14" s="122" t="s">
        <v>79</v>
      </c>
      <c r="E14" s="123">
        <v>5</v>
      </c>
      <c r="F14" s="124">
        <v>9400</v>
      </c>
      <c r="G14" s="125">
        <f t="shared" ref="G14:G20" si="2">E14*F14</f>
        <v>47000</v>
      </c>
      <c r="H14" s="123">
        <v>5</v>
      </c>
      <c r="I14" s="124">
        <v>9400</v>
      </c>
      <c r="J14" s="125">
        <f t="shared" ref="J14:J20" si="3">H14*I14</f>
        <v>47000</v>
      </c>
      <c r="K14" s="123"/>
      <c r="L14" s="124"/>
      <c r="M14" s="125">
        <f t="shared" ref="M14:M20" si="4">K14*L14</f>
        <v>0</v>
      </c>
      <c r="N14" s="123"/>
      <c r="O14" s="124"/>
      <c r="P14" s="125">
        <f t="shared" ref="P14:P20" si="5">N14*O14</f>
        <v>0</v>
      </c>
      <c r="Q14" s="123"/>
      <c r="R14" s="124"/>
      <c r="S14" s="125">
        <f t="shared" ref="S14:S20" si="6">Q14*R14</f>
        <v>0</v>
      </c>
      <c r="T14" s="123"/>
      <c r="U14" s="124"/>
      <c r="V14" s="125">
        <f t="shared" ref="V14:V20" si="7">T14*U14</f>
        <v>0</v>
      </c>
      <c r="W14" s="126">
        <f t="shared" ref="W14:W20" si="8">G14+M14+S14</f>
        <v>47000</v>
      </c>
      <c r="X14" s="127">
        <f t="shared" ref="X14:X20" si="9">J14+P14+V14</f>
        <v>47000</v>
      </c>
      <c r="Y14" s="127">
        <f t="shared" si="0"/>
        <v>0</v>
      </c>
      <c r="Z14" s="128">
        <f t="shared" si="1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76</v>
      </c>
      <c r="B15" s="120" t="s">
        <v>80</v>
      </c>
      <c r="C15" s="121" t="s">
        <v>350</v>
      </c>
      <c r="D15" s="122" t="s">
        <v>79</v>
      </c>
      <c r="E15" s="123">
        <v>5</v>
      </c>
      <c r="F15" s="124">
        <v>9100</v>
      </c>
      <c r="G15" s="125">
        <f t="shared" si="2"/>
        <v>45500</v>
      </c>
      <c r="H15" s="123">
        <v>5</v>
      </c>
      <c r="I15" s="124">
        <v>9100</v>
      </c>
      <c r="J15" s="125">
        <f t="shared" si="3"/>
        <v>45500</v>
      </c>
      <c r="K15" s="123"/>
      <c r="L15" s="124"/>
      <c r="M15" s="125">
        <f t="shared" si="4"/>
        <v>0</v>
      </c>
      <c r="N15" s="123"/>
      <c r="O15" s="124"/>
      <c r="P15" s="125">
        <f t="shared" si="5"/>
        <v>0</v>
      </c>
      <c r="Q15" s="123"/>
      <c r="R15" s="124"/>
      <c r="S15" s="125">
        <f t="shared" si="6"/>
        <v>0</v>
      </c>
      <c r="T15" s="123"/>
      <c r="U15" s="124"/>
      <c r="V15" s="125">
        <f t="shared" si="7"/>
        <v>0</v>
      </c>
      <c r="W15" s="126">
        <f t="shared" si="8"/>
        <v>45500</v>
      </c>
      <c r="X15" s="127">
        <f t="shared" si="9"/>
        <v>45500</v>
      </c>
      <c r="Y15" s="127">
        <f t="shared" si="0"/>
        <v>0</v>
      </c>
      <c r="Z15" s="128">
        <f t="shared" si="1"/>
        <v>0</v>
      </c>
      <c r="AA15" s="129"/>
      <c r="AB15" s="131"/>
      <c r="AC15" s="131"/>
      <c r="AD15" s="131"/>
      <c r="AE15" s="131"/>
      <c r="AF15" s="131"/>
      <c r="AG15" s="131"/>
    </row>
    <row r="16" spans="1:33" s="355" customFormat="1" ht="30" customHeight="1" x14ac:dyDescent="0.2">
      <c r="A16" s="132" t="s">
        <v>76</v>
      </c>
      <c r="B16" s="207" t="s">
        <v>81</v>
      </c>
      <c r="C16" s="163" t="s">
        <v>351</v>
      </c>
      <c r="D16" s="122" t="s">
        <v>79</v>
      </c>
      <c r="E16" s="123">
        <v>5</v>
      </c>
      <c r="F16" s="124">
        <v>9400</v>
      </c>
      <c r="G16" s="359">
        <f>E16*F16</f>
        <v>47000</v>
      </c>
      <c r="H16" s="123">
        <v>5</v>
      </c>
      <c r="I16" s="136">
        <v>9400</v>
      </c>
      <c r="J16" s="125">
        <f t="shared" si="3"/>
        <v>47000</v>
      </c>
      <c r="K16" s="135"/>
      <c r="L16" s="136"/>
      <c r="M16" s="137"/>
      <c r="N16" s="135"/>
      <c r="O16" s="136"/>
      <c r="P16" s="137"/>
      <c r="Q16" s="135"/>
      <c r="R16" s="124"/>
      <c r="S16" s="137"/>
      <c r="T16" s="135"/>
      <c r="U16" s="124"/>
      <c r="V16" s="137"/>
      <c r="W16" s="138">
        <v>47000</v>
      </c>
      <c r="X16" s="127">
        <v>47000</v>
      </c>
      <c r="Y16" s="127"/>
      <c r="Z16" s="128"/>
      <c r="AA16" s="139"/>
      <c r="AB16" s="131"/>
      <c r="AC16" s="131"/>
      <c r="AD16" s="131"/>
      <c r="AE16" s="131"/>
      <c r="AF16" s="131"/>
      <c r="AG16" s="131"/>
    </row>
    <row r="17" spans="1:33" s="355" customFormat="1" ht="43.9" customHeight="1" x14ac:dyDescent="0.2">
      <c r="A17" s="132" t="s">
        <v>76</v>
      </c>
      <c r="B17" s="207" t="s">
        <v>352</v>
      </c>
      <c r="C17" s="163" t="s">
        <v>357</v>
      </c>
      <c r="D17" s="122" t="s">
        <v>79</v>
      </c>
      <c r="E17" s="123">
        <v>5</v>
      </c>
      <c r="F17" s="136">
        <v>8600</v>
      </c>
      <c r="G17" s="359">
        <f>E17*F17</f>
        <v>43000</v>
      </c>
      <c r="H17" s="123">
        <v>5</v>
      </c>
      <c r="I17" s="136">
        <v>8600</v>
      </c>
      <c r="J17" s="125">
        <f t="shared" si="3"/>
        <v>43000</v>
      </c>
      <c r="K17" s="135"/>
      <c r="L17" s="136"/>
      <c r="M17" s="137"/>
      <c r="N17" s="135"/>
      <c r="O17" s="136"/>
      <c r="P17" s="137"/>
      <c r="Q17" s="135"/>
      <c r="R17" s="124"/>
      <c r="S17" s="137"/>
      <c r="T17" s="135"/>
      <c r="U17" s="124"/>
      <c r="V17" s="137"/>
      <c r="W17" s="138">
        <v>43000</v>
      </c>
      <c r="X17" s="127">
        <v>43000</v>
      </c>
      <c r="Y17" s="127"/>
      <c r="Z17" s="128"/>
      <c r="AA17" s="139"/>
      <c r="AB17" s="131"/>
      <c r="AC17" s="131"/>
      <c r="AD17" s="131"/>
      <c r="AE17" s="131"/>
      <c r="AF17" s="131"/>
      <c r="AG17" s="131"/>
    </row>
    <row r="18" spans="1:33" s="355" customFormat="1" ht="43.15" customHeight="1" x14ac:dyDescent="0.2">
      <c r="A18" s="132" t="s">
        <v>76</v>
      </c>
      <c r="B18" s="207" t="s">
        <v>353</v>
      </c>
      <c r="C18" s="163" t="s">
        <v>356</v>
      </c>
      <c r="D18" s="122" t="s">
        <v>79</v>
      </c>
      <c r="E18" s="123">
        <v>5</v>
      </c>
      <c r="F18" s="136">
        <v>7000</v>
      </c>
      <c r="G18" s="359">
        <f>E18*F18</f>
        <v>35000</v>
      </c>
      <c r="H18" s="135">
        <v>5</v>
      </c>
      <c r="I18" s="136">
        <v>7000</v>
      </c>
      <c r="J18" s="137">
        <f t="shared" si="3"/>
        <v>35000</v>
      </c>
      <c r="K18" s="135"/>
      <c r="L18" s="136"/>
      <c r="M18" s="137"/>
      <c r="N18" s="135"/>
      <c r="O18" s="136"/>
      <c r="P18" s="137"/>
      <c r="Q18" s="135"/>
      <c r="R18" s="124"/>
      <c r="S18" s="137"/>
      <c r="T18" s="135"/>
      <c r="U18" s="124"/>
      <c r="V18" s="137"/>
      <c r="W18" s="138">
        <v>35000</v>
      </c>
      <c r="X18" s="127">
        <v>35000</v>
      </c>
      <c r="Y18" s="127"/>
      <c r="Z18" s="128"/>
      <c r="AA18" s="139"/>
      <c r="AB18" s="131"/>
      <c r="AC18" s="131"/>
      <c r="AD18" s="131"/>
      <c r="AE18" s="131"/>
      <c r="AF18" s="131"/>
      <c r="AG18" s="131"/>
    </row>
    <row r="19" spans="1:33" s="355" customFormat="1" ht="30" customHeight="1" x14ac:dyDescent="0.2">
      <c r="A19" s="132" t="s">
        <v>76</v>
      </c>
      <c r="B19" s="207" t="s">
        <v>354</v>
      </c>
      <c r="C19" s="163" t="s">
        <v>358</v>
      </c>
      <c r="D19" s="122" t="s">
        <v>79</v>
      </c>
      <c r="E19" s="135">
        <v>2</v>
      </c>
      <c r="F19" s="136">
        <v>8600</v>
      </c>
      <c r="G19" s="137">
        <f>E19*F19</f>
        <v>17200</v>
      </c>
      <c r="H19" s="135">
        <v>2</v>
      </c>
      <c r="I19" s="136">
        <v>8600</v>
      </c>
      <c r="J19" s="137">
        <f t="shared" si="3"/>
        <v>17200</v>
      </c>
      <c r="K19" s="135"/>
      <c r="L19" s="136"/>
      <c r="M19" s="137"/>
      <c r="N19" s="135"/>
      <c r="O19" s="136"/>
      <c r="P19" s="137"/>
      <c r="Q19" s="135"/>
      <c r="R19" s="124"/>
      <c r="S19" s="137"/>
      <c r="T19" s="135"/>
      <c r="U19" s="124"/>
      <c r="V19" s="137"/>
      <c r="W19" s="138">
        <v>17200</v>
      </c>
      <c r="X19" s="127">
        <v>17200</v>
      </c>
      <c r="Y19" s="127"/>
      <c r="Z19" s="128"/>
      <c r="AA19" s="13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32" t="s">
        <v>76</v>
      </c>
      <c r="B20" s="133" t="s">
        <v>355</v>
      </c>
      <c r="C20" s="121" t="s">
        <v>359</v>
      </c>
      <c r="D20" s="134" t="s">
        <v>79</v>
      </c>
      <c r="E20" s="135">
        <v>1</v>
      </c>
      <c r="F20" s="136">
        <v>9400</v>
      </c>
      <c r="G20" s="137">
        <f t="shared" si="2"/>
        <v>9400</v>
      </c>
      <c r="H20" s="135">
        <v>1</v>
      </c>
      <c r="I20" s="136">
        <v>9400</v>
      </c>
      <c r="J20" s="137">
        <f t="shared" si="3"/>
        <v>9400</v>
      </c>
      <c r="K20" s="135"/>
      <c r="L20" s="136"/>
      <c r="M20" s="137">
        <f t="shared" si="4"/>
        <v>0</v>
      </c>
      <c r="N20" s="135"/>
      <c r="O20" s="136"/>
      <c r="P20" s="137">
        <f t="shared" si="5"/>
        <v>0</v>
      </c>
      <c r="Q20" s="135"/>
      <c r="R20" s="124"/>
      <c r="S20" s="137">
        <f t="shared" si="6"/>
        <v>0</v>
      </c>
      <c r="T20" s="135"/>
      <c r="U20" s="124"/>
      <c r="V20" s="137">
        <f t="shared" si="7"/>
        <v>0</v>
      </c>
      <c r="W20" s="138">
        <f t="shared" si="8"/>
        <v>9400</v>
      </c>
      <c r="X20" s="127">
        <f t="shared" si="9"/>
        <v>9400</v>
      </c>
      <c r="Y20" s="127">
        <f t="shared" si="0"/>
        <v>0</v>
      </c>
      <c r="Z20" s="128">
        <f t="shared" si="1"/>
        <v>0</v>
      </c>
      <c r="AA20" s="139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82</v>
      </c>
      <c r="C21" s="140" t="s">
        <v>83</v>
      </c>
      <c r="D21" s="141"/>
      <c r="E21" s="142">
        <f>SUM(E22:E24)</f>
        <v>5</v>
      </c>
      <c r="F21" s="143"/>
      <c r="G21" s="144">
        <f>SUM(G22:G24)</f>
        <v>75000</v>
      </c>
      <c r="H21" s="142">
        <f>SUM(H22:H24)</f>
        <v>5</v>
      </c>
      <c r="I21" s="143"/>
      <c r="J21" s="144">
        <f>SUM(J22:J24)</f>
        <v>75000</v>
      </c>
      <c r="K21" s="142">
        <f>SUM(K22:K24)</f>
        <v>0</v>
      </c>
      <c r="L21" s="143"/>
      <c r="M21" s="144">
        <f>SUM(M22:M24)</f>
        <v>0</v>
      </c>
      <c r="N21" s="142">
        <f>SUM(N22:N24)</f>
        <v>0</v>
      </c>
      <c r="O21" s="143"/>
      <c r="P21" s="144">
        <f>SUM(P22:P24)</f>
        <v>0</v>
      </c>
      <c r="Q21" s="142">
        <f>SUM(Q22:Q24)</f>
        <v>0</v>
      </c>
      <c r="R21" s="143"/>
      <c r="S21" s="144">
        <f>SUM(S22:S24)</f>
        <v>0</v>
      </c>
      <c r="T21" s="142">
        <f>SUM(T22:T24)</f>
        <v>0</v>
      </c>
      <c r="U21" s="143"/>
      <c r="V21" s="144">
        <f>SUM(V22:V24)</f>
        <v>0</v>
      </c>
      <c r="W21" s="144">
        <f>SUM(W22:W24)</f>
        <v>75000</v>
      </c>
      <c r="X21" s="145">
        <f>SUM(X22:X24)</f>
        <v>75000</v>
      </c>
      <c r="Y21" s="145">
        <f t="shared" si="0"/>
        <v>0</v>
      </c>
      <c r="Z21" s="145">
        <f t="shared" si="1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76</v>
      </c>
      <c r="B22" s="120" t="s">
        <v>84</v>
      </c>
      <c r="C22" s="121" t="s">
        <v>360</v>
      </c>
      <c r="D22" s="122" t="s">
        <v>79</v>
      </c>
      <c r="E22" s="123">
        <v>2</v>
      </c>
      <c r="F22" s="124">
        <v>15000</v>
      </c>
      <c r="G22" s="125">
        <f>E22*F22</f>
        <v>30000</v>
      </c>
      <c r="H22" s="123">
        <v>2</v>
      </c>
      <c r="I22" s="124">
        <v>15000</v>
      </c>
      <c r="J22" s="125">
        <f>H22*I22</f>
        <v>30000</v>
      </c>
      <c r="K22" s="123"/>
      <c r="L22" s="124"/>
      <c r="M22" s="125">
        <f>K22*L22</f>
        <v>0</v>
      </c>
      <c r="N22" s="123"/>
      <c r="O22" s="124"/>
      <c r="P22" s="125">
        <f>N22*O22</f>
        <v>0</v>
      </c>
      <c r="Q22" s="123"/>
      <c r="R22" s="124"/>
      <c r="S22" s="125">
        <f>Q22*R22</f>
        <v>0</v>
      </c>
      <c r="T22" s="123"/>
      <c r="U22" s="124"/>
      <c r="V22" s="125">
        <f>T22*U22</f>
        <v>0</v>
      </c>
      <c r="W22" s="126">
        <f>G22+M22+S22</f>
        <v>30000</v>
      </c>
      <c r="X22" s="127">
        <f>J22+P22+V22</f>
        <v>30000</v>
      </c>
      <c r="Y22" s="127">
        <f t="shared" si="0"/>
        <v>0</v>
      </c>
      <c r="Z22" s="128">
        <f t="shared" si="1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76</v>
      </c>
      <c r="B23" s="120" t="s">
        <v>85</v>
      </c>
      <c r="C23" s="121" t="s">
        <v>361</v>
      </c>
      <c r="D23" s="122" t="s">
        <v>79</v>
      </c>
      <c r="E23" s="123">
        <v>3</v>
      </c>
      <c r="F23" s="124">
        <v>15000</v>
      </c>
      <c r="G23" s="125">
        <f>E23*F23</f>
        <v>45000</v>
      </c>
      <c r="H23" s="123">
        <v>3</v>
      </c>
      <c r="I23" s="124">
        <v>15000</v>
      </c>
      <c r="J23" s="125">
        <f>H23*I23</f>
        <v>45000</v>
      </c>
      <c r="K23" s="123"/>
      <c r="L23" s="124"/>
      <c r="M23" s="125">
        <f>K23*L23</f>
        <v>0</v>
      </c>
      <c r="N23" s="123"/>
      <c r="O23" s="124"/>
      <c r="P23" s="125">
        <f>N23*O23</f>
        <v>0</v>
      </c>
      <c r="Q23" s="123"/>
      <c r="R23" s="124"/>
      <c r="S23" s="125">
        <f>Q23*R23</f>
        <v>0</v>
      </c>
      <c r="T23" s="123"/>
      <c r="U23" s="124"/>
      <c r="V23" s="125">
        <f>T23*U23</f>
        <v>0</v>
      </c>
      <c r="W23" s="126">
        <f>G23+M23+S23</f>
        <v>45000</v>
      </c>
      <c r="X23" s="127">
        <f>J23+P23+V23</f>
        <v>45000</v>
      </c>
      <c r="Y23" s="127">
        <f t="shared" si="0"/>
        <v>0</v>
      </c>
      <c r="Z23" s="128">
        <f t="shared" si="1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47" t="s">
        <v>76</v>
      </c>
      <c r="B24" s="133" t="s">
        <v>86</v>
      </c>
      <c r="C24" s="121" t="s">
        <v>78</v>
      </c>
      <c r="D24" s="148" t="s">
        <v>79</v>
      </c>
      <c r="E24" s="149"/>
      <c r="F24" s="150"/>
      <c r="G24" s="151">
        <f>E24*F24</f>
        <v>0</v>
      </c>
      <c r="H24" s="149"/>
      <c r="I24" s="150"/>
      <c r="J24" s="151">
        <f>H24*I24</f>
        <v>0</v>
      </c>
      <c r="K24" s="149"/>
      <c r="L24" s="150"/>
      <c r="M24" s="151">
        <f>K24*L24</f>
        <v>0</v>
      </c>
      <c r="N24" s="149"/>
      <c r="O24" s="150"/>
      <c r="P24" s="151">
        <f>N24*O24</f>
        <v>0</v>
      </c>
      <c r="Q24" s="149"/>
      <c r="R24" s="150"/>
      <c r="S24" s="151">
        <f>Q24*R24</f>
        <v>0</v>
      </c>
      <c r="T24" s="149"/>
      <c r="U24" s="150"/>
      <c r="V24" s="151">
        <f>T24*U24</f>
        <v>0</v>
      </c>
      <c r="W24" s="138">
        <f>G24+M24+S24</f>
        <v>0</v>
      </c>
      <c r="X24" s="127">
        <f>J24+P24+V24</f>
        <v>0</v>
      </c>
      <c r="Y24" s="127">
        <f t="shared" si="0"/>
        <v>0</v>
      </c>
      <c r="Z24" s="128" t="e">
        <f t="shared" si="1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73</v>
      </c>
      <c r="B25" s="109" t="s">
        <v>87</v>
      </c>
      <c r="C25" s="153" t="s">
        <v>88</v>
      </c>
      <c r="D25" s="141"/>
      <c r="E25" s="142">
        <f>SUM(E26:E28)</f>
        <v>0</v>
      </c>
      <c r="F25" s="143"/>
      <c r="G25" s="144">
        <f>SUM(G26:G28)</f>
        <v>0</v>
      </c>
      <c r="H25" s="142">
        <f>SUM(H26:H28)</f>
        <v>0</v>
      </c>
      <c r="I25" s="143"/>
      <c r="J25" s="144">
        <f>SUM(J26:J28)</f>
        <v>0</v>
      </c>
      <c r="K25" s="142">
        <f>SUM(K26:K28)</f>
        <v>0</v>
      </c>
      <c r="L25" s="143"/>
      <c r="M25" s="144">
        <f>SUM(M26:M28)</f>
        <v>0</v>
      </c>
      <c r="N25" s="142">
        <f>SUM(N26:N28)</f>
        <v>0</v>
      </c>
      <c r="O25" s="143"/>
      <c r="P25" s="144">
        <f>SUM(P26:P28)</f>
        <v>0</v>
      </c>
      <c r="Q25" s="142">
        <f>SUM(Q26:Q28)</f>
        <v>0</v>
      </c>
      <c r="R25" s="143"/>
      <c r="S25" s="144">
        <f>SUM(S26:S28)</f>
        <v>0</v>
      </c>
      <c r="T25" s="142">
        <f>SUM(T26:T28)</f>
        <v>0</v>
      </c>
      <c r="U25" s="143"/>
      <c r="V25" s="144">
        <f>SUM(V26:V28)</f>
        <v>0</v>
      </c>
      <c r="W25" s="144">
        <f>SUM(W26:W28)</f>
        <v>0</v>
      </c>
      <c r="X25" s="144">
        <f>SUM(X26:X28)</f>
        <v>0</v>
      </c>
      <c r="Y25" s="115">
        <f t="shared" si="0"/>
        <v>0</v>
      </c>
      <c r="Z25" s="116" t="e">
        <f t="shared" si="1"/>
        <v>#DIV/0!</v>
      </c>
      <c r="AA25" s="146"/>
      <c r="AB25" s="118"/>
      <c r="AC25" s="118"/>
      <c r="AD25" s="118"/>
      <c r="AE25" s="118"/>
      <c r="AF25" s="118"/>
      <c r="AG25" s="118"/>
    </row>
    <row r="26" spans="1:33" ht="30" customHeight="1" x14ac:dyDescent="0.2">
      <c r="A26" s="119" t="s">
        <v>76</v>
      </c>
      <c r="B26" s="120" t="s">
        <v>89</v>
      </c>
      <c r="C26" s="121" t="s">
        <v>90</v>
      </c>
      <c r="D26" s="122" t="s">
        <v>79</v>
      </c>
      <c r="E26" s="123"/>
      <c r="F26" s="124"/>
      <c r="G26" s="125">
        <f>E26*F26</f>
        <v>0</v>
      </c>
      <c r="H26" s="123"/>
      <c r="I26" s="124"/>
      <c r="J26" s="125">
        <f>H26*I26</f>
        <v>0</v>
      </c>
      <c r="K26" s="123"/>
      <c r="L26" s="124"/>
      <c r="M26" s="125">
        <f>K26*L26</f>
        <v>0</v>
      </c>
      <c r="N26" s="123"/>
      <c r="O26" s="124"/>
      <c r="P26" s="125">
        <f>N26*O26</f>
        <v>0</v>
      </c>
      <c r="Q26" s="123"/>
      <c r="R26" s="124"/>
      <c r="S26" s="125">
        <f>Q26*R26</f>
        <v>0</v>
      </c>
      <c r="T26" s="123"/>
      <c r="U26" s="124"/>
      <c r="V26" s="125">
        <f>T26*U26</f>
        <v>0</v>
      </c>
      <c r="W26" s="126">
        <f>G26+M26+S26</f>
        <v>0</v>
      </c>
      <c r="X26" s="127">
        <f>J26+P26+V26</f>
        <v>0</v>
      </c>
      <c r="Y26" s="127">
        <f t="shared" si="0"/>
        <v>0</v>
      </c>
      <c r="Z26" s="128" t="e">
        <f t="shared" si="1"/>
        <v>#DIV/0!</v>
      </c>
      <c r="AA26" s="129"/>
      <c r="AB26" s="131"/>
      <c r="AC26" s="131"/>
      <c r="AD26" s="131"/>
      <c r="AE26" s="131"/>
      <c r="AF26" s="131"/>
      <c r="AG26" s="131"/>
    </row>
    <row r="27" spans="1:33" ht="30" customHeight="1" x14ac:dyDescent="0.2">
      <c r="A27" s="119" t="s">
        <v>76</v>
      </c>
      <c r="B27" s="120" t="s">
        <v>91</v>
      </c>
      <c r="C27" s="121" t="s">
        <v>90</v>
      </c>
      <c r="D27" s="122" t="s">
        <v>79</v>
      </c>
      <c r="E27" s="123"/>
      <c r="F27" s="124"/>
      <c r="G27" s="125">
        <f>E27*F27</f>
        <v>0</v>
      </c>
      <c r="H27" s="123"/>
      <c r="I27" s="124"/>
      <c r="J27" s="125">
        <f>H27*I27</f>
        <v>0</v>
      </c>
      <c r="K27" s="123"/>
      <c r="L27" s="124"/>
      <c r="M27" s="125">
        <f>K27*L27</f>
        <v>0</v>
      </c>
      <c r="N27" s="123"/>
      <c r="O27" s="124"/>
      <c r="P27" s="125">
        <f>N27*O27</f>
        <v>0</v>
      </c>
      <c r="Q27" s="123"/>
      <c r="R27" s="124"/>
      <c r="S27" s="125">
        <f>Q27*R27</f>
        <v>0</v>
      </c>
      <c r="T27" s="123"/>
      <c r="U27" s="124"/>
      <c r="V27" s="125">
        <f>T27*U27</f>
        <v>0</v>
      </c>
      <c r="W27" s="126">
        <f>G27+M27+S27</f>
        <v>0</v>
      </c>
      <c r="X27" s="127">
        <f>J27+P27+V27</f>
        <v>0</v>
      </c>
      <c r="Y27" s="127">
        <f t="shared" si="0"/>
        <v>0</v>
      </c>
      <c r="Z27" s="128" t="e">
        <f t="shared" si="1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76</v>
      </c>
      <c r="B28" s="154" t="s">
        <v>92</v>
      </c>
      <c r="C28" s="121" t="s">
        <v>90</v>
      </c>
      <c r="D28" s="134" t="s">
        <v>79</v>
      </c>
      <c r="E28" s="135"/>
      <c r="F28" s="136"/>
      <c r="G28" s="137">
        <f>E28*F28</f>
        <v>0</v>
      </c>
      <c r="H28" s="135"/>
      <c r="I28" s="136"/>
      <c r="J28" s="137">
        <f>H28*I28</f>
        <v>0</v>
      </c>
      <c r="K28" s="149"/>
      <c r="L28" s="150"/>
      <c r="M28" s="151">
        <f>K28*L28</f>
        <v>0</v>
      </c>
      <c r="N28" s="149"/>
      <c r="O28" s="150"/>
      <c r="P28" s="151">
        <f>N28*O28</f>
        <v>0</v>
      </c>
      <c r="Q28" s="149"/>
      <c r="R28" s="150"/>
      <c r="S28" s="151">
        <f>Q28*R28</f>
        <v>0</v>
      </c>
      <c r="T28" s="149"/>
      <c r="U28" s="150"/>
      <c r="V28" s="151">
        <f>T28*U28</f>
        <v>0</v>
      </c>
      <c r="W28" s="138">
        <f>G28+M28+S28</f>
        <v>0</v>
      </c>
      <c r="X28" s="127">
        <f>J28+P28+V28</f>
        <v>0</v>
      </c>
      <c r="Y28" s="127">
        <f t="shared" si="0"/>
        <v>0</v>
      </c>
      <c r="Z28" s="128" t="e">
        <f t="shared" si="1"/>
        <v>#DIV/0!</v>
      </c>
      <c r="AA28" s="152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71</v>
      </c>
      <c r="B29" s="155" t="s">
        <v>93</v>
      </c>
      <c r="C29" s="140" t="s">
        <v>94</v>
      </c>
      <c r="D29" s="141"/>
      <c r="E29" s="142">
        <f>SUM(E30:E32)</f>
        <v>319100</v>
      </c>
      <c r="F29" s="143"/>
      <c r="G29" s="144">
        <f>SUM(G30:G32)</f>
        <v>70202</v>
      </c>
      <c r="H29" s="142">
        <f>SUM(H30:H32)</f>
        <v>319100</v>
      </c>
      <c r="I29" s="143"/>
      <c r="J29" s="144">
        <f>SUM(J30:J32)</f>
        <v>70202</v>
      </c>
      <c r="K29" s="142">
        <f>SUM(K30:K32)</f>
        <v>0</v>
      </c>
      <c r="L29" s="143"/>
      <c r="M29" s="144">
        <f>SUM(M30:M32)</f>
        <v>0</v>
      </c>
      <c r="N29" s="142">
        <f>SUM(N30:N32)</f>
        <v>0</v>
      </c>
      <c r="O29" s="143"/>
      <c r="P29" s="144">
        <f>SUM(P30:P32)</f>
        <v>0</v>
      </c>
      <c r="Q29" s="142">
        <f>SUM(Q30:Q32)</f>
        <v>0</v>
      </c>
      <c r="R29" s="143"/>
      <c r="S29" s="144">
        <f>SUM(S30:S32)</f>
        <v>0</v>
      </c>
      <c r="T29" s="142">
        <f>SUM(T30:T32)</f>
        <v>0</v>
      </c>
      <c r="U29" s="143"/>
      <c r="V29" s="144">
        <f>SUM(V30:V32)</f>
        <v>0</v>
      </c>
      <c r="W29" s="144">
        <f>SUM(W30:W32)</f>
        <v>70202</v>
      </c>
      <c r="X29" s="144">
        <f>SUM(X30:X32)</f>
        <v>70202</v>
      </c>
      <c r="Y29" s="115">
        <f t="shared" si="0"/>
        <v>0</v>
      </c>
      <c r="Z29" s="116">
        <f t="shared" si="1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56" t="s">
        <v>76</v>
      </c>
      <c r="B30" s="157" t="s">
        <v>95</v>
      </c>
      <c r="C30" s="121" t="s">
        <v>96</v>
      </c>
      <c r="D30" s="158"/>
      <c r="E30" s="159">
        <f>G13</f>
        <v>244100</v>
      </c>
      <c r="F30" s="160">
        <v>0.22</v>
      </c>
      <c r="G30" s="161">
        <f>E30*F30</f>
        <v>53702</v>
      </c>
      <c r="H30" s="159">
        <f>J13</f>
        <v>244100</v>
      </c>
      <c r="I30" s="160">
        <v>0.22</v>
      </c>
      <c r="J30" s="161">
        <f>H30*I30</f>
        <v>53702</v>
      </c>
      <c r="K30" s="159">
        <f>M13</f>
        <v>0</v>
      </c>
      <c r="L30" s="160">
        <v>0.22</v>
      </c>
      <c r="M30" s="161">
        <f>K30*L30</f>
        <v>0</v>
      </c>
      <c r="N30" s="159">
        <f>P13</f>
        <v>0</v>
      </c>
      <c r="O30" s="160">
        <v>0.22</v>
      </c>
      <c r="P30" s="161">
        <f>N30*O30</f>
        <v>0</v>
      </c>
      <c r="Q30" s="159">
        <f>S13</f>
        <v>0</v>
      </c>
      <c r="R30" s="160">
        <v>0.22</v>
      </c>
      <c r="S30" s="161">
        <f>Q30*R30</f>
        <v>0</v>
      </c>
      <c r="T30" s="159">
        <f>V13</f>
        <v>0</v>
      </c>
      <c r="U30" s="160">
        <v>0.22</v>
      </c>
      <c r="V30" s="161">
        <f>T30*U30</f>
        <v>0</v>
      </c>
      <c r="W30" s="127">
        <f>G30+M30+S30</f>
        <v>53702</v>
      </c>
      <c r="X30" s="127">
        <f>J30+P30+V30</f>
        <v>53702</v>
      </c>
      <c r="Y30" s="127">
        <f t="shared" si="0"/>
        <v>0</v>
      </c>
      <c r="Z30" s="128">
        <f t="shared" si="1"/>
        <v>0</v>
      </c>
      <c r="AA30" s="162"/>
      <c r="AB30" s="130"/>
      <c r="AC30" s="131"/>
      <c r="AD30" s="131"/>
      <c r="AE30" s="131"/>
      <c r="AF30" s="131"/>
      <c r="AG30" s="131"/>
    </row>
    <row r="31" spans="1:33" ht="30" customHeight="1" x14ac:dyDescent="0.2">
      <c r="A31" s="119" t="s">
        <v>76</v>
      </c>
      <c r="B31" s="120" t="s">
        <v>97</v>
      </c>
      <c r="C31" s="163" t="s">
        <v>98</v>
      </c>
      <c r="D31" s="122"/>
      <c r="E31" s="123">
        <f>G21</f>
        <v>75000</v>
      </c>
      <c r="F31" s="124">
        <v>0.22</v>
      </c>
      <c r="G31" s="125">
        <f>E31*F31</f>
        <v>16500</v>
      </c>
      <c r="H31" s="123">
        <f>J21</f>
        <v>75000</v>
      </c>
      <c r="I31" s="124">
        <v>0.22</v>
      </c>
      <c r="J31" s="125">
        <f>H31*I31</f>
        <v>16500</v>
      </c>
      <c r="K31" s="123">
        <f>M21</f>
        <v>0</v>
      </c>
      <c r="L31" s="124">
        <v>0.22</v>
      </c>
      <c r="M31" s="125">
        <f>K31*L31</f>
        <v>0</v>
      </c>
      <c r="N31" s="123">
        <f>P21</f>
        <v>0</v>
      </c>
      <c r="O31" s="124">
        <v>0.22</v>
      </c>
      <c r="P31" s="125">
        <f>N31*O31</f>
        <v>0</v>
      </c>
      <c r="Q31" s="123">
        <f>S21</f>
        <v>0</v>
      </c>
      <c r="R31" s="124">
        <v>0.22</v>
      </c>
      <c r="S31" s="125">
        <f>Q31*R31</f>
        <v>0</v>
      </c>
      <c r="T31" s="123">
        <f>V21</f>
        <v>0</v>
      </c>
      <c r="U31" s="124">
        <v>0.22</v>
      </c>
      <c r="V31" s="125">
        <f>T31*U31</f>
        <v>0</v>
      </c>
      <c r="W31" s="126">
        <f>G31+M31+S31</f>
        <v>16500</v>
      </c>
      <c r="X31" s="127">
        <f>J31+P31+V31</f>
        <v>16500</v>
      </c>
      <c r="Y31" s="127">
        <f t="shared" si="0"/>
        <v>0</v>
      </c>
      <c r="Z31" s="128">
        <f t="shared" si="1"/>
        <v>0</v>
      </c>
      <c r="AA31" s="129"/>
      <c r="AB31" s="131"/>
      <c r="AC31" s="131"/>
      <c r="AD31" s="131"/>
      <c r="AE31" s="131"/>
      <c r="AF31" s="131"/>
      <c r="AG31" s="131"/>
    </row>
    <row r="32" spans="1:33" ht="30" customHeight="1" x14ac:dyDescent="0.2">
      <c r="A32" s="132" t="s">
        <v>76</v>
      </c>
      <c r="B32" s="154" t="s">
        <v>99</v>
      </c>
      <c r="C32" s="164" t="s">
        <v>88</v>
      </c>
      <c r="D32" s="134"/>
      <c r="E32" s="135">
        <f>G25</f>
        <v>0</v>
      </c>
      <c r="F32" s="136">
        <v>0.22</v>
      </c>
      <c r="G32" s="137">
        <f>E32*F32</f>
        <v>0</v>
      </c>
      <c r="H32" s="135">
        <f>J25</f>
        <v>0</v>
      </c>
      <c r="I32" s="136">
        <v>0.22</v>
      </c>
      <c r="J32" s="137">
        <f>H32*I32</f>
        <v>0</v>
      </c>
      <c r="K32" s="135">
        <f>M25</f>
        <v>0</v>
      </c>
      <c r="L32" s="136">
        <v>0.22</v>
      </c>
      <c r="M32" s="137">
        <f>K32*L32</f>
        <v>0</v>
      </c>
      <c r="N32" s="135">
        <f>P25</f>
        <v>0</v>
      </c>
      <c r="O32" s="136">
        <v>0.22</v>
      </c>
      <c r="P32" s="137">
        <f>N32*O32</f>
        <v>0</v>
      </c>
      <c r="Q32" s="135">
        <f>S25</f>
        <v>0</v>
      </c>
      <c r="R32" s="136">
        <v>0.22</v>
      </c>
      <c r="S32" s="137">
        <f>Q32*R32</f>
        <v>0</v>
      </c>
      <c r="T32" s="135">
        <f>V25</f>
        <v>0</v>
      </c>
      <c r="U32" s="136">
        <v>0.22</v>
      </c>
      <c r="V32" s="137">
        <f>T32*U32</f>
        <v>0</v>
      </c>
      <c r="W32" s="138">
        <f>G32+M32+S32</f>
        <v>0</v>
      </c>
      <c r="X32" s="127">
        <f>J32+P32+V32</f>
        <v>0</v>
      </c>
      <c r="Y32" s="127">
        <f t="shared" si="0"/>
        <v>0</v>
      </c>
      <c r="Z32" s="128" t="e">
        <f t="shared" si="1"/>
        <v>#DIV/0!</v>
      </c>
      <c r="AA32" s="139"/>
      <c r="AB32" s="131"/>
      <c r="AC32" s="131"/>
      <c r="AD32" s="131"/>
      <c r="AE32" s="131"/>
      <c r="AF32" s="131"/>
      <c r="AG32" s="131"/>
    </row>
    <row r="33" spans="1:33" ht="30" customHeight="1" x14ac:dyDescent="0.2">
      <c r="A33" s="108" t="s">
        <v>73</v>
      </c>
      <c r="B33" s="155" t="s">
        <v>100</v>
      </c>
      <c r="C33" s="140" t="s">
        <v>101</v>
      </c>
      <c r="D33" s="141"/>
      <c r="E33" s="142">
        <f>SUM(E34:E36)</f>
        <v>0</v>
      </c>
      <c r="F33" s="143"/>
      <c r="G33" s="144">
        <f>SUM(G34:G36)</f>
        <v>0</v>
      </c>
      <c r="H33" s="142">
        <f>SUM(H34:H36)</f>
        <v>0</v>
      </c>
      <c r="I33" s="143"/>
      <c r="J33" s="144">
        <f>SUM(J34:J36)</f>
        <v>0</v>
      </c>
      <c r="K33" s="142">
        <f>SUM(K34:K36)</f>
        <v>0</v>
      </c>
      <c r="L33" s="143"/>
      <c r="M33" s="144">
        <f>SUM(M34:M36)</f>
        <v>0</v>
      </c>
      <c r="N33" s="142">
        <f>SUM(N34:N36)</f>
        <v>0</v>
      </c>
      <c r="O33" s="143"/>
      <c r="P33" s="144">
        <f>SUM(P34:P36)</f>
        <v>0</v>
      </c>
      <c r="Q33" s="142">
        <f>SUM(Q34:Q36)</f>
        <v>0</v>
      </c>
      <c r="R33" s="143"/>
      <c r="S33" s="144">
        <f>SUM(S34:S36)</f>
        <v>0</v>
      </c>
      <c r="T33" s="142">
        <f>SUM(T34:T36)</f>
        <v>0</v>
      </c>
      <c r="U33" s="143"/>
      <c r="V33" s="144">
        <f>SUM(V34:V36)</f>
        <v>0</v>
      </c>
      <c r="W33" s="144">
        <f>SUM(W34:W36)</f>
        <v>0</v>
      </c>
      <c r="X33" s="144">
        <f>SUM(X34:X36)</f>
        <v>0</v>
      </c>
      <c r="Y33" s="144">
        <f t="shared" si="0"/>
        <v>0</v>
      </c>
      <c r="Z33" s="144" t="e">
        <f t="shared" si="1"/>
        <v>#DIV/0!</v>
      </c>
      <c r="AA33" s="146"/>
      <c r="AB33" s="7"/>
      <c r="AC33" s="7"/>
      <c r="AD33" s="7"/>
      <c r="AE33" s="7"/>
      <c r="AF33" s="7"/>
      <c r="AG33" s="7"/>
    </row>
    <row r="34" spans="1:33" ht="30" customHeight="1" x14ac:dyDescent="0.2">
      <c r="A34" s="119" t="s">
        <v>76</v>
      </c>
      <c r="B34" s="157" t="s">
        <v>102</v>
      </c>
      <c r="C34" s="121" t="s">
        <v>90</v>
      </c>
      <c r="D34" s="122" t="s">
        <v>79</v>
      </c>
      <c r="E34" s="123"/>
      <c r="F34" s="124"/>
      <c r="G34" s="125">
        <f>E34*F34</f>
        <v>0</v>
      </c>
      <c r="H34" s="123"/>
      <c r="I34" s="124"/>
      <c r="J34" s="125">
        <f>H34*I34</f>
        <v>0</v>
      </c>
      <c r="K34" s="123"/>
      <c r="L34" s="124"/>
      <c r="M34" s="125">
        <f>K34*L34</f>
        <v>0</v>
      </c>
      <c r="N34" s="123"/>
      <c r="O34" s="124"/>
      <c r="P34" s="125">
        <f>N34*O34</f>
        <v>0</v>
      </c>
      <c r="Q34" s="123"/>
      <c r="R34" s="124"/>
      <c r="S34" s="125">
        <f>Q34*R34</f>
        <v>0</v>
      </c>
      <c r="T34" s="123"/>
      <c r="U34" s="124"/>
      <c r="V34" s="125">
        <f>T34*U34</f>
        <v>0</v>
      </c>
      <c r="W34" s="126">
        <f>G34+M34+S34</f>
        <v>0</v>
      </c>
      <c r="X34" s="127">
        <f>J34+P34+V34</f>
        <v>0</v>
      </c>
      <c r="Y34" s="127">
        <f t="shared" si="0"/>
        <v>0</v>
      </c>
      <c r="Z34" s="128" t="e">
        <f t="shared" si="1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2">
      <c r="A35" s="119" t="s">
        <v>76</v>
      </c>
      <c r="B35" s="120" t="s">
        <v>103</v>
      </c>
      <c r="C35" s="121" t="s">
        <v>90</v>
      </c>
      <c r="D35" s="122" t="s">
        <v>79</v>
      </c>
      <c r="E35" s="123"/>
      <c r="F35" s="124"/>
      <c r="G35" s="125">
        <f>E35*F35</f>
        <v>0</v>
      </c>
      <c r="H35" s="123"/>
      <c r="I35" s="124"/>
      <c r="J35" s="125">
        <f>H35*I35</f>
        <v>0</v>
      </c>
      <c r="K35" s="123"/>
      <c r="L35" s="124"/>
      <c r="M35" s="125">
        <f>K35*L35</f>
        <v>0</v>
      </c>
      <c r="N35" s="123"/>
      <c r="O35" s="124"/>
      <c r="P35" s="125">
        <f>N35*O35</f>
        <v>0</v>
      </c>
      <c r="Q35" s="123"/>
      <c r="R35" s="124"/>
      <c r="S35" s="125">
        <f>Q35*R35</f>
        <v>0</v>
      </c>
      <c r="T35" s="123"/>
      <c r="U35" s="124"/>
      <c r="V35" s="125">
        <f>T35*U35</f>
        <v>0</v>
      </c>
      <c r="W35" s="126">
        <f>G35+M35+S35</f>
        <v>0</v>
      </c>
      <c r="X35" s="127">
        <f>J35+P35+V35</f>
        <v>0</v>
      </c>
      <c r="Y35" s="127">
        <f t="shared" si="0"/>
        <v>0</v>
      </c>
      <c r="Z35" s="128" t="e">
        <f t="shared" si="1"/>
        <v>#DIV/0!</v>
      </c>
      <c r="AA35" s="129"/>
      <c r="AB35" s="7"/>
      <c r="AC35" s="7"/>
      <c r="AD35" s="7"/>
      <c r="AE35" s="7"/>
      <c r="AF35" s="7"/>
      <c r="AG35" s="7"/>
    </row>
    <row r="36" spans="1:33" ht="30" customHeight="1" x14ac:dyDescent="0.2">
      <c r="A36" s="132" t="s">
        <v>76</v>
      </c>
      <c r="B36" s="133" t="s">
        <v>104</v>
      </c>
      <c r="C36" s="165" t="s">
        <v>90</v>
      </c>
      <c r="D36" s="134" t="s">
        <v>79</v>
      </c>
      <c r="E36" s="135"/>
      <c r="F36" s="136"/>
      <c r="G36" s="137">
        <f>E36*F36</f>
        <v>0</v>
      </c>
      <c r="H36" s="135"/>
      <c r="I36" s="136"/>
      <c r="J36" s="137">
        <f>H36*I36</f>
        <v>0</v>
      </c>
      <c r="K36" s="149"/>
      <c r="L36" s="150"/>
      <c r="M36" s="151">
        <f>K36*L36</f>
        <v>0</v>
      </c>
      <c r="N36" s="149"/>
      <c r="O36" s="150"/>
      <c r="P36" s="151">
        <f>N36*O36</f>
        <v>0</v>
      </c>
      <c r="Q36" s="149"/>
      <c r="R36" s="150"/>
      <c r="S36" s="151">
        <f>Q36*R36</f>
        <v>0</v>
      </c>
      <c r="T36" s="149"/>
      <c r="U36" s="150"/>
      <c r="V36" s="151">
        <f>T36*U36</f>
        <v>0</v>
      </c>
      <c r="W36" s="138">
        <f>G36+M36+S36</f>
        <v>0</v>
      </c>
      <c r="X36" s="127">
        <f>J36+P36+V36</f>
        <v>0</v>
      </c>
      <c r="Y36" s="166">
        <f t="shared" si="0"/>
        <v>0</v>
      </c>
      <c r="Z36" s="128" t="e">
        <f t="shared" si="1"/>
        <v>#DIV/0!</v>
      </c>
      <c r="AA36" s="152"/>
      <c r="AB36" s="7"/>
      <c r="AC36" s="7"/>
      <c r="AD36" s="7"/>
      <c r="AE36" s="7"/>
      <c r="AF36" s="7"/>
      <c r="AG36" s="7"/>
    </row>
    <row r="37" spans="1:33" ht="30" customHeight="1" x14ac:dyDescent="0.2">
      <c r="A37" s="167" t="s">
        <v>105</v>
      </c>
      <c r="B37" s="168"/>
      <c r="C37" s="169"/>
      <c r="D37" s="170"/>
      <c r="E37" s="171"/>
      <c r="F37" s="172"/>
      <c r="G37" s="173">
        <f>G13+G21+G25+G29+G33</f>
        <v>389302</v>
      </c>
      <c r="H37" s="171"/>
      <c r="I37" s="172"/>
      <c r="J37" s="173">
        <f>J13+J21+J25+J29+J33</f>
        <v>389302</v>
      </c>
      <c r="K37" s="171"/>
      <c r="L37" s="174"/>
      <c r="M37" s="173">
        <f>M13+M21+M25+M29+M33</f>
        <v>0</v>
      </c>
      <c r="N37" s="171"/>
      <c r="O37" s="174"/>
      <c r="P37" s="173">
        <f>P13+P21+P25+P29+P33</f>
        <v>0</v>
      </c>
      <c r="Q37" s="171"/>
      <c r="R37" s="174"/>
      <c r="S37" s="173">
        <f>S13+S21+S25+S29+S33</f>
        <v>0</v>
      </c>
      <c r="T37" s="171"/>
      <c r="U37" s="174"/>
      <c r="V37" s="173">
        <f>V13+V21+V25+V29+V33</f>
        <v>0</v>
      </c>
      <c r="W37" s="173">
        <f>W13+W21+W25+W29+W33</f>
        <v>389302</v>
      </c>
      <c r="X37" s="175">
        <f>X13+X21+X25+X29+X33</f>
        <v>389302</v>
      </c>
      <c r="Y37" s="176">
        <f t="shared" si="0"/>
        <v>0</v>
      </c>
      <c r="Z37" s="177">
        <f t="shared" si="1"/>
        <v>0</v>
      </c>
      <c r="AA37" s="178"/>
      <c r="AB37" s="6"/>
      <c r="AC37" s="7"/>
      <c r="AD37" s="7"/>
      <c r="AE37" s="7"/>
      <c r="AF37" s="7"/>
      <c r="AG37" s="7"/>
    </row>
    <row r="38" spans="1:33" ht="30" customHeight="1" x14ac:dyDescent="0.2">
      <c r="A38" s="179" t="s">
        <v>71</v>
      </c>
      <c r="B38" s="180">
        <v>2</v>
      </c>
      <c r="C38" s="181" t="s">
        <v>106</v>
      </c>
      <c r="D38" s="182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6"/>
      <c r="Y38" s="183"/>
      <c r="Z38" s="106"/>
      <c r="AA38" s="107"/>
      <c r="AB38" s="7"/>
      <c r="AC38" s="7"/>
      <c r="AD38" s="7"/>
      <c r="AE38" s="7"/>
      <c r="AF38" s="7"/>
      <c r="AG38" s="7"/>
    </row>
    <row r="39" spans="1:33" ht="30" customHeight="1" x14ac:dyDescent="0.2">
      <c r="A39" s="108" t="s">
        <v>73</v>
      </c>
      <c r="B39" s="155" t="s">
        <v>107</v>
      </c>
      <c r="C39" s="110" t="s">
        <v>108</v>
      </c>
      <c r="D39" s="111"/>
      <c r="E39" s="112">
        <f>SUM(E40:E42)</f>
        <v>0</v>
      </c>
      <c r="F39" s="113"/>
      <c r="G39" s="114">
        <f>SUM(G40:G42)</f>
        <v>0</v>
      </c>
      <c r="H39" s="112">
        <f>SUM(H40:H42)</f>
        <v>0</v>
      </c>
      <c r="I39" s="113"/>
      <c r="J39" s="114">
        <f>SUM(J40:J42)</f>
        <v>0</v>
      </c>
      <c r="K39" s="112">
        <f>SUM(K40:K42)</f>
        <v>0</v>
      </c>
      <c r="L39" s="113"/>
      <c r="M39" s="114">
        <f>SUM(M40:M42)</f>
        <v>0</v>
      </c>
      <c r="N39" s="112">
        <f>SUM(N40:N42)</f>
        <v>0</v>
      </c>
      <c r="O39" s="113"/>
      <c r="P39" s="114">
        <f>SUM(P40:P42)</f>
        <v>0</v>
      </c>
      <c r="Q39" s="112">
        <f>SUM(Q40:Q42)</f>
        <v>0</v>
      </c>
      <c r="R39" s="113"/>
      <c r="S39" s="114">
        <f>SUM(S40:S42)</f>
        <v>0</v>
      </c>
      <c r="T39" s="112">
        <f>SUM(T40:T42)</f>
        <v>0</v>
      </c>
      <c r="U39" s="113"/>
      <c r="V39" s="114">
        <f>SUM(V40:V42)</f>
        <v>0</v>
      </c>
      <c r="W39" s="114">
        <f>SUM(W40:W42)</f>
        <v>0</v>
      </c>
      <c r="X39" s="184">
        <f>SUM(X40:X42)</f>
        <v>0</v>
      </c>
      <c r="Y39" s="143">
        <f t="shared" ref="Y39:Y51" si="10">W39-X39</f>
        <v>0</v>
      </c>
      <c r="Z39" s="185" t="e">
        <f t="shared" ref="Z39:Z51" si="11">Y39/W39</f>
        <v>#DIV/0!</v>
      </c>
      <c r="AA39" s="117"/>
      <c r="AB39" s="186"/>
      <c r="AC39" s="118"/>
      <c r="AD39" s="118"/>
      <c r="AE39" s="118"/>
      <c r="AF39" s="118"/>
      <c r="AG39" s="118"/>
    </row>
    <row r="40" spans="1:33" ht="30" customHeight="1" x14ac:dyDescent="0.2">
      <c r="A40" s="119" t="s">
        <v>76</v>
      </c>
      <c r="B40" s="120" t="s">
        <v>109</v>
      </c>
      <c r="C40" s="121" t="s">
        <v>110</v>
      </c>
      <c r="D40" s="122" t="s">
        <v>111</v>
      </c>
      <c r="E40" s="123"/>
      <c r="F40" s="124"/>
      <c r="G40" s="125">
        <f>E40*F40</f>
        <v>0</v>
      </c>
      <c r="H40" s="123"/>
      <c r="I40" s="124"/>
      <c r="J40" s="125">
        <f>H40*I40</f>
        <v>0</v>
      </c>
      <c r="K40" s="123"/>
      <c r="L40" s="124"/>
      <c r="M40" s="125">
        <f>K40*L40</f>
        <v>0</v>
      </c>
      <c r="N40" s="123"/>
      <c r="O40" s="124"/>
      <c r="P40" s="125">
        <f>N40*O40</f>
        <v>0</v>
      </c>
      <c r="Q40" s="123"/>
      <c r="R40" s="124"/>
      <c r="S40" s="125">
        <f>Q40*R40</f>
        <v>0</v>
      </c>
      <c r="T40" s="123"/>
      <c r="U40" s="124"/>
      <c r="V40" s="125">
        <f>T40*U40</f>
        <v>0</v>
      </c>
      <c r="W40" s="126">
        <f>G40+M40+S40</f>
        <v>0</v>
      </c>
      <c r="X40" s="127">
        <f>J40+P40+V40</f>
        <v>0</v>
      </c>
      <c r="Y40" s="127">
        <f t="shared" si="10"/>
        <v>0</v>
      </c>
      <c r="Z40" s="128" t="e">
        <f t="shared" si="11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76</v>
      </c>
      <c r="B41" s="120" t="s">
        <v>112</v>
      </c>
      <c r="C41" s="121" t="s">
        <v>110</v>
      </c>
      <c r="D41" s="122" t="s">
        <v>111</v>
      </c>
      <c r="E41" s="123"/>
      <c r="F41" s="124"/>
      <c r="G41" s="125">
        <f>E41*F41</f>
        <v>0</v>
      </c>
      <c r="H41" s="123"/>
      <c r="I41" s="124"/>
      <c r="J41" s="125">
        <f>H41*I41</f>
        <v>0</v>
      </c>
      <c r="K41" s="123"/>
      <c r="L41" s="124"/>
      <c r="M41" s="125">
        <f>K41*L41</f>
        <v>0</v>
      </c>
      <c r="N41" s="123"/>
      <c r="O41" s="124"/>
      <c r="P41" s="125">
        <f>N41*O41</f>
        <v>0</v>
      </c>
      <c r="Q41" s="123"/>
      <c r="R41" s="124"/>
      <c r="S41" s="125">
        <f>Q41*R41</f>
        <v>0</v>
      </c>
      <c r="T41" s="123"/>
      <c r="U41" s="124"/>
      <c r="V41" s="125">
        <f>T41*U41</f>
        <v>0</v>
      </c>
      <c r="W41" s="126">
        <f>G41+M41+S41</f>
        <v>0</v>
      </c>
      <c r="X41" s="127">
        <f>J41+P41+V41</f>
        <v>0</v>
      </c>
      <c r="Y41" s="127">
        <f t="shared" si="10"/>
        <v>0</v>
      </c>
      <c r="Z41" s="128" t="e">
        <f t="shared" si="11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76</v>
      </c>
      <c r="B42" s="154" t="s">
        <v>113</v>
      </c>
      <c r="C42" s="121" t="s">
        <v>110</v>
      </c>
      <c r="D42" s="148" t="s">
        <v>111</v>
      </c>
      <c r="E42" s="149"/>
      <c r="F42" s="150"/>
      <c r="G42" s="151">
        <f>E42*F42</f>
        <v>0</v>
      </c>
      <c r="H42" s="149"/>
      <c r="I42" s="150"/>
      <c r="J42" s="151">
        <f>H42*I42</f>
        <v>0</v>
      </c>
      <c r="K42" s="149"/>
      <c r="L42" s="150"/>
      <c r="M42" s="151">
        <f>K42*L42</f>
        <v>0</v>
      </c>
      <c r="N42" s="149"/>
      <c r="O42" s="150"/>
      <c r="P42" s="151">
        <f>N42*O42</f>
        <v>0</v>
      </c>
      <c r="Q42" s="149"/>
      <c r="R42" s="150"/>
      <c r="S42" s="151">
        <f>Q42*R42</f>
        <v>0</v>
      </c>
      <c r="T42" s="149"/>
      <c r="U42" s="150"/>
      <c r="V42" s="151">
        <f>T42*U42</f>
        <v>0</v>
      </c>
      <c r="W42" s="138">
        <f>G42+M42+S42</f>
        <v>0</v>
      </c>
      <c r="X42" s="127">
        <f>J42+P42+V42</f>
        <v>0</v>
      </c>
      <c r="Y42" s="127">
        <f t="shared" si="10"/>
        <v>0</v>
      </c>
      <c r="Z42" s="128" t="e">
        <f t="shared" si="11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73</v>
      </c>
      <c r="B43" s="155" t="s">
        <v>114</v>
      </c>
      <c r="C43" s="153" t="s">
        <v>115</v>
      </c>
      <c r="D43" s="141"/>
      <c r="E43" s="142">
        <f>SUM(E44:E46)</f>
        <v>0</v>
      </c>
      <c r="F43" s="143"/>
      <c r="G43" s="144">
        <f>SUM(G44:G46)</f>
        <v>0</v>
      </c>
      <c r="H43" s="142">
        <f>SUM(H44:H46)</f>
        <v>0</v>
      </c>
      <c r="I43" s="143"/>
      <c r="J43" s="144">
        <f>SUM(J44:J46)</f>
        <v>0</v>
      </c>
      <c r="K43" s="142">
        <f>SUM(K44:K46)</f>
        <v>0</v>
      </c>
      <c r="L43" s="143"/>
      <c r="M43" s="144">
        <f>SUM(M44:M46)</f>
        <v>0</v>
      </c>
      <c r="N43" s="142">
        <f>SUM(N44:N46)</f>
        <v>0</v>
      </c>
      <c r="O43" s="143"/>
      <c r="P43" s="144">
        <f>SUM(P44:P46)</f>
        <v>0</v>
      </c>
      <c r="Q43" s="142">
        <f>SUM(Q44:Q46)</f>
        <v>0</v>
      </c>
      <c r="R43" s="143"/>
      <c r="S43" s="144">
        <f>SUM(S44:S46)</f>
        <v>0</v>
      </c>
      <c r="T43" s="142">
        <f>SUM(T44:T46)</f>
        <v>0</v>
      </c>
      <c r="U43" s="143"/>
      <c r="V43" s="144">
        <f>SUM(V44:V46)</f>
        <v>0</v>
      </c>
      <c r="W43" s="144">
        <f>SUM(W44:W46)</f>
        <v>0</v>
      </c>
      <c r="X43" s="144">
        <f>SUM(X44:X46)</f>
        <v>0</v>
      </c>
      <c r="Y43" s="187">
        <f t="shared" si="10"/>
        <v>0</v>
      </c>
      <c r="Z43" s="187" t="e">
        <f t="shared" si="11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76</v>
      </c>
      <c r="B44" s="120" t="s">
        <v>116</v>
      </c>
      <c r="C44" s="121" t="s">
        <v>117</v>
      </c>
      <c r="D44" s="122" t="s">
        <v>118</v>
      </c>
      <c r="E44" s="123"/>
      <c r="F44" s="124"/>
      <c r="G44" s="125">
        <f>E44*F44</f>
        <v>0</v>
      </c>
      <c r="H44" s="123"/>
      <c r="I44" s="124"/>
      <c r="J44" s="125">
        <f>H44*I44</f>
        <v>0</v>
      </c>
      <c r="K44" s="123"/>
      <c r="L44" s="124"/>
      <c r="M44" s="125">
        <f>K44*L44</f>
        <v>0</v>
      </c>
      <c r="N44" s="123"/>
      <c r="O44" s="124"/>
      <c r="P44" s="125">
        <f>N44*O44</f>
        <v>0</v>
      </c>
      <c r="Q44" s="123"/>
      <c r="R44" s="124"/>
      <c r="S44" s="125">
        <f>Q44*R44</f>
        <v>0</v>
      </c>
      <c r="T44" s="123"/>
      <c r="U44" s="124"/>
      <c r="V44" s="125">
        <f>T44*U44</f>
        <v>0</v>
      </c>
      <c r="W44" s="126">
        <f>G44+M44+S44</f>
        <v>0</v>
      </c>
      <c r="X44" s="127">
        <f>J44+P44+V44</f>
        <v>0</v>
      </c>
      <c r="Y44" s="127">
        <f t="shared" si="10"/>
        <v>0</v>
      </c>
      <c r="Z44" s="128" t="e">
        <f t="shared" si="11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">
      <c r="A45" s="119" t="s">
        <v>76</v>
      </c>
      <c r="B45" s="120" t="s">
        <v>119</v>
      </c>
      <c r="C45" s="188" t="s">
        <v>117</v>
      </c>
      <c r="D45" s="122" t="s">
        <v>118</v>
      </c>
      <c r="E45" s="123"/>
      <c r="F45" s="124"/>
      <c r="G45" s="125">
        <f>E45*F45</f>
        <v>0</v>
      </c>
      <c r="H45" s="123"/>
      <c r="I45" s="124"/>
      <c r="J45" s="125">
        <f>H45*I45</f>
        <v>0</v>
      </c>
      <c r="K45" s="123"/>
      <c r="L45" s="124"/>
      <c r="M45" s="125">
        <f>K45*L45</f>
        <v>0</v>
      </c>
      <c r="N45" s="123"/>
      <c r="O45" s="124"/>
      <c r="P45" s="125">
        <f>N45*O45</f>
        <v>0</v>
      </c>
      <c r="Q45" s="123"/>
      <c r="R45" s="124"/>
      <c r="S45" s="125">
        <f>Q45*R45</f>
        <v>0</v>
      </c>
      <c r="T45" s="123"/>
      <c r="U45" s="124"/>
      <c r="V45" s="125">
        <f>T45*U45</f>
        <v>0</v>
      </c>
      <c r="W45" s="126">
        <f>G45+M45+S45</f>
        <v>0</v>
      </c>
      <c r="X45" s="127">
        <f>J45+P45+V45</f>
        <v>0</v>
      </c>
      <c r="Y45" s="127">
        <f t="shared" si="10"/>
        <v>0</v>
      </c>
      <c r="Z45" s="128" t="e">
        <f t="shared" si="11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47" t="s">
        <v>76</v>
      </c>
      <c r="B46" s="154" t="s">
        <v>120</v>
      </c>
      <c r="C46" s="189" t="s">
        <v>117</v>
      </c>
      <c r="D46" s="148" t="s">
        <v>118</v>
      </c>
      <c r="E46" s="149"/>
      <c r="F46" s="150"/>
      <c r="G46" s="151">
        <f>E46*F46</f>
        <v>0</v>
      </c>
      <c r="H46" s="149"/>
      <c r="I46" s="150"/>
      <c r="J46" s="151">
        <f>H46*I46</f>
        <v>0</v>
      </c>
      <c r="K46" s="149"/>
      <c r="L46" s="150"/>
      <c r="M46" s="151">
        <f>K46*L46</f>
        <v>0</v>
      </c>
      <c r="N46" s="149"/>
      <c r="O46" s="150"/>
      <c r="P46" s="151">
        <f>N46*O46</f>
        <v>0</v>
      </c>
      <c r="Q46" s="149"/>
      <c r="R46" s="150"/>
      <c r="S46" s="151">
        <f>Q46*R46</f>
        <v>0</v>
      </c>
      <c r="T46" s="149"/>
      <c r="U46" s="150"/>
      <c r="V46" s="151">
        <f>T46*U46</f>
        <v>0</v>
      </c>
      <c r="W46" s="138">
        <f>G46+M46+S46</f>
        <v>0</v>
      </c>
      <c r="X46" s="127">
        <f>J46+P46+V46</f>
        <v>0</v>
      </c>
      <c r="Y46" s="127">
        <f t="shared" si="10"/>
        <v>0</v>
      </c>
      <c r="Z46" s="128" t="e">
        <f t="shared" si="11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08" t="s">
        <v>73</v>
      </c>
      <c r="B47" s="155" t="s">
        <v>121</v>
      </c>
      <c r="C47" s="153" t="s">
        <v>122</v>
      </c>
      <c r="D47" s="141"/>
      <c r="E47" s="142">
        <f>SUM(E48:E50)</f>
        <v>0</v>
      </c>
      <c r="F47" s="143"/>
      <c r="G47" s="144">
        <f>SUM(G48:G50)</f>
        <v>0</v>
      </c>
      <c r="H47" s="142">
        <f>SUM(H48:H50)</f>
        <v>0</v>
      </c>
      <c r="I47" s="143"/>
      <c r="J47" s="144">
        <f>SUM(J48:J50)</f>
        <v>0</v>
      </c>
      <c r="K47" s="142">
        <f>SUM(K48:K50)</f>
        <v>0</v>
      </c>
      <c r="L47" s="143"/>
      <c r="M47" s="144">
        <f>SUM(M48:M50)</f>
        <v>0</v>
      </c>
      <c r="N47" s="142">
        <f>SUM(N48:N50)</f>
        <v>0</v>
      </c>
      <c r="O47" s="143"/>
      <c r="P47" s="144">
        <f>SUM(P48:P50)</f>
        <v>0</v>
      </c>
      <c r="Q47" s="142">
        <f>SUM(Q48:Q50)</f>
        <v>0</v>
      </c>
      <c r="R47" s="143"/>
      <c r="S47" s="144">
        <f>SUM(S48:S50)</f>
        <v>0</v>
      </c>
      <c r="T47" s="142">
        <f>SUM(T48:T50)</f>
        <v>0</v>
      </c>
      <c r="U47" s="143"/>
      <c r="V47" s="144">
        <f>SUM(V48:V50)</f>
        <v>0</v>
      </c>
      <c r="W47" s="144">
        <f>SUM(W48:W50)</f>
        <v>0</v>
      </c>
      <c r="X47" s="144">
        <f>SUM(X48:X50)</f>
        <v>0</v>
      </c>
      <c r="Y47" s="143">
        <f t="shared" si="10"/>
        <v>0</v>
      </c>
      <c r="Z47" s="143" t="e">
        <f t="shared" si="11"/>
        <v>#DIV/0!</v>
      </c>
      <c r="AA47" s="146"/>
      <c r="AB47" s="118"/>
      <c r="AC47" s="118"/>
      <c r="AD47" s="118"/>
      <c r="AE47" s="118"/>
      <c r="AF47" s="118"/>
      <c r="AG47" s="118"/>
    </row>
    <row r="48" spans="1:33" ht="30" customHeight="1" x14ac:dyDescent="0.2">
      <c r="A48" s="119" t="s">
        <v>76</v>
      </c>
      <c r="B48" s="120" t="s">
        <v>123</v>
      </c>
      <c r="C48" s="121" t="s">
        <v>124</v>
      </c>
      <c r="D48" s="122" t="s">
        <v>118</v>
      </c>
      <c r="E48" s="123"/>
      <c r="F48" s="124"/>
      <c r="G48" s="125">
        <f>E48*F48</f>
        <v>0</v>
      </c>
      <c r="H48" s="123"/>
      <c r="I48" s="124"/>
      <c r="J48" s="125">
        <f>H48*I48</f>
        <v>0</v>
      </c>
      <c r="K48" s="123"/>
      <c r="L48" s="124"/>
      <c r="M48" s="125">
        <f>K48*L48</f>
        <v>0</v>
      </c>
      <c r="N48" s="123"/>
      <c r="O48" s="124"/>
      <c r="P48" s="125">
        <f>N48*O48</f>
        <v>0</v>
      </c>
      <c r="Q48" s="123"/>
      <c r="R48" s="124"/>
      <c r="S48" s="125">
        <f>Q48*R48</f>
        <v>0</v>
      </c>
      <c r="T48" s="123"/>
      <c r="U48" s="124"/>
      <c r="V48" s="125">
        <f>T48*U48</f>
        <v>0</v>
      </c>
      <c r="W48" s="126">
        <f>G48+M48+S48</f>
        <v>0</v>
      </c>
      <c r="X48" s="127">
        <f>J48+P48+V48</f>
        <v>0</v>
      </c>
      <c r="Y48" s="127">
        <f t="shared" si="10"/>
        <v>0</v>
      </c>
      <c r="Z48" s="128" t="e">
        <f t="shared" si="11"/>
        <v>#DIV/0!</v>
      </c>
      <c r="AA48" s="129"/>
      <c r="AB48" s="130"/>
      <c r="AC48" s="131"/>
      <c r="AD48" s="131"/>
      <c r="AE48" s="131"/>
      <c r="AF48" s="131"/>
      <c r="AG48" s="131"/>
    </row>
    <row r="49" spans="1:33" ht="30" customHeight="1" x14ac:dyDescent="0.2">
      <c r="A49" s="119" t="s">
        <v>76</v>
      </c>
      <c r="B49" s="120" t="s">
        <v>125</v>
      </c>
      <c r="C49" s="121" t="s">
        <v>126</v>
      </c>
      <c r="D49" s="122" t="s">
        <v>118</v>
      </c>
      <c r="E49" s="123"/>
      <c r="F49" s="124"/>
      <c r="G49" s="125">
        <f>E49*F49</f>
        <v>0</v>
      </c>
      <c r="H49" s="123"/>
      <c r="I49" s="124"/>
      <c r="J49" s="125">
        <f>H49*I49</f>
        <v>0</v>
      </c>
      <c r="K49" s="123"/>
      <c r="L49" s="124"/>
      <c r="M49" s="125">
        <f>K49*L49</f>
        <v>0</v>
      </c>
      <c r="N49" s="123"/>
      <c r="O49" s="124"/>
      <c r="P49" s="125">
        <f>N49*O49</f>
        <v>0</v>
      </c>
      <c r="Q49" s="123"/>
      <c r="R49" s="124"/>
      <c r="S49" s="125">
        <f>Q49*R49</f>
        <v>0</v>
      </c>
      <c r="T49" s="123"/>
      <c r="U49" s="124"/>
      <c r="V49" s="125">
        <f>T49*U49</f>
        <v>0</v>
      </c>
      <c r="W49" s="126">
        <f>G49+M49+S49</f>
        <v>0</v>
      </c>
      <c r="X49" s="127">
        <f>J49+P49+V49</f>
        <v>0</v>
      </c>
      <c r="Y49" s="127">
        <f t="shared" si="10"/>
        <v>0</v>
      </c>
      <c r="Z49" s="128" t="e">
        <f t="shared" si="11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x14ac:dyDescent="0.2">
      <c r="A50" s="132" t="s">
        <v>76</v>
      </c>
      <c r="B50" s="133" t="s">
        <v>127</v>
      </c>
      <c r="C50" s="165" t="s">
        <v>124</v>
      </c>
      <c r="D50" s="134" t="s">
        <v>118</v>
      </c>
      <c r="E50" s="149"/>
      <c r="F50" s="150"/>
      <c r="G50" s="151">
        <f>E50*F50</f>
        <v>0</v>
      </c>
      <c r="H50" s="149"/>
      <c r="I50" s="150"/>
      <c r="J50" s="151">
        <f>H50*I50</f>
        <v>0</v>
      </c>
      <c r="K50" s="149"/>
      <c r="L50" s="150"/>
      <c r="M50" s="151">
        <f>K50*L50</f>
        <v>0</v>
      </c>
      <c r="N50" s="149"/>
      <c r="O50" s="150"/>
      <c r="P50" s="151">
        <f>N50*O50</f>
        <v>0</v>
      </c>
      <c r="Q50" s="149"/>
      <c r="R50" s="150"/>
      <c r="S50" s="151">
        <f>Q50*R50</f>
        <v>0</v>
      </c>
      <c r="T50" s="149"/>
      <c r="U50" s="150"/>
      <c r="V50" s="151">
        <f>T50*U50</f>
        <v>0</v>
      </c>
      <c r="W50" s="138">
        <f>G50+M50+S50</f>
        <v>0</v>
      </c>
      <c r="X50" s="127">
        <f>J50+P50+V50</f>
        <v>0</v>
      </c>
      <c r="Y50" s="127">
        <f t="shared" si="10"/>
        <v>0</v>
      </c>
      <c r="Z50" s="128" t="e">
        <f t="shared" si="11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x14ac:dyDescent="0.2">
      <c r="A51" s="167" t="s">
        <v>128</v>
      </c>
      <c r="B51" s="168"/>
      <c r="C51" s="169"/>
      <c r="D51" s="170"/>
      <c r="E51" s="174">
        <f>E47+E43+E39</f>
        <v>0</v>
      </c>
      <c r="F51" s="190"/>
      <c r="G51" s="173">
        <f>G47+G43+G39</f>
        <v>0</v>
      </c>
      <c r="H51" s="174">
        <f>H47+H43+H39</f>
        <v>0</v>
      </c>
      <c r="I51" s="190"/>
      <c r="J51" s="173">
        <f>J47+J43+J39</f>
        <v>0</v>
      </c>
      <c r="K51" s="191">
        <f>K47+K43+K39</f>
        <v>0</v>
      </c>
      <c r="L51" s="190"/>
      <c r="M51" s="173">
        <f>M47+M43+M39</f>
        <v>0</v>
      </c>
      <c r="N51" s="191">
        <f>N47+N43+N39</f>
        <v>0</v>
      </c>
      <c r="O51" s="190"/>
      <c r="P51" s="173">
        <f>P47+P43+P39</f>
        <v>0</v>
      </c>
      <c r="Q51" s="191">
        <f>Q47+Q43+Q39</f>
        <v>0</v>
      </c>
      <c r="R51" s="190"/>
      <c r="S51" s="173">
        <f>S47+S43+S39</f>
        <v>0</v>
      </c>
      <c r="T51" s="191">
        <f>T47+T43+T39</f>
        <v>0</v>
      </c>
      <c r="U51" s="190"/>
      <c r="V51" s="173">
        <f>V47+V43+V39</f>
        <v>0</v>
      </c>
      <c r="W51" s="192">
        <f>W47+W43+W39</f>
        <v>0</v>
      </c>
      <c r="X51" s="192">
        <f>X47+X43+X39</f>
        <v>0</v>
      </c>
      <c r="Y51" s="192">
        <f t="shared" si="10"/>
        <v>0</v>
      </c>
      <c r="Z51" s="192" t="e">
        <f t="shared" si="11"/>
        <v>#DIV/0!</v>
      </c>
      <c r="AA51" s="178"/>
      <c r="AB51" s="7"/>
      <c r="AC51" s="7"/>
      <c r="AD51" s="7"/>
      <c r="AE51" s="7"/>
      <c r="AF51" s="7"/>
      <c r="AG51" s="7"/>
    </row>
    <row r="52" spans="1:33" ht="30" customHeight="1" x14ac:dyDescent="0.2">
      <c r="A52" s="179" t="s">
        <v>71</v>
      </c>
      <c r="B52" s="180">
        <v>3</v>
      </c>
      <c r="C52" s="181" t="s">
        <v>129</v>
      </c>
      <c r="D52" s="182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6"/>
      <c r="Y52" s="106"/>
      <c r="Z52" s="106"/>
      <c r="AA52" s="107"/>
      <c r="AB52" s="7"/>
      <c r="AC52" s="7"/>
      <c r="AD52" s="7"/>
      <c r="AE52" s="7"/>
      <c r="AF52" s="7"/>
      <c r="AG52" s="7"/>
    </row>
    <row r="53" spans="1:33" ht="45" customHeight="1" x14ac:dyDescent="0.2">
      <c r="A53" s="108" t="s">
        <v>73</v>
      </c>
      <c r="B53" s="155" t="s">
        <v>130</v>
      </c>
      <c r="C53" s="110" t="s">
        <v>131</v>
      </c>
      <c r="D53" s="111"/>
      <c r="E53" s="112">
        <f>SUM(E54:E63)</f>
        <v>54</v>
      </c>
      <c r="F53" s="113"/>
      <c r="G53" s="114">
        <f>SUM(G54:G63)</f>
        <v>241000</v>
      </c>
      <c r="H53" s="112">
        <f>SUM(H54:H63)</f>
        <v>64</v>
      </c>
      <c r="I53" s="113"/>
      <c r="J53" s="114">
        <f>SUM(J54:J63)</f>
        <v>206384.91999999998</v>
      </c>
      <c r="K53" s="112">
        <f>SUM(K54:K63)</f>
        <v>0</v>
      </c>
      <c r="L53" s="113"/>
      <c r="M53" s="114">
        <f>SUM(M54:M63)</f>
        <v>0</v>
      </c>
      <c r="N53" s="112">
        <f>SUM(N54:N63)</f>
        <v>0</v>
      </c>
      <c r="O53" s="113"/>
      <c r="P53" s="114">
        <f>SUM(P54:P63)</f>
        <v>0</v>
      </c>
      <c r="Q53" s="112">
        <f>SUM(Q54:Q63)</f>
        <v>0</v>
      </c>
      <c r="R53" s="113"/>
      <c r="S53" s="114">
        <f>SUM(S54:S63)</f>
        <v>0</v>
      </c>
      <c r="T53" s="112">
        <f>SUM(T54:T63)</f>
        <v>0</v>
      </c>
      <c r="U53" s="113"/>
      <c r="V53" s="114">
        <f>SUM(V54:V63)</f>
        <v>0</v>
      </c>
      <c r="W53" s="114">
        <f>SUM(W54:W63)</f>
        <v>241000</v>
      </c>
      <c r="X53" s="114">
        <f>SUM(X54:X63)</f>
        <v>206384.91999999998</v>
      </c>
      <c r="Y53" s="115">
        <f t="shared" ref="Y53:Y67" si="12">W53-X53</f>
        <v>34615.080000000016</v>
      </c>
      <c r="Z53" s="116">
        <v>0.02</v>
      </c>
      <c r="AA53" s="117"/>
      <c r="AB53" s="118"/>
      <c r="AC53" s="118"/>
      <c r="AD53" s="118"/>
      <c r="AE53" s="118"/>
      <c r="AF53" s="118"/>
      <c r="AG53" s="118"/>
    </row>
    <row r="54" spans="1:33" ht="94.9" customHeight="1" x14ac:dyDescent="0.2">
      <c r="A54" s="119" t="s">
        <v>76</v>
      </c>
      <c r="B54" s="120" t="s">
        <v>132</v>
      </c>
      <c r="C54" s="188" t="s">
        <v>362</v>
      </c>
      <c r="D54" s="122" t="s">
        <v>111</v>
      </c>
      <c r="E54" s="123">
        <v>1</v>
      </c>
      <c r="F54" s="124">
        <v>5000</v>
      </c>
      <c r="G54" s="125">
        <f t="shared" ref="G54:G63" si="13">E54*F54</f>
        <v>5000</v>
      </c>
      <c r="H54" s="123">
        <v>1</v>
      </c>
      <c r="I54" s="124">
        <v>4749</v>
      </c>
      <c r="J54" s="125">
        <f t="shared" ref="J54:J63" si="14">H54*I54</f>
        <v>4749</v>
      </c>
      <c r="K54" s="123"/>
      <c r="L54" s="124"/>
      <c r="M54" s="125">
        <f>K54*L54</f>
        <v>0</v>
      </c>
      <c r="N54" s="123"/>
      <c r="O54" s="124"/>
      <c r="P54" s="125">
        <f>N54*O54</f>
        <v>0</v>
      </c>
      <c r="Q54" s="123"/>
      <c r="R54" s="124"/>
      <c r="S54" s="125">
        <f>Q54*R54</f>
        <v>0</v>
      </c>
      <c r="T54" s="123"/>
      <c r="U54" s="124"/>
      <c r="V54" s="125">
        <f>T54*U54</f>
        <v>0</v>
      </c>
      <c r="W54" s="126">
        <f t="shared" ref="W54:W63" si="15">G54+M54+S54</f>
        <v>5000</v>
      </c>
      <c r="X54" s="127">
        <f t="shared" ref="X54:X63" si="16">J54+P54+V54</f>
        <v>4749</v>
      </c>
      <c r="Y54" s="127">
        <f t="shared" si="12"/>
        <v>251</v>
      </c>
      <c r="Z54" s="128">
        <f t="shared" ref="Z54:Z67" si="17">Y54/W54</f>
        <v>5.0200000000000002E-2</v>
      </c>
      <c r="AA54" s="369" t="s">
        <v>515</v>
      </c>
      <c r="AB54" s="131"/>
      <c r="AC54" s="131"/>
      <c r="AD54" s="131"/>
      <c r="AE54" s="131"/>
      <c r="AF54" s="131"/>
      <c r="AG54" s="131"/>
    </row>
    <row r="55" spans="1:33" ht="99.6" customHeight="1" x14ac:dyDescent="0.2">
      <c r="A55" s="119" t="s">
        <v>76</v>
      </c>
      <c r="B55" s="120" t="s">
        <v>134</v>
      </c>
      <c r="C55" s="188" t="s">
        <v>363</v>
      </c>
      <c r="D55" s="122" t="s">
        <v>111</v>
      </c>
      <c r="E55" s="123">
        <v>5</v>
      </c>
      <c r="F55" s="124">
        <v>5000</v>
      </c>
      <c r="G55" s="125">
        <f t="shared" si="13"/>
        <v>25000</v>
      </c>
      <c r="H55" s="123">
        <v>5</v>
      </c>
      <c r="I55" s="124">
        <v>4740</v>
      </c>
      <c r="J55" s="125">
        <f t="shared" si="14"/>
        <v>23700</v>
      </c>
      <c r="K55" s="123"/>
      <c r="L55" s="124"/>
      <c r="M55" s="125">
        <f>K55*L55</f>
        <v>0</v>
      </c>
      <c r="N55" s="123"/>
      <c r="O55" s="124"/>
      <c r="P55" s="125">
        <f>N55*O55</f>
        <v>0</v>
      </c>
      <c r="Q55" s="123"/>
      <c r="R55" s="124"/>
      <c r="S55" s="125">
        <f>Q55*R55</f>
        <v>0</v>
      </c>
      <c r="T55" s="123"/>
      <c r="U55" s="124"/>
      <c r="V55" s="125">
        <f>T55*U55</f>
        <v>0</v>
      </c>
      <c r="W55" s="126">
        <f t="shared" si="15"/>
        <v>25000</v>
      </c>
      <c r="X55" s="127">
        <f t="shared" si="16"/>
        <v>23700</v>
      </c>
      <c r="Y55" s="127">
        <f t="shared" si="12"/>
        <v>1300</v>
      </c>
      <c r="Z55" s="128">
        <f t="shared" si="17"/>
        <v>5.1999999999999998E-2</v>
      </c>
      <c r="AA55" s="369" t="s">
        <v>513</v>
      </c>
      <c r="AB55" s="131"/>
      <c r="AC55" s="131"/>
      <c r="AD55" s="131"/>
      <c r="AE55" s="131"/>
      <c r="AF55" s="131"/>
      <c r="AG55" s="131"/>
    </row>
    <row r="56" spans="1:33" s="355" customFormat="1" ht="99.6" customHeight="1" thickBot="1" x14ac:dyDescent="0.25">
      <c r="A56" s="119" t="s">
        <v>76</v>
      </c>
      <c r="B56" s="206" t="s">
        <v>136</v>
      </c>
      <c r="C56" s="164" t="s">
        <v>364</v>
      </c>
      <c r="D56" s="122" t="s">
        <v>111</v>
      </c>
      <c r="E56" s="135">
        <v>2</v>
      </c>
      <c r="F56" s="136">
        <v>3000</v>
      </c>
      <c r="G56" s="125">
        <f t="shared" si="13"/>
        <v>6000</v>
      </c>
      <c r="H56" s="135">
        <v>2</v>
      </c>
      <c r="I56" s="136">
        <v>1950</v>
      </c>
      <c r="J56" s="125">
        <f t="shared" si="14"/>
        <v>3900</v>
      </c>
      <c r="K56" s="135"/>
      <c r="L56" s="136"/>
      <c r="M56" s="137"/>
      <c r="N56" s="135"/>
      <c r="O56" s="136"/>
      <c r="P56" s="137"/>
      <c r="Q56" s="135"/>
      <c r="R56" s="136"/>
      <c r="S56" s="137"/>
      <c r="T56" s="135"/>
      <c r="U56" s="136"/>
      <c r="V56" s="137"/>
      <c r="W56" s="126">
        <f t="shared" si="15"/>
        <v>6000</v>
      </c>
      <c r="X56" s="127">
        <f t="shared" si="16"/>
        <v>3900</v>
      </c>
      <c r="Y56" s="127">
        <f t="shared" si="12"/>
        <v>2100</v>
      </c>
      <c r="Z56" s="128">
        <f t="shared" si="17"/>
        <v>0.35</v>
      </c>
      <c r="AA56" s="369" t="s">
        <v>514</v>
      </c>
      <c r="AB56" s="131"/>
      <c r="AC56" s="131"/>
      <c r="AD56" s="131"/>
      <c r="AE56" s="131"/>
      <c r="AF56" s="131"/>
      <c r="AG56" s="131"/>
    </row>
    <row r="57" spans="1:33" s="355" customFormat="1" ht="99.6" customHeight="1" thickBot="1" x14ac:dyDescent="0.25">
      <c r="A57" s="119" t="s">
        <v>76</v>
      </c>
      <c r="B57" s="206" t="s">
        <v>365</v>
      </c>
      <c r="C57" s="164" t="s">
        <v>366</v>
      </c>
      <c r="D57" s="122" t="s">
        <v>111</v>
      </c>
      <c r="E57" s="135">
        <v>10</v>
      </c>
      <c r="F57" s="136">
        <v>11000</v>
      </c>
      <c r="G57" s="137">
        <v>110000</v>
      </c>
      <c r="H57" s="135">
        <v>10</v>
      </c>
      <c r="I57" s="136">
        <v>8799</v>
      </c>
      <c r="J57" s="125">
        <f t="shared" si="14"/>
        <v>87990</v>
      </c>
      <c r="K57" s="135"/>
      <c r="L57" s="136"/>
      <c r="M57" s="137"/>
      <c r="N57" s="135"/>
      <c r="O57" s="136"/>
      <c r="P57" s="137"/>
      <c r="Q57" s="135"/>
      <c r="R57" s="136"/>
      <c r="S57" s="137"/>
      <c r="T57" s="135"/>
      <c r="U57" s="136"/>
      <c r="V57" s="137"/>
      <c r="W57" s="126">
        <f t="shared" si="15"/>
        <v>110000</v>
      </c>
      <c r="X57" s="127">
        <f t="shared" si="16"/>
        <v>87990</v>
      </c>
      <c r="Y57" s="127">
        <f t="shared" si="12"/>
        <v>22010</v>
      </c>
      <c r="Z57" s="128">
        <f t="shared" si="17"/>
        <v>0.2000909090909091</v>
      </c>
      <c r="AA57" s="370" t="s">
        <v>526</v>
      </c>
      <c r="AB57" s="131"/>
      <c r="AC57" s="131"/>
      <c r="AD57" s="131"/>
      <c r="AE57" s="131"/>
      <c r="AF57" s="131"/>
      <c r="AG57" s="131"/>
    </row>
    <row r="58" spans="1:33" s="355" customFormat="1" ht="99.6" customHeight="1" thickBot="1" x14ac:dyDescent="0.25">
      <c r="A58" s="119" t="s">
        <v>76</v>
      </c>
      <c r="B58" s="206" t="s">
        <v>367</v>
      </c>
      <c r="C58" s="164" t="s">
        <v>368</v>
      </c>
      <c r="D58" s="122" t="s">
        <v>111</v>
      </c>
      <c r="E58" s="135">
        <v>15</v>
      </c>
      <c r="F58" s="136">
        <v>1000</v>
      </c>
      <c r="G58" s="137">
        <f>E58*F58</f>
        <v>15000</v>
      </c>
      <c r="H58" s="135">
        <v>15</v>
      </c>
      <c r="I58" s="136">
        <v>799</v>
      </c>
      <c r="J58" s="137">
        <f t="shared" si="14"/>
        <v>11985</v>
      </c>
      <c r="K58" s="135"/>
      <c r="L58" s="136"/>
      <c r="M58" s="137"/>
      <c r="N58" s="135"/>
      <c r="O58" s="136"/>
      <c r="P58" s="137"/>
      <c r="Q58" s="135"/>
      <c r="R58" s="136"/>
      <c r="S58" s="137"/>
      <c r="T58" s="135"/>
      <c r="U58" s="136"/>
      <c r="V58" s="137"/>
      <c r="W58" s="126">
        <f t="shared" si="15"/>
        <v>15000</v>
      </c>
      <c r="X58" s="127">
        <f t="shared" si="16"/>
        <v>11985</v>
      </c>
      <c r="Y58" s="127">
        <f t="shared" si="12"/>
        <v>3015</v>
      </c>
      <c r="Z58" s="128">
        <f t="shared" si="17"/>
        <v>0.20100000000000001</v>
      </c>
      <c r="AA58" s="370" t="s">
        <v>516</v>
      </c>
      <c r="AB58" s="131"/>
      <c r="AC58" s="131"/>
      <c r="AD58" s="131"/>
      <c r="AE58" s="131"/>
      <c r="AF58" s="131"/>
      <c r="AG58" s="131"/>
    </row>
    <row r="59" spans="1:33" s="355" customFormat="1" ht="99.6" customHeight="1" x14ac:dyDescent="0.2">
      <c r="A59" s="119" t="s">
        <v>76</v>
      </c>
      <c r="B59" s="206" t="s">
        <v>369</v>
      </c>
      <c r="C59" s="164" t="s">
        <v>370</v>
      </c>
      <c r="D59" s="122" t="s">
        <v>111</v>
      </c>
      <c r="E59" s="135">
        <v>5</v>
      </c>
      <c r="F59" s="136">
        <v>10000</v>
      </c>
      <c r="G59" s="137">
        <f>E59*F59</f>
        <v>50000</v>
      </c>
      <c r="H59" s="135">
        <v>5</v>
      </c>
      <c r="I59" s="136">
        <v>8899.02</v>
      </c>
      <c r="J59" s="137">
        <f>H59*I59</f>
        <v>44495.100000000006</v>
      </c>
      <c r="K59" s="135"/>
      <c r="L59" s="136"/>
      <c r="M59" s="137"/>
      <c r="N59" s="135"/>
      <c r="O59" s="136"/>
      <c r="P59" s="137"/>
      <c r="Q59" s="135"/>
      <c r="R59" s="136"/>
      <c r="S59" s="137"/>
      <c r="T59" s="135"/>
      <c r="U59" s="136"/>
      <c r="V59" s="137"/>
      <c r="W59" s="138">
        <f t="shared" si="15"/>
        <v>50000</v>
      </c>
      <c r="X59" s="127">
        <f t="shared" si="16"/>
        <v>44495.100000000006</v>
      </c>
      <c r="Y59" s="127">
        <f t="shared" si="12"/>
        <v>5504.8999999999942</v>
      </c>
      <c r="Z59" s="128">
        <f t="shared" si="17"/>
        <v>0.11009799999999989</v>
      </c>
      <c r="AA59" s="370" t="s">
        <v>517</v>
      </c>
      <c r="AB59" s="131"/>
      <c r="AC59" s="131"/>
      <c r="AD59" s="131"/>
      <c r="AE59" s="131"/>
      <c r="AF59" s="131"/>
      <c r="AG59" s="131"/>
    </row>
    <row r="60" spans="1:33" s="355" customFormat="1" ht="99.6" customHeight="1" x14ac:dyDescent="0.2">
      <c r="A60" s="119" t="s">
        <v>76</v>
      </c>
      <c r="B60" s="206" t="s">
        <v>371</v>
      </c>
      <c r="C60" s="164" t="s">
        <v>372</v>
      </c>
      <c r="D60" s="122" t="s">
        <v>111</v>
      </c>
      <c r="E60" s="135">
        <v>2</v>
      </c>
      <c r="F60" s="136">
        <v>1000</v>
      </c>
      <c r="G60" s="137">
        <f>E60*F60</f>
        <v>2000</v>
      </c>
      <c r="H60" s="135">
        <v>2</v>
      </c>
      <c r="I60" s="136">
        <v>1000.01</v>
      </c>
      <c r="J60" s="137">
        <f>H60*I60</f>
        <v>2000.02</v>
      </c>
      <c r="K60" s="135"/>
      <c r="L60" s="136"/>
      <c r="M60" s="137"/>
      <c r="N60" s="135"/>
      <c r="O60" s="136"/>
      <c r="P60" s="137"/>
      <c r="Q60" s="135"/>
      <c r="R60" s="136"/>
      <c r="S60" s="137"/>
      <c r="T60" s="135"/>
      <c r="U60" s="136"/>
      <c r="V60" s="137"/>
      <c r="W60" s="138">
        <f t="shared" si="15"/>
        <v>2000</v>
      </c>
      <c r="X60" s="127">
        <f t="shared" si="16"/>
        <v>2000.02</v>
      </c>
      <c r="Y60" s="127">
        <f t="shared" si="12"/>
        <v>-1.999999999998181E-2</v>
      </c>
      <c r="Z60" s="128">
        <f t="shared" si="17"/>
        <v>-9.9999999999909054E-6</v>
      </c>
      <c r="AA60" s="139" t="s">
        <v>518</v>
      </c>
      <c r="AB60" s="131"/>
      <c r="AC60" s="131"/>
      <c r="AD60" s="131"/>
      <c r="AE60" s="131"/>
      <c r="AF60" s="131"/>
      <c r="AG60" s="131"/>
    </row>
    <row r="61" spans="1:33" s="367" customFormat="1" ht="99.6" customHeight="1" thickBot="1" x14ac:dyDescent="0.25">
      <c r="A61" s="119" t="s">
        <v>76</v>
      </c>
      <c r="B61" s="206" t="s">
        <v>373</v>
      </c>
      <c r="C61" s="164" t="s">
        <v>374</v>
      </c>
      <c r="D61" s="122" t="s">
        <v>111</v>
      </c>
      <c r="E61" s="135">
        <v>14</v>
      </c>
      <c r="F61" s="136">
        <v>2000</v>
      </c>
      <c r="G61" s="137">
        <f>E61*F61</f>
        <v>28000</v>
      </c>
      <c r="H61" s="135">
        <v>14</v>
      </c>
      <c r="I61" s="136">
        <v>1794</v>
      </c>
      <c r="J61" s="137">
        <f>H61*I61</f>
        <v>25116</v>
      </c>
      <c r="K61" s="135"/>
      <c r="L61" s="136"/>
      <c r="M61" s="137"/>
      <c r="N61" s="135"/>
      <c r="O61" s="136"/>
      <c r="P61" s="137"/>
      <c r="Q61" s="135"/>
      <c r="R61" s="136"/>
      <c r="S61" s="137"/>
      <c r="T61" s="135"/>
      <c r="U61" s="136"/>
      <c r="V61" s="137"/>
      <c r="W61" s="138">
        <f t="shared" si="15"/>
        <v>28000</v>
      </c>
      <c r="X61" s="127">
        <f t="shared" si="16"/>
        <v>25116</v>
      </c>
      <c r="Y61" s="127">
        <f t="shared" si="12"/>
        <v>2884</v>
      </c>
      <c r="Z61" s="128">
        <f t="shared" si="17"/>
        <v>0.10299999999999999</v>
      </c>
      <c r="AA61" s="369" t="s">
        <v>519</v>
      </c>
      <c r="AB61" s="131"/>
      <c r="AC61" s="131"/>
      <c r="AD61" s="131"/>
      <c r="AE61" s="131"/>
      <c r="AF61" s="131"/>
      <c r="AG61" s="131"/>
    </row>
    <row r="62" spans="1:33" s="355" customFormat="1" ht="99.6" customHeight="1" x14ac:dyDescent="0.2">
      <c r="A62" s="119" t="s">
        <v>76</v>
      </c>
      <c r="B62" s="206" t="s">
        <v>423</v>
      </c>
      <c r="C62" s="164" t="s">
        <v>525</v>
      </c>
      <c r="D62" s="122" t="s">
        <v>111</v>
      </c>
      <c r="E62" s="135">
        <v>0</v>
      </c>
      <c r="F62" s="136">
        <v>0</v>
      </c>
      <c r="G62" s="137">
        <f>E62*F62</f>
        <v>0</v>
      </c>
      <c r="H62" s="135">
        <v>10</v>
      </c>
      <c r="I62" s="136">
        <v>244.98</v>
      </c>
      <c r="J62" s="137">
        <f>H62*I62</f>
        <v>2449.7999999999997</v>
      </c>
      <c r="K62" s="135"/>
      <c r="L62" s="136"/>
      <c r="M62" s="137"/>
      <c r="N62" s="135"/>
      <c r="O62" s="136"/>
      <c r="P62" s="137"/>
      <c r="Q62" s="135"/>
      <c r="R62" s="136"/>
      <c r="S62" s="137"/>
      <c r="T62" s="135"/>
      <c r="U62" s="136"/>
      <c r="V62" s="137"/>
      <c r="W62" s="138">
        <f t="shared" si="15"/>
        <v>0</v>
      </c>
      <c r="X62" s="127">
        <f t="shared" si="16"/>
        <v>2449.7999999999997</v>
      </c>
      <c r="Y62" s="127">
        <f t="shared" si="12"/>
        <v>-2449.7999999999997</v>
      </c>
      <c r="Z62" s="128" t="e">
        <f t="shared" si="17"/>
        <v>#DIV/0!</v>
      </c>
      <c r="AA62" s="370" t="s">
        <v>527</v>
      </c>
      <c r="AB62" s="131"/>
      <c r="AC62" s="131"/>
      <c r="AD62" s="131"/>
      <c r="AE62" s="131"/>
      <c r="AF62" s="131"/>
      <c r="AG62" s="131"/>
    </row>
    <row r="63" spans="1:33" ht="30" customHeight="1" thickBot="1" x14ac:dyDescent="0.25">
      <c r="A63" s="132" t="s">
        <v>76</v>
      </c>
      <c r="B63" s="133" t="s">
        <v>136</v>
      </c>
      <c r="C63" s="164" t="s">
        <v>137</v>
      </c>
      <c r="D63" s="134" t="s">
        <v>111</v>
      </c>
      <c r="E63" s="135"/>
      <c r="F63" s="136"/>
      <c r="G63" s="137">
        <f t="shared" si="13"/>
        <v>0</v>
      </c>
      <c r="H63" s="135"/>
      <c r="I63" s="136"/>
      <c r="J63" s="137">
        <f t="shared" si="14"/>
        <v>0</v>
      </c>
      <c r="K63" s="135"/>
      <c r="L63" s="136"/>
      <c r="M63" s="137">
        <f>K63*L63</f>
        <v>0</v>
      </c>
      <c r="N63" s="135"/>
      <c r="O63" s="136"/>
      <c r="P63" s="137">
        <f>N63*O63</f>
        <v>0</v>
      </c>
      <c r="Q63" s="135"/>
      <c r="R63" s="136"/>
      <c r="S63" s="137">
        <f>Q63*R63</f>
        <v>0</v>
      </c>
      <c r="T63" s="135"/>
      <c r="U63" s="136"/>
      <c r="V63" s="137">
        <f>T63*U63</f>
        <v>0</v>
      </c>
      <c r="W63" s="138">
        <f t="shared" si="15"/>
        <v>0</v>
      </c>
      <c r="X63" s="127">
        <f t="shared" si="16"/>
        <v>0</v>
      </c>
      <c r="Y63" s="127">
        <f t="shared" si="12"/>
        <v>0</v>
      </c>
      <c r="Z63" s="128" t="e">
        <f t="shared" si="17"/>
        <v>#DIV/0!</v>
      </c>
      <c r="AA63" s="139"/>
      <c r="AB63" s="131"/>
      <c r="AC63" s="131"/>
      <c r="AD63" s="131"/>
      <c r="AE63" s="131"/>
      <c r="AF63" s="131"/>
      <c r="AG63" s="131"/>
    </row>
    <row r="64" spans="1:33" ht="47.25" customHeight="1" x14ac:dyDescent="0.2">
      <c r="A64" s="108" t="s">
        <v>73</v>
      </c>
      <c r="B64" s="155" t="s">
        <v>138</v>
      </c>
      <c r="C64" s="140" t="s">
        <v>139</v>
      </c>
      <c r="D64" s="141"/>
      <c r="E64" s="142"/>
      <c r="F64" s="143"/>
      <c r="G64" s="144"/>
      <c r="H64" s="142"/>
      <c r="I64" s="143"/>
      <c r="J64" s="144"/>
      <c r="K64" s="142">
        <f>SUM(K65:K66)</f>
        <v>0</v>
      </c>
      <c r="L64" s="143"/>
      <c r="M64" s="144">
        <f>SUM(M65:M66)</f>
        <v>0</v>
      </c>
      <c r="N64" s="142">
        <f>SUM(N65:N66)</f>
        <v>0</v>
      </c>
      <c r="O64" s="143"/>
      <c r="P64" s="144">
        <f>SUM(P65:P66)</f>
        <v>0</v>
      </c>
      <c r="Q64" s="142">
        <f>SUM(Q65:Q66)</f>
        <v>0</v>
      </c>
      <c r="R64" s="143"/>
      <c r="S64" s="144">
        <f>SUM(S65:S66)</f>
        <v>0</v>
      </c>
      <c r="T64" s="142">
        <f>SUM(T65:T66)</f>
        <v>0</v>
      </c>
      <c r="U64" s="143"/>
      <c r="V64" s="144">
        <f>SUM(V65:V66)</f>
        <v>0</v>
      </c>
      <c r="W64" s="144">
        <f>SUM(W65:W66)</f>
        <v>0</v>
      </c>
      <c r="X64" s="144">
        <f>SUM(X65:X66)</f>
        <v>0</v>
      </c>
      <c r="Y64" s="144">
        <f t="shared" si="12"/>
        <v>0</v>
      </c>
      <c r="Z64" s="144" t="e">
        <f t="shared" si="17"/>
        <v>#DIV/0!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2">
      <c r="A65" s="119" t="s">
        <v>76</v>
      </c>
      <c r="B65" s="120" t="s">
        <v>140</v>
      </c>
      <c r="C65" s="188" t="s">
        <v>141</v>
      </c>
      <c r="D65" s="122" t="s">
        <v>142</v>
      </c>
      <c r="E65" s="401" t="s">
        <v>143</v>
      </c>
      <c r="F65" s="402"/>
      <c r="G65" s="403"/>
      <c r="H65" s="401" t="s">
        <v>143</v>
      </c>
      <c r="I65" s="402"/>
      <c r="J65" s="403"/>
      <c r="K65" s="123"/>
      <c r="L65" s="124"/>
      <c r="M65" s="125">
        <f>K65*L65</f>
        <v>0</v>
      </c>
      <c r="N65" s="123"/>
      <c r="O65" s="124"/>
      <c r="P65" s="125">
        <f>N65*O65</f>
        <v>0</v>
      </c>
      <c r="Q65" s="123"/>
      <c r="R65" s="124"/>
      <c r="S65" s="125">
        <f>Q65*R65</f>
        <v>0</v>
      </c>
      <c r="T65" s="123"/>
      <c r="U65" s="124"/>
      <c r="V65" s="125">
        <f>T65*U65</f>
        <v>0</v>
      </c>
      <c r="W65" s="138">
        <f>G65+M65+S65</f>
        <v>0</v>
      </c>
      <c r="X65" s="127">
        <f>J65+P65+V65</f>
        <v>0</v>
      </c>
      <c r="Y65" s="127">
        <f t="shared" si="12"/>
        <v>0</v>
      </c>
      <c r="Z65" s="128" t="e">
        <f t="shared" si="17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32" t="s">
        <v>76</v>
      </c>
      <c r="B66" s="133" t="s">
        <v>144</v>
      </c>
      <c r="C66" s="164" t="s">
        <v>145</v>
      </c>
      <c r="D66" s="134" t="s">
        <v>142</v>
      </c>
      <c r="E66" s="377"/>
      <c r="F66" s="404"/>
      <c r="G66" s="378"/>
      <c r="H66" s="377"/>
      <c r="I66" s="404"/>
      <c r="J66" s="378"/>
      <c r="K66" s="149"/>
      <c r="L66" s="150"/>
      <c r="M66" s="151">
        <f>K66*L66</f>
        <v>0</v>
      </c>
      <c r="N66" s="149"/>
      <c r="O66" s="150"/>
      <c r="P66" s="151">
        <f>N66*O66</f>
        <v>0</v>
      </c>
      <c r="Q66" s="149"/>
      <c r="R66" s="150"/>
      <c r="S66" s="151">
        <f>Q66*R66</f>
        <v>0</v>
      </c>
      <c r="T66" s="149"/>
      <c r="U66" s="150"/>
      <c r="V66" s="151">
        <f>T66*U66</f>
        <v>0</v>
      </c>
      <c r="W66" s="138">
        <f>G66+M66+S66</f>
        <v>0</v>
      </c>
      <c r="X66" s="127">
        <f>J66+P66+V66</f>
        <v>0</v>
      </c>
      <c r="Y66" s="166">
        <f t="shared" si="12"/>
        <v>0</v>
      </c>
      <c r="Z66" s="128" t="e">
        <f t="shared" si="17"/>
        <v>#DIV/0!</v>
      </c>
      <c r="AA66" s="152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67" t="s">
        <v>146</v>
      </c>
      <c r="B67" s="168"/>
      <c r="C67" s="169"/>
      <c r="D67" s="170"/>
      <c r="E67" s="174">
        <f>E53</f>
        <v>54</v>
      </c>
      <c r="F67" s="190"/>
      <c r="G67" s="173">
        <f>G53</f>
        <v>241000</v>
      </c>
      <c r="H67" s="174">
        <f>H53</f>
        <v>64</v>
      </c>
      <c r="I67" s="190"/>
      <c r="J67" s="173">
        <f>J53</f>
        <v>206384.91999999998</v>
      </c>
      <c r="K67" s="191">
        <f>K64+K53</f>
        <v>0</v>
      </c>
      <c r="L67" s="190"/>
      <c r="M67" s="173">
        <f>M64+M53</f>
        <v>0</v>
      </c>
      <c r="N67" s="191">
        <f>N64+N53</f>
        <v>0</v>
      </c>
      <c r="O67" s="190"/>
      <c r="P67" s="173">
        <f>P64+P53</f>
        <v>0</v>
      </c>
      <c r="Q67" s="191">
        <f>Q64+Q53</f>
        <v>0</v>
      </c>
      <c r="R67" s="190"/>
      <c r="S67" s="173">
        <f>S64+S53</f>
        <v>0</v>
      </c>
      <c r="T67" s="191">
        <f>T64+T53</f>
        <v>0</v>
      </c>
      <c r="U67" s="190"/>
      <c r="V67" s="173">
        <f>V64+V53</f>
        <v>0</v>
      </c>
      <c r="W67" s="192">
        <f>W64+W53</f>
        <v>241000</v>
      </c>
      <c r="X67" s="192">
        <f>X64+X53</f>
        <v>206384.91999999998</v>
      </c>
      <c r="Y67" s="192">
        <f t="shared" si="12"/>
        <v>34615.080000000016</v>
      </c>
      <c r="Z67" s="192">
        <f t="shared" si="17"/>
        <v>0.14363103734439842</v>
      </c>
      <c r="AA67" s="178"/>
      <c r="AB67" s="131"/>
      <c r="AC67" s="131"/>
      <c r="AD67" s="131"/>
      <c r="AE67" s="7"/>
      <c r="AF67" s="7"/>
      <c r="AG67" s="7"/>
    </row>
    <row r="68" spans="1:33" ht="30" customHeight="1" x14ac:dyDescent="0.2">
      <c r="A68" s="179" t="s">
        <v>71</v>
      </c>
      <c r="B68" s="180">
        <v>4</v>
      </c>
      <c r="C68" s="181" t="s">
        <v>147</v>
      </c>
      <c r="D68" s="182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06"/>
      <c r="Y68" s="183"/>
      <c r="Z68" s="106"/>
      <c r="AA68" s="107"/>
      <c r="AB68" s="7"/>
      <c r="AC68" s="7"/>
      <c r="AD68" s="7"/>
      <c r="AE68" s="7"/>
      <c r="AF68" s="7"/>
      <c r="AG68" s="7"/>
    </row>
    <row r="69" spans="1:33" ht="30" customHeight="1" x14ac:dyDescent="0.2">
      <c r="A69" s="108" t="s">
        <v>73</v>
      </c>
      <c r="B69" s="155" t="s">
        <v>148</v>
      </c>
      <c r="C69" s="193" t="s">
        <v>149</v>
      </c>
      <c r="D69" s="111"/>
      <c r="E69" s="112">
        <f>SUM(E70:E72)</f>
        <v>0</v>
      </c>
      <c r="F69" s="113"/>
      <c r="G69" s="114">
        <f>SUM(G70:G72)</f>
        <v>0</v>
      </c>
      <c r="H69" s="112">
        <f>SUM(H70:H72)</f>
        <v>0</v>
      </c>
      <c r="I69" s="113"/>
      <c r="J69" s="114">
        <f>SUM(J70:J72)</f>
        <v>0</v>
      </c>
      <c r="K69" s="112">
        <f>SUM(K70:K72)</f>
        <v>0</v>
      </c>
      <c r="L69" s="113"/>
      <c r="M69" s="114">
        <f>SUM(M70:M72)</f>
        <v>0</v>
      </c>
      <c r="N69" s="112">
        <f>SUM(N70:N72)</f>
        <v>0</v>
      </c>
      <c r="O69" s="113"/>
      <c r="P69" s="114">
        <f>SUM(P70:P72)</f>
        <v>0</v>
      </c>
      <c r="Q69" s="112">
        <f>SUM(Q70:Q72)</f>
        <v>0</v>
      </c>
      <c r="R69" s="113"/>
      <c r="S69" s="114">
        <f>SUM(S70:S72)</f>
        <v>0</v>
      </c>
      <c r="T69" s="112">
        <f>SUM(T70:T72)</f>
        <v>0</v>
      </c>
      <c r="U69" s="113"/>
      <c r="V69" s="114">
        <f>SUM(V70:V72)</f>
        <v>0</v>
      </c>
      <c r="W69" s="114">
        <f>SUM(W70:W72)</f>
        <v>0</v>
      </c>
      <c r="X69" s="114">
        <f>SUM(X70:X72)</f>
        <v>0</v>
      </c>
      <c r="Y69" s="194">
        <f t="shared" ref="Y69:Y89" si="18">W69-X69</f>
        <v>0</v>
      </c>
      <c r="Z69" s="116" t="e">
        <f t="shared" ref="Z69:Z89" si="19">Y69/W69</f>
        <v>#DIV/0!</v>
      </c>
      <c r="AA69" s="117"/>
      <c r="AB69" s="118"/>
      <c r="AC69" s="118"/>
      <c r="AD69" s="118"/>
      <c r="AE69" s="118"/>
      <c r="AF69" s="118"/>
      <c r="AG69" s="118"/>
    </row>
    <row r="70" spans="1:33" ht="30" customHeight="1" x14ac:dyDescent="0.2">
      <c r="A70" s="119" t="s">
        <v>76</v>
      </c>
      <c r="B70" s="120" t="s">
        <v>150</v>
      </c>
      <c r="C70" s="188" t="s">
        <v>151</v>
      </c>
      <c r="D70" s="195" t="s">
        <v>152</v>
      </c>
      <c r="E70" s="196"/>
      <c r="F70" s="197"/>
      <c r="G70" s="198">
        <f>E70*F70</f>
        <v>0</v>
      </c>
      <c r="H70" s="196"/>
      <c r="I70" s="197"/>
      <c r="J70" s="198">
        <f>H70*I70</f>
        <v>0</v>
      </c>
      <c r="K70" s="123"/>
      <c r="L70" s="197"/>
      <c r="M70" s="125">
        <f>K70*L70</f>
        <v>0</v>
      </c>
      <c r="N70" s="123"/>
      <c r="O70" s="197"/>
      <c r="P70" s="125">
        <f>N70*O70</f>
        <v>0</v>
      </c>
      <c r="Q70" s="123"/>
      <c r="R70" s="197"/>
      <c r="S70" s="125">
        <f>Q70*R70</f>
        <v>0</v>
      </c>
      <c r="T70" s="123"/>
      <c r="U70" s="197"/>
      <c r="V70" s="125">
        <f>T70*U70</f>
        <v>0</v>
      </c>
      <c r="W70" s="126">
        <f>G70+M70+S70</f>
        <v>0</v>
      </c>
      <c r="X70" s="127">
        <f>J70+P70+V70</f>
        <v>0</v>
      </c>
      <c r="Y70" s="127">
        <f t="shared" si="18"/>
        <v>0</v>
      </c>
      <c r="Z70" s="128" t="e">
        <f t="shared" si="19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19" t="s">
        <v>76</v>
      </c>
      <c r="B71" s="120" t="s">
        <v>153</v>
      </c>
      <c r="C71" s="188" t="s">
        <v>151</v>
      </c>
      <c r="D71" s="195" t="s">
        <v>152</v>
      </c>
      <c r="E71" s="196"/>
      <c r="F71" s="197"/>
      <c r="G71" s="198">
        <f>E71*F71</f>
        <v>0</v>
      </c>
      <c r="H71" s="196"/>
      <c r="I71" s="197"/>
      <c r="J71" s="198">
        <f>H71*I71</f>
        <v>0</v>
      </c>
      <c r="K71" s="123"/>
      <c r="L71" s="197"/>
      <c r="M71" s="125">
        <f>K71*L71</f>
        <v>0</v>
      </c>
      <c r="N71" s="123"/>
      <c r="O71" s="197"/>
      <c r="P71" s="125">
        <f>N71*O71</f>
        <v>0</v>
      </c>
      <c r="Q71" s="123"/>
      <c r="R71" s="197"/>
      <c r="S71" s="125">
        <f>Q71*R71</f>
        <v>0</v>
      </c>
      <c r="T71" s="123"/>
      <c r="U71" s="197"/>
      <c r="V71" s="125">
        <f>T71*U71</f>
        <v>0</v>
      </c>
      <c r="W71" s="126">
        <f>G71+M71+S71</f>
        <v>0</v>
      </c>
      <c r="X71" s="127">
        <f>J71+P71+V71</f>
        <v>0</v>
      </c>
      <c r="Y71" s="127">
        <f t="shared" si="18"/>
        <v>0</v>
      </c>
      <c r="Z71" s="128" t="e">
        <f t="shared" si="19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47" t="s">
        <v>76</v>
      </c>
      <c r="B72" s="133" t="s">
        <v>154</v>
      </c>
      <c r="C72" s="164" t="s">
        <v>151</v>
      </c>
      <c r="D72" s="195" t="s">
        <v>152</v>
      </c>
      <c r="E72" s="199"/>
      <c r="F72" s="200"/>
      <c r="G72" s="201">
        <f>E72*F72</f>
        <v>0</v>
      </c>
      <c r="H72" s="199"/>
      <c r="I72" s="200"/>
      <c r="J72" s="201">
        <f>H72*I72</f>
        <v>0</v>
      </c>
      <c r="K72" s="135"/>
      <c r="L72" s="200"/>
      <c r="M72" s="137">
        <f>K72*L72</f>
        <v>0</v>
      </c>
      <c r="N72" s="135"/>
      <c r="O72" s="200"/>
      <c r="P72" s="137">
        <f>N72*O72</f>
        <v>0</v>
      </c>
      <c r="Q72" s="135"/>
      <c r="R72" s="200"/>
      <c r="S72" s="137">
        <f>Q72*R72</f>
        <v>0</v>
      </c>
      <c r="T72" s="135"/>
      <c r="U72" s="200"/>
      <c r="V72" s="137">
        <f>T72*U72</f>
        <v>0</v>
      </c>
      <c r="W72" s="138">
        <f>G72+M72+S72</f>
        <v>0</v>
      </c>
      <c r="X72" s="127">
        <f>J72+P72+V72</f>
        <v>0</v>
      </c>
      <c r="Y72" s="127">
        <f t="shared" si="18"/>
        <v>0</v>
      </c>
      <c r="Z72" s="128" t="e">
        <f t="shared" si="19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08" t="s">
        <v>73</v>
      </c>
      <c r="B73" s="155" t="s">
        <v>155</v>
      </c>
      <c r="C73" s="153" t="s">
        <v>156</v>
      </c>
      <c r="D73" s="141"/>
      <c r="E73" s="142">
        <f>SUM(E74:E76)</f>
        <v>0</v>
      </c>
      <c r="F73" s="143"/>
      <c r="G73" s="144">
        <f>SUM(G74:G76)</f>
        <v>0</v>
      </c>
      <c r="H73" s="142">
        <f>SUM(H74:H76)</f>
        <v>0</v>
      </c>
      <c r="I73" s="143"/>
      <c r="J73" s="144">
        <f>SUM(J74:J76)</f>
        <v>0</v>
      </c>
      <c r="K73" s="142">
        <f>SUM(K74:K76)</f>
        <v>0</v>
      </c>
      <c r="L73" s="143"/>
      <c r="M73" s="144">
        <f>SUM(M74:M76)</f>
        <v>0</v>
      </c>
      <c r="N73" s="142">
        <f>SUM(N74:N76)</f>
        <v>0</v>
      </c>
      <c r="O73" s="143"/>
      <c r="P73" s="144">
        <f>SUM(P74:P76)</f>
        <v>0</v>
      </c>
      <c r="Q73" s="142">
        <f>SUM(Q74:Q76)</f>
        <v>0</v>
      </c>
      <c r="R73" s="143"/>
      <c r="S73" s="144">
        <f>SUM(S74:S76)</f>
        <v>0</v>
      </c>
      <c r="T73" s="142">
        <f>SUM(T74:T76)</f>
        <v>0</v>
      </c>
      <c r="U73" s="143"/>
      <c r="V73" s="144">
        <f>SUM(V74:V76)</f>
        <v>0</v>
      </c>
      <c r="W73" s="144">
        <f>SUM(W74:W76)</f>
        <v>0</v>
      </c>
      <c r="X73" s="144">
        <f>SUM(X74:X76)</f>
        <v>0</v>
      </c>
      <c r="Y73" s="144">
        <f t="shared" si="18"/>
        <v>0</v>
      </c>
      <c r="Z73" s="144" t="e">
        <f t="shared" si="19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x14ac:dyDescent="0.2">
      <c r="A74" s="119" t="s">
        <v>76</v>
      </c>
      <c r="B74" s="120" t="s">
        <v>157</v>
      </c>
      <c r="C74" s="202" t="s">
        <v>158</v>
      </c>
      <c r="D74" s="203" t="s">
        <v>159</v>
      </c>
      <c r="E74" s="123"/>
      <c r="F74" s="124"/>
      <c r="G74" s="125">
        <f>E74*F74</f>
        <v>0</v>
      </c>
      <c r="H74" s="123"/>
      <c r="I74" s="124"/>
      <c r="J74" s="125">
        <f>H74*I74</f>
        <v>0</v>
      </c>
      <c r="K74" s="123"/>
      <c r="L74" s="124"/>
      <c r="M74" s="125">
        <f>K74*L74</f>
        <v>0</v>
      </c>
      <c r="N74" s="123"/>
      <c r="O74" s="124"/>
      <c r="P74" s="125">
        <f>N74*O74</f>
        <v>0</v>
      </c>
      <c r="Q74" s="123"/>
      <c r="R74" s="124"/>
      <c r="S74" s="125">
        <f>Q74*R74</f>
        <v>0</v>
      </c>
      <c r="T74" s="123"/>
      <c r="U74" s="124"/>
      <c r="V74" s="125">
        <f>T74*U74</f>
        <v>0</v>
      </c>
      <c r="W74" s="126">
        <f>G74+M74+S74</f>
        <v>0</v>
      </c>
      <c r="X74" s="127">
        <f>J74+P74+V74</f>
        <v>0</v>
      </c>
      <c r="Y74" s="127">
        <f t="shared" si="18"/>
        <v>0</v>
      </c>
      <c r="Z74" s="128" t="e">
        <f t="shared" si="19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19" t="s">
        <v>76</v>
      </c>
      <c r="B75" s="120" t="s">
        <v>160</v>
      </c>
      <c r="C75" s="202" t="s">
        <v>133</v>
      </c>
      <c r="D75" s="203" t="s">
        <v>159</v>
      </c>
      <c r="E75" s="123"/>
      <c r="F75" s="124"/>
      <c r="G75" s="125">
        <f>E75*F75</f>
        <v>0</v>
      </c>
      <c r="H75" s="123"/>
      <c r="I75" s="124"/>
      <c r="J75" s="125">
        <f>H75*I75</f>
        <v>0</v>
      </c>
      <c r="K75" s="123"/>
      <c r="L75" s="124"/>
      <c r="M75" s="125">
        <f>K75*L75</f>
        <v>0</v>
      </c>
      <c r="N75" s="123"/>
      <c r="O75" s="124"/>
      <c r="P75" s="125">
        <f>N75*O75</f>
        <v>0</v>
      </c>
      <c r="Q75" s="123"/>
      <c r="R75" s="124"/>
      <c r="S75" s="125">
        <f>Q75*R75</f>
        <v>0</v>
      </c>
      <c r="T75" s="123"/>
      <c r="U75" s="124"/>
      <c r="V75" s="125">
        <f>T75*U75</f>
        <v>0</v>
      </c>
      <c r="W75" s="126">
        <f>G75+M75+S75</f>
        <v>0</v>
      </c>
      <c r="X75" s="127">
        <f>J75+P75+V75</f>
        <v>0</v>
      </c>
      <c r="Y75" s="127">
        <f t="shared" si="18"/>
        <v>0</v>
      </c>
      <c r="Z75" s="128" t="e">
        <f t="shared" si="19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32" t="s">
        <v>76</v>
      </c>
      <c r="B76" s="154" t="s">
        <v>161</v>
      </c>
      <c r="C76" s="204" t="s">
        <v>135</v>
      </c>
      <c r="D76" s="203" t="s">
        <v>159</v>
      </c>
      <c r="E76" s="135"/>
      <c r="F76" s="136"/>
      <c r="G76" s="137">
        <f>E76*F76</f>
        <v>0</v>
      </c>
      <c r="H76" s="135"/>
      <c r="I76" s="136"/>
      <c r="J76" s="137">
        <f>H76*I76</f>
        <v>0</v>
      </c>
      <c r="K76" s="135"/>
      <c r="L76" s="136"/>
      <c r="M76" s="137">
        <f>K76*L76</f>
        <v>0</v>
      </c>
      <c r="N76" s="135"/>
      <c r="O76" s="136"/>
      <c r="P76" s="137">
        <f>N76*O76</f>
        <v>0</v>
      </c>
      <c r="Q76" s="135"/>
      <c r="R76" s="136"/>
      <c r="S76" s="137">
        <f>Q76*R76</f>
        <v>0</v>
      </c>
      <c r="T76" s="135"/>
      <c r="U76" s="136"/>
      <c r="V76" s="137">
        <f>T76*U76</f>
        <v>0</v>
      </c>
      <c r="W76" s="138">
        <f>G76+M76+S76</f>
        <v>0</v>
      </c>
      <c r="X76" s="127">
        <f>J76+P76+V76</f>
        <v>0</v>
      </c>
      <c r="Y76" s="127">
        <f t="shared" si="18"/>
        <v>0</v>
      </c>
      <c r="Z76" s="128" t="e">
        <f t="shared" si="19"/>
        <v>#DIV/0!</v>
      </c>
      <c r="AA76" s="13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08" t="s">
        <v>73</v>
      </c>
      <c r="B77" s="155" t="s">
        <v>162</v>
      </c>
      <c r="C77" s="153" t="s">
        <v>163</v>
      </c>
      <c r="D77" s="141"/>
      <c r="E77" s="142">
        <f>SUM(E78:E80)</f>
        <v>0</v>
      </c>
      <c r="F77" s="143"/>
      <c r="G77" s="144">
        <f>SUM(G78:G80)</f>
        <v>0</v>
      </c>
      <c r="H77" s="142">
        <f>SUM(H78:H80)</f>
        <v>0</v>
      </c>
      <c r="I77" s="143"/>
      <c r="J77" s="144">
        <f>SUM(J78:J80)</f>
        <v>0</v>
      </c>
      <c r="K77" s="142">
        <f>SUM(K78:K80)</f>
        <v>0</v>
      </c>
      <c r="L77" s="143"/>
      <c r="M77" s="144">
        <f>SUM(M78:M80)</f>
        <v>0</v>
      </c>
      <c r="N77" s="142">
        <f>SUM(N78:N80)</f>
        <v>0</v>
      </c>
      <c r="O77" s="143"/>
      <c r="P77" s="144">
        <f>SUM(P78:P80)</f>
        <v>0</v>
      </c>
      <c r="Q77" s="142">
        <f>SUM(Q78:Q80)</f>
        <v>0</v>
      </c>
      <c r="R77" s="143"/>
      <c r="S77" s="144">
        <f>SUM(S78:S80)</f>
        <v>0</v>
      </c>
      <c r="T77" s="142">
        <f>SUM(T78:T80)</f>
        <v>0</v>
      </c>
      <c r="U77" s="143"/>
      <c r="V77" s="144">
        <f>SUM(V78:V80)</f>
        <v>0</v>
      </c>
      <c r="W77" s="144">
        <f>SUM(W78:W80)</f>
        <v>0</v>
      </c>
      <c r="X77" s="144">
        <f>SUM(X78:X80)</f>
        <v>0</v>
      </c>
      <c r="Y77" s="144">
        <f t="shared" si="18"/>
        <v>0</v>
      </c>
      <c r="Z77" s="144" t="e">
        <f t="shared" si="19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2">
      <c r="A78" s="119" t="s">
        <v>76</v>
      </c>
      <c r="B78" s="120" t="s">
        <v>164</v>
      </c>
      <c r="C78" s="202" t="s">
        <v>165</v>
      </c>
      <c r="D78" s="203" t="s">
        <v>166</v>
      </c>
      <c r="E78" s="123"/>
      <c r="F78" s="124"/>
      <c r="G78" s="125">
        <f>E78*F78</f>
        <v>0</v>
      </c>
      <c r="H78" s="123"/>
      <c r="I78" s="124"/>
      <c r="J78" s="125">
        <f>H78*I78</f>
        <v>0</v>
      </c>
      <c r="K78" s="123"/>
      <c r="L78" s="124"/>
      <c r="M78" s="125">
        <f>K78*L78</f>
        <v>0</v>
      </c>
      <c r="N78" s="123"/>
      <c r="O78" s="124"/>
      <c r="P78" s="125">
        <f>N78*O78</f>
        <v>0</v>
      </c>
      <c r="Q78" s="123"/>
      <c r="R78" s="124"/>
      <c r="S78" s="125">
        <f>Q78*R78</f>
        <v>0</v>
      </c>
      <c r="T78" s="123"/>
      <c r="U78" s="124"/>
      <c r="V78" s="125">
        <f>T78*U78</f>
        <v>0</v>
      </c>
      <c r="W78" s="126">
        <f>G78+M78+S78</f>
        <v>0</v>
      </c>
      <c r="X78" s="127">
        <f>J78+P78+V78</f>
        <v>0</v>
      </c>
      <c r="Y78" s="127">
        <f t="shared" si="18"/>
        <v>0</v>
      </c>
      <c r="Z78" s="128" t="e">
        <f t="shared" si="19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19" t="s">
        <v>76</v>
      </c>
      <c r="B79" s="120" t="s">
        <v>167</v>
      </c>
      <c r="C79" s="202" t="s">
        <v>168</v>
      </c>
      <c r="D79" s="203" t="s">
        <v>166</v>
      </c>
      <c r="E79" s="123"/>
      <c r="F79" s="124"/>
      <c r="G79" s="125">
        <f>E79*F79</f>
        <v>0</v>
      </c>
      <c r="H79" s="123"/>
      <c r="I79" s="124"/>
      <c r="J79" s="125">
        <f>H79*I79</f>
        <v>0</v>
      </c>
      <c r="K79" s="123"/>
      <c r="L79" s="124"/>
      <c r="M79" s="125">
        <f>K79*L79</f>
        <v>0</v>
      </c>
      <c r="N79" s="123"/>
      <c r="O79" s="124"/>
      <c r="P79" s="125">
        <f>N79*O79</f>
        <v>0</v>
      </c>
      <c r="Q79" s="123"/>
      <c r="R79" s="124"/>
      <c r="S79" s="125">
        <f>Q79*R79</f>
        <v>0</v>
      </c>
      <c r="T79" s="123"/>
      <c r="U79" s="124"/>
      <c r="V79" s="125">
        <f>T79*U79</f>
        <v>0</v>
      </c>
      <c r="W79" s="126">
        <f>G79+M79+S79</f>
        <v>0</v>
      </c>
      <c r="X79" s="127">
        <f>J79+P79+V79</f>
        <v>0</v>
      </c>
      <c r="Y79" s="127">
        <f t="shared" si="18"/>
        <v>0</v>
      </c>
      <c r="Z79" s="128" t="e">
        <f t="shared" si="19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32" t="s">
        <v>76</v>
      </c>
      <c r="B80" s="154" t="s">
        <v>169</v>
      </c>
      <c r="C80" s="204" t="s">
        <v>170</v>
      </c>
      <c r="D80" s="205" t="s">
        <v>166</v>
      </c>
      <c r="E80" s="135"/>
      <c r="F80" s="136"/>
      <c r="G80" s="137">
        <f>E80*F80</f>
        <v>0</v>
      </c>
      <c r="H80" s="135"/>
      <c r="I80" s="136"/>
      <c r="J80" s="137">
        <f>H80*I80</f>
        <v>0</v>
      </c>
      <c r="K80" s="135"/>
      <c r="L80" s="136"/>
      <c r="M80" s="137">
        <f>K80*L80</f>
        <v>0</v>
      </c>
      <c r="N80" s="135"/>
      <c r="O80" s="136"/>
      <c r="P80" s="137">
        <f>N80*O80</f>
        <v>0</v>
      </c>
      <c r="Q80" s="135"/>
      <c r="R80" s="136"/>
      <c r="S80" s="137">
        <f>Q80*R80</f>
        <v>0</v>
      </c>
      <c r="T80" s="135"/>
      <c r="U80" s="136"/>
      <c r="V80" s="137">
        <f>T80*U80</f>
        <v>0</v>
      </c>
      <c r="W80" s="138">
        <f>G80+M80+S80</f>
        <v>0</v>
      </c>
      <c r="X80" s="127">
        <f>J80+P80+V80</f>
        <v>0</v>
      </c>
      <c r="Y80" s="127">
        <f t="shared" si="18"/>
        <v>0</v>
      </c>
      <c r="Z80" s="128" t="e">
        <f t="shared" si="19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08" t="s">
        <v>73</v>
      </c>
      <c r="B81" s="155" t="s">
        <v>171</v>
      </c>
      <c r="C81" s="153" t="s">
        <v>172</v>
      </c>
      <c r="D81" s="141"/>
      <c r="E81" s="142">
        <f>SUM(E82:E84)</f>
        <v>0</v>
      </c>
      <c r="F81" s="143"/>
      <c r="G81" s="144">
        <f>SUM(G82:G84)</f>
        <v>0</v>
      </c>
      <c r="H81" s="142">
        <f>SUM(H82:H84)</f>
        <v>0</v>
      </c>
      <c r="I81" s="143"/>
      <c r="J81" s="144">
        <f>SUM(J82:J84)</f>
        <v>0</v>
      </c>
      <c r="K81" s="142">
        <f>SUM(K82:K84)</f>
        <v>0</v>
      </c>
      <c r="L81" s="143"/>
      <c r="M81" s="144">
        <f>SUM(M82:M84)</f>
        <v>0</v>
      </c>
      <c r="N81" s="142">
        <f>SUM(N82:N84)</f>
        <v>0</v>
      </c>
      <c r="O81" s="143"/>
      <c r="P81" s="144">
        <f>SUM(P82:P84)</f>
        <v>0</v>
      </c>
      <c r="Q81" s="142">
        <f>SUM(Q82:Q84)</f>
        <v>0</v>
      </c>
      <c r="R81" s="143"/>
      <c r="S81" s="144">
        <f>SUM(S82:S84)</f>
        <v>0</v>
      </c>
      <c r="T81" s="142">
        <f>SUM(T82:T84)</f>
        <v>0</v>
      </c>
      <c r="U81" s="143"/>
      <c r="V81" s="144">
        <f>SUM(V82:V84)</f>
        <v>0</v>
      </c>
      <c r="W81" s="144">
        <f>SUM(W82:W84)</f>
        <v>0</v>
      </c>
      <c r="X81" s="144">
        <f>SUM(X82:X84)</f>
        <v>0</v>
      </c>
      <c r="Y81" s="144">
        <f t="shared" si="18"/>
        <v>0</v>
      </c>
      <c r="Z81" s="144" t="e">
        <f t="shared" si="19"/>
        <v>#DIV/0!</v>
      </c>
      <c r="AA81" s="146"/>
      <c r="AB81" s="118"/>
      <c r="AC81" s="118"/>
      <c r="AD81" s="118"/>
      <c r="AE81" s="118"/>
      <c r="AF81" s="118"/>
      <c r="AG81" s="118"/>
    </row>
    <row r="82" spans="1:33" ht="30" customHeight="1" x14ac:dyDescent="0.2">
      <c r="A82" s="119" t="s">
        <v>76</v>
      </c>
      <c r="B82" s="120" t="s">
        <v>173</v>
      </c>
      <c r="C82" s="188" t="s">
        <v>174</v>
      </c>
      <c r="D82" s="203" t="s">
        <v>111</v>
      </c>
      <c r="E82" s="123"/>
      <c r="F82" s="124"/>
      <c r="G82" s="125">
        <f>E82*F82</f>
        <v>0</v>
      </c>
      <c r="H82" s="123"/>
      <c r="I82" s="124"/>
      <c r="J82" s="125">
        <f>H82*I82</f>
        <v>0</v>
      </c>
      <c r="K82" s="123"/>
      <c r="L82" s="124"/>
      <c r="M82" s="125">
        <f>K82*L82</f>
        <v>0</v>
      </c>
      <c r="N82" s="123"/>
      <c r="O82" s="124"/>
      <c r="P82" s="125">
        <f>N82*O82</f>
        <v>0</v>
      </c>
      <c r="Q82" s="123"/>
      <c r="R82" s="124"/>
      <c r="S82" s="125">
        <f>Q82*R82</f>
        <v>0</v>
      </c>
      <c r="T82" s="123"/>
      <c r="U82" s="124"/>
      <c r="V82" s="125">
        <f>T82*U82</f>
        <v>0</v>
      </c>
      <c r="W82" s="126">
        <f>G82+M82+S82</f>
        <v>0</v>
      </c>
      <c r="X82" s="127">
        <f>J82+P82+V82</f>
        <v>0</v>
      </c>
      <c r="Y82" s="127">
        <f t="shared" si="18"/>
        <v>0</v>
      </c>
      <c r="Z82" s="128" t="e">
        <f t="shared" si="1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76</v>
      </c>
      <c r="B83" s="206" t="s">
        <v>175</v>
      </c>
      <c r="C83" s="188" t="s">
        <v>174</v>
      </c>
      <c r="D83" s="203" t="s">
        <v>111</v>
      </c>
      <c r="E83" s="123"/>
      <c r="F83" s="124"/>
      <c r="G83" s="125">
        <f>E83*F83</f>
        <v>0</v>
      </c>
      <c r="H83" s="123"/>
      <c r="I83" s="124"/>
      <c r="J83" s="125">
        <f>H83*I83</f>
        <v>0</v>
      </c>
      <c r="K83" s="123"/>
      <c r="L83" s="124"/>
      <c r="M83" s="125">
        <f>K83*L83</f>
        <v>0</v>
      </c>
      <c r="N83" s="123"/>
      <c r="O83" s="124"/>
      <c r="P83" s="125">
        <f>N83*O83</f>
        <v>0</v>
      </c>
      <c r="Q83" s="123"/>
      <c r="R83" s="124"/>
      <c r="S83" s="125">
        <f>Q83*R83</f>
        <v>0</v>
      </c>
      <c r="T83" s="123"/>
      <c r="U83" s="124"/>
      <c r="V83" s="125">
        <f>T83*U83</f>
        <v>0</v>
      </c>
      <c r="W83" s="126">
        <f>G83+M83+S83</f>
        <v>0</v>
      </c>
      <c r="X83" s="127">
        <f>J83+P83+V83</f>
        <v>0</v>
      </c>
      <c r="Y83" s="127">
        <f t="shared" si="18"/>
        <v>0</v>
      </c>
      <c r="Z83" s="128" t="e">
        <f t="shared" si="19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32" t="s">
        <v>76</v>
      </c>
      <c r="B84" s="207" t="s">
        <v>176</v>
      </c>
      <c r="C84" s="164" t="s">
        <v>174</v>
      </c>
      <c r="D84" s="205" t="s">
        <v>111</v>
      </c>
      <c r="E84" s="135"/>
      <c r="F84" s="136"/>
      <c r="G84" s="137">
        <f>E84*F84</f>
        <v>0</v>
      </c>
      <c r="H84" s="135"/>
      <c r="I84" s="136"/>
      <c r="J84" s="137">
        <f>H84*I84</f>
        <v>0</v>
      </c>
      <c r="K84" s="135"/>
      <c r="L84" s="136"/>
      <c r="M84" s="137">
        <f>K84*L84</f>
        <v>0</v>
      </c>
      <c r="N84" s="135"/>
      <c r="O84" s="136"/>
      <c r="P84" s="137">
        <f>N84*O84</f>
        <v>0</v>
      </c>
      <c r="Q84" s="135"/>
      <c r="R84" s="136"/>
      <c r="S84" s="137">
        <f>Q84*R84</f>
        <v>0</v>
      </c>
      <c r="T84" s="135"/>
      <c r="U84" s="136"/>
      <c r="V84" s="137">
        <f>T84*U84</f>
        <v>0</v>
      </c>
      <c r="W84" s="138">
        <f>G84+M84+S84</f>
        <v>0</v>
      </c>
      <c r="X84" s="127">
        <f>J84+P84+V84</f>
        <v>0</v>
      </c>
      <c r="Y84" s="127">
        <f t="shared" si="18"/>
        <v>0</v>
      </c>
      <c r="Z84" s="128" t="e">
        <f t="shared" si="19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08" t="s">
        <v>73</v>
      </c>
      <c r="B85" s="155" t="s">
        <v>177</v>
      </c>
      <c r="C85" s="153" t="s">
        <v>178</v>
      </c>
      <c r="D85" s="141"/>
      <c r="E85" s="142">
        <f>SUM(E86:E88)</f>
        <v>0</v>
      </c>
      <c r="F85" s="143"/>
      <c r="G85" s="144">
        <f>SUM(G86:G88)</f>
        <v>0</v>
      </c>
      <c r="H85" s="142">
        <f>SUM(H86:H88)</f>
        <v>0</v>
      </c>
      <c r="I85" s="143"/>
      <c r="J85" s="144">
        <f>SUM(J86:J88)</f>
        <v>0</v>
      </c>
      <c r="K85" s="142">
        <f>SUM(K86:K88)</f>
        <v>0</v>
      </c>
      <c r="L85" s="143"/>
      <c r="M85" s="144">
        <f>SUM(M86:M88)</f>
        <v>0</v>
      </c>
      <c r="N85" s="142">
        <f>SUM(N86:N88)</f>
        <v>0</v>
      </c>
      <c r="O85" s="143"/>
      <c r="P85" s="144">
        <f>SUM(P86:P88)</f>
        <v>0</v>
      </c>
      <c r="Q85" s="142">
        <f>SUM(Q86:Q88)</f>
        <v>0</v>
      </c>
      <c r="R85" s="143"/>
      <c r="S85" s="144">
        <f>SUM(S86:S88)</f>
        <v>0</v>
      </c>
      <c r="T85" s="142">
        <f>SUM(T86:T88)</f>
        <v>0</v>
      </c>
      <c r="U85" s="143"/>
      <c r="V85" s="144">
        <f>SUM(V86:V88)</f>
        <v>0</v>
      </c>
      <c r="W85" s="144">
        <f>SUM(W86:W88)</f>
        <v>0</v>
      </c>
      <c r="X85" s="144">
        <f>SUM(X86:X88)</f>
        <v>0</v>
      </c>
      <c r="Y85" s="144">
        <f t="shared" si="18"/>
        <v>0</v>
      </c>
      <c r="Z85" s="144" t="e">
        <f t="shared" si="19"/>
        <v>#DIV/0!</v>
      </c>
      <c r="AA85" s="146"/>
      <c r="AB85" s="118"/>
      <c r="AC85" s="118"/>
      <c r="AD85" s="118"/>
      <c r="AE85" s="118"/>
      <c r="AF85" s="118"/>
      <c r="AG85" s="118"/>
    </row>
    <row r="86" spans="1:33" ht="30" customHeight="1" x14ac:dyDescent="0.2">
      <c r="A86" s="119" t="s">
        <v>76</v>
      </c>
      <c r="B86" s="120" t="s">
        <v>179</v>
      </c>
      <c r="C86" s="188" t="s">
        <v>174</v>
      </c>
      <c r="D86" s="203" t="s">
        <v>111</v>
      </c>
      <c r="E86" s="123"/>
      <c r="F86" s="124"/>
      <c r="G86" s="125">
        <f>E86*F86</f>
        <v>0</v>
      </c>
      <c r="H86" s="123"/>
      <c r="I86" s="124"/>
      <c r="J86" s="125">
        <f>H86*I86</f>
        <v>0</v>
      </c>
      <c r="K86" s="123"/>
      <c r="L86" s="124"/>
      <c r="M86" s="125">
        <f>K86*L86</f>
        <v>0</v>
      </c>
      <c r="N86" s="123"/>
      <c r="O86" s="124"/>
      <c r="P86" s="125">
        <f>N86*O86</f>
        <v>0</v>
      </c>
      <c r="Q86" s="123"/>
      <c r="R86" s="124"/>
      <c r="S86" s="125">
        <f>Q86*R86</f>
        <v>0</v>
      </c>
      <c r="T86" s="123"/>
      <c r="U86" s="124"/>
      <c r="V86" s="125">
        <f>T86*U86</f>
        <v>0</v>
      </c>
      <c r="W86" s="126">
        <f>G86+M86+S86</f>
        <v>0</v>
      </c>
      <c r="X86" s="127">
        <f>J86+P86+V86</f>
        <v>0</v>
      </c>
      <c r="Y86" s="127">
        <f t="shared" si="18"/>
        <v>0</v>
      </c>
      <c r="Z86" s="128" t="e">
        <f t="shared" si="1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76</v>
      </c>
      <c r="B87" s="120" t="s">
        <v>180</v>
      </c>
      <c r="C87" s="188" t="s">
        <v>174</v>
      </c>
      <c r="D87" s="203" t="s">
        <v>111</v>
      </c>
      <c r="E87" s="123"/>
      <c r="F87" s="124"/>
      <c r="G87" s="125">
        <f>E87*F87</f>
        <v>0</v>
      </c>
      <c r="H87" s="123"/>
      <c r="I87" s="124"/>
      <c r="J87" s="125">
        <f>H87*I87</f>
        <v>0</v>
      </c>
      <c r="K87" s="123"/>
      <c r="L87" s="124"/>
      <c r="M87" s="125">
        <f>K87*L87</f>
        <v>0</v>
      </c>
      <c r="N87" s="123"/>
      <c r="O87" s="124"/>
      <c r="P87" s="125">
        <f>N87*O87</f>
        <v>0</v>
      </c>
      <c r="Q87" s="123"/>
      <c r="R87" s="124"/>
      <c r="S87" s="125">
        <f>Q87*R87</f>
        <v>0</v>
      </c>
      <c r="T87" s="123"/>
      <c r="U87" s="124"/>
      <c r="V87" s="125">
        <f>T87*U87</f>
        <v>0</v>
      </c>
      <c r="W87" s="126">
        <f>G87+M87+S87</f>
        <v>0</v>
      </c>
      <c r="X87" s="127">
        <f>J87+P87+V87</f>
        <v>0</v>
      </c>
      <c r="Y87" s="127">
        <f t="shared" si="18"/>
        <v>0</v>
      </c>
      <c r="Z87" s="128" t="e">
        <f t="shared" si="19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32" t="s">
        <v>76</v>
      </c>
      <c r="B88" s="154" t="s">
        <v>181</v>
      </c>
      <c r="C88" s="164" t="s">
        <v>174</v>
      </c>
      <c r="D88" s="205" t="s">
        <v>111</v>
      </c>
      <c r="E88" s="135"/>
      <c r="F88" s="136"/>
      <c r="G88" s="137">
        <f>E88*F88</f>
        <v>0</v>
      </c>
      <c r="H88" s="135"/>
      <c r="I88" s="136"/>
      <c r="J88" s="137">
        <f>H88*I88</f>
        <v>0</v>
      </c>
      <c r="K88" s="135"/>
      <c r="L88" s="136"/>
      <c r="M88" s="137">
        <f>K88*L88</f>
        <v>0</v>
      </c>
      <c r="N88" s="135"/>
      <c r="O88" s="136"/>
      <c r="P88" s="137">
        <f>N88*O88</f>
        <v>0</v>
      </c>
      <c r="Q88" s="135"/>
      <c r="R88" s="136"/>
      <c r="S88" s="137">
        <f>Q88*R88</f>
        <v>0</v>
      </c>
      <c r="T88" s="135"/>
      <c r="U88" s="136"/>
      <c r="V88" s="137">
        <f>T88*U88</f>
        <v>0</v>
      </c>
      <c r="W88" s="138">
        <f>G88+M88+S88</f>
        <v>0</v>
      </c>
      <c r="X88" s="127">
        <f>J88+P88+V88</f>
        <v>0</v>
      </c>
      <c r="Y88" s="166">
        <f t="shared" si="18"/>
        <v>0</v>
      </c>
      <c r="Z88" s="128" t="e">
        <f t="shared" si="19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67" t="s">
        <v>182</v>
      </c>
      <c r="B89" s="168"/>
      <c r="C89" s="169"/>
      <c r="D89" s="170"/>
      <c r="E89" s="174">
        <f>E85+E81+E77+E73+E69</f>
        <v>0</v>
      </c>
      <c r="F89" s="190"/>
      <c r="G89" s="173">
        <f>G85+G81+G77+G73+G69</f>
        <v>0</v>
      </c>
      <c r="H89" s="174">
        <f>H85+H81+H77+H73+H69</f>
        <v>0</v>
      </c>
      <c r="I89" s="190"/>
      <c r="J89" s="173">
        <f>J85+J81+J77+J73+J69</f>
        <v>0</v>
      </c>
      <c r="K89" s="191">
        <f>K85+K81+K77+K73+K69</f>
        <v>0</v>
      </c>
      <c r="L89" s="190"/>
      <c r="M89" s="173">
        <f>M85+M81+M77+M73+M69</f>
        <v>0</v>
      </c>
      <c r="N89" s="191">
        <f>N85+N81+N77+N73+N69</f>
        <v>0</v>
      </c>
      <c r="O89" s="190"/>
      <c r="P89" s="173">
        <f>P85+P81+P77+P73+P69</f>
        <v>0</v>
      </c>
      <c r="Q89" s="191">
        <f>Q85+Q81+Q77+Q73+Q69</f>
        <v>0</v>
      </c>
      <c r="R89" s="190"/>
      <c r="S89" s="173">
        <f>S85+S81+S77+S73+S69</f>
        <v>0</v>
      </c>
      <c r="T89" s="191">
        <f>T85+T81+T77+T73+T69</f>
        <v>0</v>
      </c>
      <c r="U89" s="190"/>
      <c r="V89" s="173">
        <f>V85+V81+V77+V73+V69</f>
        <v>0</v>
      </c>
      <c r="W89" s="192">
        <f>W85+W81+W77+W73+W69</f>
        <v>0</v>
      </c>
      <c r="X89" s="208">
        <f>X85+X81+X77+X73+X69</f>
        <v>0</v>
      </c>
      <c r="Y89" s="209">
        <f t="shared" si="18"/>
        <v>0</v>
      </c>
      <c r="Z89" s="209" t="e">
        <f t="shared" si="19"/>
        <v>#DIV/0!</v>
      </c>
      <c r="AA89" s="178"/>
      <c r="AB89" s="7"/>
      <c r="AC89" s="7"/>
      <c r="AD89" s="7"/>
      <c r="AE89" s="7"/>
      <c r="AF89" s="7"/>
      <c r="AG89" s="7"/>
    </row>
    <row r="90" spans="1:33" ht="30" customHeight="1" x14ac:dyDescent="0.2">
      <c r="A90" s="210" t="s">
        <v>71</v>
      </c>
      <c r="B90" s="211">
        <v>5</v>
      </c>
      <c r="C90" s="212" t="s">
        <v>183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6"/>
      <c r="X90" s="106"/>
      <c r="Y90" s="213"/>
      <c r="Z90" s="106"/>
      <c r="AA90" s="107"/>
      <c r="AB90" s="7"/>
      <c r="AC90" s="7"/>
      <c r="AD90" s="7"/>
      <c r="AE90" s="7"/>
      <c r="AF90" s="7"/>
      <c r="AG90" s="7"/>
    </row>
    <row r="91" spans="1:33" ht="30" customHeight="1" x14ac:dyDescent="0.2">
      <c r="A91" s="108" t="s">
        <v>73</v>
      </c>
      <c r="B91" s="155" t="s">
        <v>184</v>
      </c>
      <c r="C91" s="140" t="s">
        <v>185</v>
      </c>
      <c r="D91" s="141"/>
      <c r="E91" s="142">
        <f>SUM(E92:E94)</f>
        <v>0</v>
      </c>
      <c r="F91" s="143"/>
      <c r="G91" s="144">
        <f>SUM(G92:G94)</f>
        <v>0</v>
      </c>
      <c r="H91" s="142">
        <f>SUM(H92:H94)</f>
        <v>0</v>
      </c>
      <c r="I91" s="143"/>
      <c r="J91" s="144">
        <f>SUM(J92:J94)</f>
        <v>0</v>
      </c>
      <c r="K91" s="142">
        <f>SUM(K92:K94)</f>
        <v>0</v>
      </c>
      <c r="L91" s="143"/>
      <c r="M91" s="144">
        <f>SUM(M92:M94)</f>
        <v>0</v>
      </c>
      <c r="N91" s="142">
        <f>SUM(N92:N94)</f>
        <v>0</v>
      </c>
      <c r="O91" s="143"/>
      <c r="P91" s="144">
        <f>SUM(P92:P94)</f>
        <v>0</v>
      </c>
      <c r="Q91" s="142">
        <f>SUM(Q92:Q94)</f>
        <v>0</v>
      </c>
      <c r="R91" s="143"/>
      <c r="S91" s="144">
        <f>SUM(S92:S94)</f>
        <v>0</v>
      </c>
      <c r="T91" s="142">
        <f>SUM(T92:T94)</f>
        <v>0</v>
      </c>
      <c r="U91" s="143"/>
      <c r="V91" s="144">
        <f>SUM(V92:V94)</f>
        <v>0</v>
      </c>
      <c r="W91" s="214">
        <f>SUM(W92:W94)</f>
        <v>0</v>
      </c>
      <c r="X91" s="214">
        <f>SUM(X92:X94)</f>
        <v>0</v>
      </c>
      <c r="Y91" s="214">
        <f t="shared" ref="Y91:Y103" si="20">W91-X91</f>
        <v>0</v>
      </c>
      <c r="Z91" s="116" t="e">
        <f t="shared" ref="Z91:Z103" si="21">Y91/W91</f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19" t="s">
        <v>76</v>
      </c>
      <c r="B92" s="120" t="s">
        <v>186</v>
      </c>
      <c r="C92" s="215" t="s">
        <v>187</v>
      </c>
      <c r="D92" s="203" t="s">
        <v>188</v>
      </c>
      <c r="E92" s="123"/>
      <c r="F92" s="124"/>
      <c r="G92" s="125">
        <f>E92*F92</f>
        <v>0</v>
      </c>
      <c r="H92" s="123"/>
      <c r="I92" s="124"/>
      <c r="J92" s="125">
        <f>H92*I92</f>
        <v>0</v>
      </c>
      <c r="K92" s="123"/>
      <c r="L92" s="124"/>
      <c r="M92" s="125">
        <f>K92*L92</f>
        <v>0</v>
      </c>
      <c r="N92" s="123"/>
      <c r="O92" s="124"/>
      <c r="P92" s="125">
        <f>N92*O92</f>
        <v>0</v>
      </c>
      <c r="Q92" s="123"/>
      <c r="R92" s="124"/>
      <c r="S92" s="125">
        <f>Q92*R92</f>
        <v>0</v>
      </c>
      <c r="T92" s="123"/>
      <c r="U92" s="124"/>
      <c r="V92" s="125">
        <f>T92*U92</f>
        <v>0</v>
      </c>
      <c r="W92" s="126">
        <f>G92+M92+S92</f>
        <v>0</v>
      </c>
      <c r="X92" s="127">
        <f>J92+P92+V92</f>
        <v>0</v>
      </c>
      <c r="Y92" s="127">
        <f t="shared" si="20"/>
        <v>0</v>
      </c>
      <c r="Z92" s="128" t="e">
        <f t="shared" si="21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">
      <c r="A93" s="119" t="s">
        <v>76</v>
      </c>
      <c r="B93" s="120" t="s">
        <v>189</v>
      </c>
      <c r="C93" s="215" t="s">
        <v>187</v>
      </c>
      <c r="D93" s="203" t="s">
        <v>188</v>
      </c>
      <c r="E93" s="123"/>
      <c r="F93" s="124"/>
      <c r="G93" s="125">
        <f>E93*F93</f>
        <v>0</v>
      </c>
      <c r="H93" s="123"/>
      <c r="I93" s="124"/>
      <c r="J93" s="125">
        <f>H93*I93</f>
        <v>0</v>
      </c>
      <c r="K93" s="123"/>
      <c r="L93" s="124"/>
      <c r="M93" s="125">
        <f>K93*L93</f>
        <v>0</v>
      </c>
      <c r="N93" s="123"/>
      <c r="O93" s="124"/>
      <c r="P93" s="125">
        <f>N93*O93</f>
        <v>0</v>
      </c>
      <c r="Q93" s="123"/>
      <c r="R93" s="124"/>
      <c r="S93" s="125">
        <f>Q93*R93</f>
        <v>0</v>
      </c>
      <c r="T93" s="123"/>
      <c r="U93" s="124"/>
      <c r="V93" s="125">
        <f>T93*U93</f>
        <v>0</v>
      </c>
      <c r="W93" s="126">
        <f>G93+M93+S93</f>
        <v>0</v>
      </c>
      <c r="X93" s="127">
        <f>J93+P93+V93</f>
        <v>0</v>
      </c>
      <c r="Y93" s="127">
        <f t="shared" si="20"/>
        <v>0</v>
      </c>
      <c r="Z93" s="128" t="e">
        <f t="shared" si="21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2">
      <c r="A94" s="132" t="s">
        <v>76</v>
      </c>
      <c r="B94" s="133" t="s">
        <v>190</v>
      </c>
      <c r="C94" s="215" t="s">
        <v>187</v>
      </c>
      <c r="D94" s="205" t="s">
        <v>188</v>
      </c>
      <c r="E94" s="135"/>
      <c r="F94" s="136"/>
      <c r="G94" s="137">
        <f>E94*F94</f>
        <v>0</v>
      </c>
      <c r="H94" s="135"/>
      <c r="I94" s="136"/>
      <c r="J94" s="137">
        <f>H94*I94</f>
        <v>0</v>
      </c>
      <c r="K94" s="135"/>
      <c r="L94" s="136"/>
      <c r="M94" s="137">
        <f>K94*L94</f>
        <v>0</v>
      </c>
      <c r="N94" s="135"/>
      <c r="O94" s="136"/>
      <c r="P94" s="137">
        <f>N94*O94</f>
        <v>0</v>
      </c>
      <c r="Q94" s="135"/>
      <c r="R94" s="136"/>
      <c r="S94" s="137">
        <f>Q94*R94</f>
        <v>0</v>
      </c>
      <c r="T94" s="135"/>
      <c r="U94" s="136"/>
      <c r="V94" s="137">
        <f>T94*U94</f>
        <v>0</v>
      </c>
      <c r="W94" s="138">
        <f>G94+M94+S94</f>
        <v>0</v>
      </c>
      <c r="X94" s="127">
        <f>J94+P94+V94</f>
        <v>0</v>
      </c>
      <c r="Y94" s="127">
        <f t="shared" si="20"/>
        <v>0</v>
      </c>
      <c r="Z94" s="128" t="e">
        <f t="shared" si="21"/>
        <v>#DIV/0!</v>
      </c>
      <c r="AA94" s="139"/>
      <c r="AB94" s="131"/>
      <c r="AC94" s="131"/>
      <c r="AD94" s="131"/>
      <c r="AE94" s="131"/>
      <c r="AF94" s="131"/>
      <c r="AG94" s="131"/>
    </row>
    <row r="95" spans="1:33" ht="30" customHeight="1" x14ac:dyDescent="0.2">
      <c r="A95" s="108" t="s">
        <v>73</v>
      </c>
      <c r="B95" s="155" t="s">
        <v>191</v>
      </c>
      <c r="C95" s="140" t="s">
        <v>192</v>
      </c>
      <c r="D95" s="216"/>
      <c r="E95" s="217">
        <f>SUM(E96:E98)</f>
        <v>0</v>
      </c>
      <c r="F95" s="143"/>
      <c r="G95" s="144">
        <f>SUM(G96:G98)</f>
        <v>0</v>
      </c>
      <c r="H95" s="217">
        <f>SUM(H96:H98)</f>
        <v>0</v>
      </c>
      <c r="I95" s="143"/>
      <c r="J95" s="144">
        <f>SUM(J96:J98)</f>
        <v>0</v>
      </c>
      <c r="K95" s="217">
        <f>SUM(K96:K98)</f>
        <v>0</v>
      </c>
      <c r="L95" s="143"/>
      <c r="M95" s="144">
        <f>SUM(M96:M98)</f>
        <v>0</v>
      </c>
      <c r="N95" s="217">
        <f>SUM(N96:N98)</f>
        <v>0</v>
      </c>
      <c r="O95" s="143"/>
      <c r="P95" s="144">
        <f>SUM(P96:P98)</f>
        <v>0</v>
      </c>
      <c r="Q95" s="217">
        <f>SUM(Q96:Q98)</f>
        <v>0</v>
      </c>
      <c r="R95" s="143"/>
      <c r="S95" s="144">
        <f>SUM(S96:S98)</f>
        <v>0</v>
      </c>
      <c r="T95" s="217">
        <f>SUM(T96:T98)</f>
        <v>0</v>
      </c>
      <c r="U95" s="143"/>
      <c r="V95" s="144">
        <f>SUM(V96:V98)</f>
        <v>0</v>
      </c>
      <c r="W95" s="214">
        <f>SUM(W96:W98)</f>
        <v>0</v>
      </c>
      <c r="X95" s="214">
        <f>SUM(X96:X98)</f>
        <v>0</v>
      </c>
      <c r="Y95" s="214">
        <f t="shared" si="20"/>
        <v>0</v>
      </c>
      <c r="Z95" s="214" t="e">
        <f t="shared" si="21"/>
        <v>#DIV/0!</v>
      </c>
      <c r="AA95" s="146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76</v>
      </c>
      <c r="B96" s="120" t="s">
        <v>193</v>
      </c>
      <c r="C96" s="215" t="s">
        <v>194</v>
      </c>
      <c r="D96" s="218" t="s">
        <v>111</v>
      </c>
      <c r="E96" s="123"/>
      <c r="F96" s="124"/>
      <c r="G96" s="125">
        <f>E96*F96</f>
        <v>0</v>
      </c>
      <c r="H96" s="123"/>
      <c r="I96" s="124"/>
      <c r="J96" s="125">
        <f>H96*I96</f>
        <v>0</v>
      </c>
      <c r="K96" s="123"/>
      <c r="L96" s="124"/>
      <c r="M96" s="125">
        <f>K96*L96</f>
        <v>0</v>
      </c>
      <c r="N96" s="123"/>
      <c r="O96" s="124"/>
      <c r="P96" s="125">
        <f>N96*O96</f>
        <v>0</v>
      </c>
      <c r="Q96" s="123"/>
      <c r="R96" s="124"/>
      <c r="S96" s="125">
        <f>Q96*R96</f>
        <v>0</v>
      </c>
      <c r="T96" s="123"/>
      <c r="U96" s="124"/>
      <c r="V96" s="125">
        <f>T96*U96</f>
        <v>0</v>
      </c>
      <c r="W96" s="126">
        <f>G96+M96+S96</f>
        <v>0</v>
      </c>
      <c r="X96" s="127">
        <f>J96+P96+V96</f>
        <v>0</v>
      </c>
      <c r="Y96" s="127">
        <f t="shared" si="20"/>
        <v>0</v>
      </c>
      <c r="Z96" s="128" t="e">
        <f t="shared" si="21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19" t="s">
        <v>76</v>
      </c>
      <c r="B97" s="120" t="s">
        <v>195</v>
      </c>
      <c r="C97" s="188" t="s">
        <v>194</v>
      </c>
      <c r="D97" s="203" t="s">
        <v>111</v>
      </c>
      <c r="E97" s="123"/>
      <c r="F97" s="124"/>
      <c r="G97" s="125">
        <f>E97*F97</f>
        <v>0</v>
      </c>
      <c r="H97" s="123"/>
      <c r="I97" s="124"/>
      <c r="J97" s="125">
        <f>H97*I97</f>
        <v>0</v>
      </c>
      <c r="K97" s="123"/>
      <c r="L97" s="124"/>
      <c r="M97" s="125">
        <f>K97*L97</f>
        <v>0</v>
      </c>
      <c r="N97" s="123"/>
      <c r="O97" s="124"/>
      <c r="P97" s="125">
        <f>N97*O97</f>
        <v>0</v>
      </c>
      <c r="Q97" s="123"/>
      <c r="R97" s="124"/>
      <c r="S97" s="125">
        <f>Q97*R97</f>
        <v>0</v>
      </c>
      <c r="T97" s="123"/>
      <c r="U97" s="124"/>
      <c r="V97" s="125">
        <f>T97*U97</f>
        <v>0</v>
      </c>
      <c r="W97" s="126">
        <f>G97+M97+S97</f>
        <v>0</v>
      </c>
      <c r="X97" s="127">
        <f>J97+P97+V97</f>
        <v>0</v>
      </c>
      <c r="Y97" s="127">
        <f t="shared" si="20"/>
        <v>0</v>
      </c>
      <c r="Z97" s="128" t="e">
        <f t="shared" si="21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32" t="s">
        <v>76</v>
      </c>
      <c r="B98" s="133" t="s">
        <v>196</v>
      </c>
      <c r="C98" s="164" t="s">
        <v>194</v>
      </c>
      <c r="D98" s="205" t="s">
        <v>111</v>
      </c>
      <c r="E98" s="135"/>
      <c r="F98" s="136"/>
      <c r="G98" s="137">
        <f>E98*F98</f>
        <v>0</v>
      </c>
      <c r="H98" s="135"/>
      <c r="I98" s="136"/>
      <c r="J98" s="137">
        <f>H98*I98</f>
        <v>0</v>
      </c>
      <c r="K98" s="135"/>
      <c r="L98" s="136"/>
      <c r="M98" s="137">
        <f>K98*L98</f>
        <v>0</v>
      </c>
      <c r="N98" s="135"/>
      <c r="O98" s="136"/>
      <c r="P98" s="137">
        <f>N98*O98</f>
        <v>0</v>
      </c>
      <c r="Q98" s="135"/>
      <c r="R98" s="136"/>
      <c r="S98" s="137">
        <f>Q98*R98</f>
        <v>0</v>
      </c>
      <c r="T98" s="135"/>
      <c r="U98" s="136"/>
      <c r="V98" s="137">
        <f>T98*U98</f>
        <v>0</v>
      </c>
      <c r="W98" s="138">
        <f>G98+M98+S98</f>
        <v>0</v>
      </c>
      <c r="X98" s="127">
        <f>J98+P98+V98</f>
        <v>0</v>
      </c>
      <c r="Y98" s="127">
        <f t="shared" si="20"/>
        <v>0</v>
      </c>
      <c r="Z98" s="128" t="e">
        <f t="shared" si="21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08" t="s">
        <v>73</v>
      </c>
      <c r="B99" s="155" t="s">
        <v>197</v>
      </c>
      <c r="C99" s="219" t="s">
        <v>198</v>
      </c>
      <c r="D99" s="220"/>
      <c r="E99" s="217">
        <f>SUM(E100:E102)</f>
        <v>0</v>
      </c>
      <c r="F99" s="143"/>
      <c r="G99" s="144">
        <f>SUM(G100:G102)</f>
        <v>0</v>
      </c>
      <c r="H99" s="217">
        <f>SUM(H100:H102)</f>
        <v>0</v>
      </c>
      <c r="I99" s="143"/>
      <c r="J99" s="144">
        <f>SUM(J100:J102)</f>
        <v>0</v>
      </c>
      <c r="K99" s="217">
        <f>SUM(K100:K102)</f>
        <v>0</v>
      </c>
      <c r="L99" s="143"/>
      <c r="M99" s="144">
        <f>SUM(M100:M102)</f>
        <v>0</v>
      </c>
      <c r="N99" s="217">
        <f>SUM(N100:N102)</f>
        <v>0</v>
      </c>
      <c r="O99" s="143"/>
      <c r="P99" s="144">
        <f>SUM(P100:P102)</f>
        <v>0</v>
      </c>
      <c r="Q99" s="217">
        <f>SUM(Q100:Q102)</f>
        <v>0</v>
      </c>
      <c r="R99" s="143"/>
      <c r="S99" s="144">
        <f>SUM(S100:S102)</f>
        <v>0</v>
      </c>
      <c r="T99" s="217">
        <f>SUM(T100:T102)</f>
        <v>0</v>
      </c>
      <c r="U99" s="143"/>
      <c r="V99" s="144">
        <f>SUM(V100:V102)</f>
        <v>0</v>
      </c>
      <c r="W99" s="214">
        <f>SUM(W100:W102)</f>
        <v>0</v>
      </c>
      <c r="X99" s="214">
        <f>SUM(X100:X102)</f>
        <v>0</v>
      </c>
      <c r="Y99" s="214">
        <f t="shared" si="20"/>
        <v>0</v>
      </c>
      <c r="Z99" s="214" t="e">
        <f t="shared" si="21"/>
        <v>#DIV/0!</v>
      </c>
      <c r="AA99" s="146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76</v>
      </c>
      <c r="B100" s="120" t="s">
        <v>199</v>
      </c>
      <c r="C100" s="221" t="s">
        <v>117</v>
      </c>
      <c r="D100" s="222" t="s">
        <v>118</v>
      </c>
      <c r="E100" s="123"/>
      <c r="F100" s="124"/>
      <c r="G100" s="125">
        <f>E100*F100</f>
        <v>0</v>
      </c>
      <c r="H100" s="123"/>
      <c r="I100" s="124"/>
      <c r="J100" s="125">
        <f>H100*I100</f>
        <v>0</v>
      </c>
      <c r="K100" s="123"/>
      <c r="L100" s="124"/>
      <c r="M100" s="125">
        <f>K100*L100</f>
        <v>0</v>
      </c>
      <c r="N100" s="123"/>
      <c r="O100" s="124"/>
      <c r="P100" s="125">
        <f>N100*O100</f>
        <v>0</v>
      </c>
      <c r="Q100" s="123"/>
      <c r="R100" s="124"/>
      <c r="S100" s="125">
        <f>Q100*R100</f>
        <v>0</v>
      </c>
      <c r="T100" s="123"/>
      <c r="U100" s="124"/>
      <c r="V100" s="125">
        <f>T100*U100</f>
        <v>0</v>
      </c>
      <c r="W100" s="126">
        <f>G100+M100+S100</f>
        <v>0</v>
      </c>
      <c r="X100" s="127">
        <f>J100+P100+V100</f>
        <v>0</v>
      </c>
      <c r="Y100" s="127">
        <f t="shared" si="20"/>
        <v>0</v>
      </c>
      <c r="Z100" s="128" t="e">
        <f t="shared" si="21"/>
        <v>#DIV/0!</v>
      </c>
      <c r="AA100" s="129"/>
      <c r="AB100" s="130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76</v>
      </c>
      <c r="B101" s="120" t="s">
        <v>200</v>
      </c>
      <c r="C101" s="221" t="s">
        <v>117</v>
      </c>
      <c r="D101" s="222" t="s">
        <v>118</v>
      </c>
      <c r="E101" s="123"/>
      <c r="F101" s="124"/>
      <c r="G101" s="125">
        <f>E101*F101</f>
        <v>0</v>
      </c>
      <c r="H101" s="123"/>
      <c r="I101" s="124"/>
      <c r="J101" s="125">
        <f>H101*I101</f>
        <v>0</v>
      </c>
      <c r="K101" s="123"/>
      <c r="L101" s="124"/>
      <c r="M101" s="125">
        <f>K101*L101</f>
        <v>0</v>
      </c>
      <c r="N101" s="123"/>
      <c r="O101" s="124"/>
      <c r="P101" s="125">
        <f>N101*O101</f>
        <v>0</v>
      </c>
      <c r="Q101" s="123"/>
      <c r="R101" s="124"/>
      <c r="S101" s="125">
        <f>Q101*R101</f>
        <v>0</v>
      </c>
      <c r="T101" s="123"/>
      <c r="U101" s="124"/>
      <c r="V101" s="125">
        <f>T101*U101</f>
        <v>0</v>
      </c>
      <c r="W101" s="126">
        <f>G101+M101+S101</f>
        <v>0</v>
      </c>
      <c r="X101" s="127">
        <f>J101+P101+V101</f>
        <v>0</v>
      </c>
      <c r="Y101" s="127">
        <f t="shared" si="20"/>
        <v>0</v>
      </c>
      <c r="Z101" s="128" t="e">
        <f t="shared" si="21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32" t="s">
        <v>76</v>
      </c>
      <c r="B102" s="133" t="s">
        <v>201</v>
      </c>
      <c r="C102" s="223" t="s">
        <v>117</v>
      </c>
      <c r="D102" s="222" t="s">
        <v>118</v>
      </c>
      <c r="E102" s="149"/>
      <c r="F102" s="150"/>
      <c r="G102" s="151">
        <f>E102*F102</f>
        <v>0</v>
      </c>
      <c r="H102" s="149"/>
      <c r="I102" s="150"/>
      <c r="J102" s="151">
        <f>H102*I102</f>
        <v>0</v>
      </c>
      <c r="K102" s="149"/>
      <c r="L102" s="150"/>
      <c r="M102" s="151">
        <f>K102*L102</f>
        <v>0</v>
      </c>
      <c r="N102" s="149"/>
      <c r="O102" s="150"/>
      <c r="P102" s="151">
        <f>N102*O102</f>
        <v>0</v>
      </c>
      <c r="Q102" s="149"/>
      <c r="R102" s="150"/>
      <c r="S102" s="151">
        <f>Q102*R102</f>
        <v>0</v>
      </c>
      <c r="T102" s="149"/>
      <c r="U102" s="150"/>
      <c r="V102" s="151">
        <f>T102*U102</f>
        <v>0</v>
      </c>
      <c r="W102" s="138">
        <f>G102+M102+S102</f>
        <v>0</v>
      </c>
      <c r="X102" s="127">
        <f>J102+P102+V102</f>
        <v>0</v>
      </c>
      <c r="Y102" s="127">
        <f t="shared" si="20"/>
        <v>0</v>
      </c>
      <c r="Z102" s="128" t="e">
        <f t="shared" si="21"/>
        <v>#DIV/0!</v>
      </c>
      <c r="AA102" s="152"/>
      <c r="AB102" s="131"/>
      <c r="AC102" s="131"/>
      <c r="AD102" s="131"/>
      <c r="AE102" s="131"/>
      <c r="AF102" s="131"/>
      <c r="AG102" s="131"/>
    </row>
    <row r="103" spans="1:33" ht="39.75" customHeight="1" x14ac:dyDescent="0.2">
      <c r="A103" s="405" t="s">
        <v>202</v>
      </c>
      <c r="B103" s="386"/>
      <c r="C103" s="386"/>
      <c r="D103" s="387"/>
      <c r="E103" s="190"/>
      <c r="F103" s="190"/>
      <c r="G103" s="173">
        <f>G91+G95+G99</f>
        <v>0</v>
      </c>
      <c r="H103" s="190"/>
      <c r="I103" s="190"/>
      <c r="J103" s="173">
        <f>J91+J95+J99</f>
        <v>0</v>
      </c>
      <c r="K103" s="190"/>
      <c r="L103" s="190"/>
      <c r="M103" s="173">
        <f>M91+M95+M99</f>
        <v>0</v>
      </c>
      <c r="N103" s="190"/>
      <c r="O103" s="190"/>
      <c r="P103" s="173">
        <f>P91+P95+P99</f>
        <v>0</v>
      </c>
      <c r="Q103" s="190"/>
      <c r="R103" s="190"/>
      <c r="S103" s="173">
        <f>S91+S95+S99</f>
        <v>0</v>
      </c>
      <c r="T103" s="190"/>
      <c r="U103" s="190"/>
      <c r="V103" s="173">
        <f>V91+V95+V99</f>
        <v>0</v>
      </c>
      <c r="W103" s="192">
        <f>W91+W95+W99</f>
        <v>0</v>
      </c>
      <c r="X103" s="192">
        <f>X91+X95+X99</f>
        <v>0</v>
      </c>
      <c r="Y103" s="192">
        <f t="shared" si="20"/>
        <v>0</v>
      </c>
      <c r="Z103" s="192" t="e">
        <f t="shared" si="21"/>
        <v>#DIV/0!</v>
      </c>
      <c r="AA103" s="178"/>
      <c r="AB103" s="5"/>
      <c r="AC103" s="7"/>
      <c r="AD103" s="7"/>
      <c r="AE103" s="7"/>
      <c r="AF103" s="7"/>
      <c r="AG103" s="7"/>
    </row>
    <row r="104" spans="1:33" ht="30" customHeight="1" x14ac:dyDescent="0.2">
      <c r="A104" s="179" t="s">
        <v>71</v>
      </c>
      <c r="B104" s="180">
        <v>6</v>
      </c>
      <c r="C104" s="181" t="s">
        <v>203</v>
      </c>
      <c r="D104" s="182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6"/>
      <c r="X104" s="106"/>
      <c r="Y104" s="213"/>
      <c r="Z104" s="106"/>
      <c r="AA104" s="107"/>
      <c r="AB104" s="7"/>
      <c r="AC104" s="7"/>
      <c r="AD104" s="7"/>
      <c r="AE104" s="7"/>
      <c r="AF104" s="7"/>
      <c r="AG104" s="7"/>
    </row>
    <row r="105" spans="1:33" ht="30" customHeight="1" thickBot="1" x14ac:dyDescent="0.25">
      <c r="A105" s="108" t="s">
        <v>73</v>
      </c>
      <c r="B105" s="155" t="s">
        <v>204</v>
      </c>
      <c r="C105" s="224" t="s">
        <v>205</v>
      </c>
      <c r="D105" s="111"/>
      <c r="E105" s="112">
        <f>SUM(E106:E108)</f>
        <v>1</v>
      </c>
      <c r="F105" s="113"/>
      <c r="G105" s="114">
        <f>SUM(G106:G108)</f>
        <v>6400</v>
      </c>
      <c r="H105" s="112">
        <f>SUM(H106:H108)</f>
        <v>1</v>
      </c>
      <c r="I105" s="113"/>
      <c r="J105" s="114">
        <f>SUM(J106:J108)</f>
        <v>4922.8100000000004</v>
      </c>
      <c r="K105" s="112">
        <f>SUM(K106:K108)</f>
        <v>0</v>
      </c>
      <c r="L105" s="113"/>
      <c r="M105" s="114">
        <f>SUM(M106:M108)</f>
        <v>0</v>
      </c>
      <c r="N105" s="112">
        <f>SUM(N106:N108)</f>
        <v>0</v>
      </c>
      <c r="O105" s="113"/>
      <c r="P105" s="114">
        <f>SUM(P106:P108)</f>
        <v>0</v>
      </c>
      <c r="Q105" s="112">
        <f>SUM(Q106:Q108)</f>
        <v>0</v>
      </c>
      <c r="R105" s="113"/>
      <c r="S105" s="114">
        <f>SUM(S106:S108)</f>
        <v>0</v>
      </c>
      <c r="T105" s="112">
        <f>SUM(T106:T108)</f>
        <v>0</v>
      </c>
      <c r="U105" s="113"/>
      <c r="V105" s="114">
        <f>SUM(V106:V108)</f>
        <v>0</v>
      </c>
      <c r="W105" s="114">
        <f>SUM(W106:W108)</f>
        <v>6400</v>
      </c>
      <c r="X105" s="114">
        <f>SUM(X106:X108)</f>
        <v>4922.8100000000004</v>
      </c>
      <c r="Y105" s="114">
        <f t="shared" ref="Y105:Y117" si="22">W105-X105</f>
        <v>1477.1899999999996</v>
      </c>
      <c r="Z105" s="116">
        <f t="shared" ref="Z105:Z117" si="23">Y105/W105</f>
        <v>0.23081093749999992</v>
      </c>
      <c r="AA105" s="117"/>
      <c r="AB105" s="118"/>
      <c r="AC105" s="118"/>
      <c r="AD105" s="118"/>
      <c r="AE105" s="118"/>
      <c r="AF105" s="118"/>
      <c r="AG105" s="118"/>
    </row>
    <row r="106" spans="1:33" ht="30" customHeight="1" x14ac:dyDescent="0.2">
      <c r="A106" s="119" t="s">
        <v>76</v>
      </c>
      <c r="B106" s="120" t="s">
        <v>206</v>
      </c>
      <c r="C106" s="188" t="s">
        <v>375</v>
      </c>
      <c r="D106" s="122" t="s">
        <v>111</v>
      </c>
      <c r="E106" s="123">
        <v>1</v>
      </c>
      <c r="F106" s="124">
        <v>6400</v>
      </c>
      <c r="G106" s="125">
        <f>E106*F106</f>
        <v>6400</v>
      </c>
      <c r="H106" s="123">
        <v>1</v>
      </c>
      <c r="I106" s="124">
        <v>4922.8100000000004</v>
      </c>
      <c r="J106" s="125">
        <f>H106*I106</f>
        <v>4922.8100000000004</v>
      </c>
      <c r="K106" s="123"/>
      <c r="L106" s="124"/>
      <c r="M106" s="125">
        <f>K106*L106</f>
        <v>0</v>
      </c>
      <c r="N106" s="123"/>
      <c r="O106" s="124"/>
      <c r="P106" s="125">
        <f>N106*O106</f>
        <v>0</v>
      </c>
      <c r="Q106" s="123"/>
      <c r="R106" s="124"/>
      <c r="S106" s="125">
        <f>Q106*R106</f>
        <v>0</v>
      </c>
      <c r="T106" s="123"/>
      <c r="U106" s="124"/>
      <c r="V106" s="125">
        <f>T106*U106</f>
        <v>0</v>
      </c>
      <c r="W106" s="126">
        <f>G106+M106+S106</f>
        <v>6400</v>
      </c>
      <c r="X106" s="127">
        <v>4922.8100000000004</v>
      </c>
      <c r="Y106" s="127">
        <f t="shared" si="22"/>
        <v>1477.1899999999996</v>
      </c>
      <c r="Z106" s="128">
        <f t="shared" si="23"/>
        <v>0.23081093749999992</v>
      </c>
      <c r="AA106" s="370" t="s">
        <v>520</v>
      </c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19" t="s">
        <v>76</v>
      </c>
      <c r="B107" s="120" t="s">
        <v>208</v>
      </c>
      <c r="C107" s="188" t="s">
        <v>207</v>
      </c>
      <c r="D107" s="122" t="s">
        <v>111</v>
      </c>
      <c r="E107" s="123"/>
      <c r="F107" s="124"/>
      <c r="G107" s="125">
        <f>E107*F107</f>
        <v>0</v>
      </c>
      <c r="H107" s="123"/>
      <c r="I107" s="124"/>
      <c r="J107" s="125">
        <f>H107*I107</f>
        <v>0</v>
      </c>
      <c r="K107" s="123"/>
      <c r="L107" s="124"/>
      <c r="M107" s="125">
        <f>K107*L107</f>
        <v>0</v>
      </c>
      <c r="N107" s="123"/>
      <c r="O107" s="124"/>
      <c r="P107" s="125">
        <f>N107*O107</f>
        <v>0</v>
      </c>
      <c r="Q107" s="123"/>
      <c r="R107" s="124"/>
      <c r="S107" s="125">
        <f>Q107*R107</f>
        <v>0</v>
      </c>
      <c r="T107" s="123"/>
      <c r="U107" s="124"/>
      <c r="V107" s="125">
        <f>T107*U107</f>
        <v>0</v>
      </c>
      <c r="W107" s="126">
        <f>G107+M107+S107</f>
        <v>0</v>
      </c>
      <c r="X107" s="127">
        <f>J107+P107+V107</f>
        <v>0</v>
      </c>
      <c r="Y107" s="127">
        <f t="shared" si="22"/>
        <v>0</v>
      </c>
      <c r="Z107" s="128" t="e">
        <f t="shared" si="23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32" t="s">
        <v>76</v>
      </c>
      <c r="B108" s="133" t="s">
        <v>209</v>
      </c>
      <c r="C108" s="164" t="s">
        <v>207</v>
      </c>
      <c r="D108" s="134" t="s">
        <v>111</v>
      </c>
      <c r="E108" s="135"/>
      <c r="F108" s="136"/>
      <c r="G108" s="137">
        <f>E108*F108</f>
        <v>0</v>
      </c>
      <c r="H108" s="135"/>
      <c r="I108" s="136"/>
      <c r="J108" s="137">
        <f>H108*I108</f>
        <v>0</v>
      </c>
      <c r="K108" s="135"/>
      <c r="L108" s="136"/>
      <c r="M108" s="137">
        <f>K108*L108</f>
        <v>0</v>
      </c>
      <c r="N108" s="135"/>
      <c r="O108" s="136"/>
      <c r="P108" s="137">
        <f>N108*O108</f>
        <v>0</v>
      </c>
      <c r="Q108" s="135"/>
      <c r="R108" s="136"/>
      <c r="S108" s="137">
        <f>Q108*R108</f>
        <v>0</v>
      </c>
      <c r="T108" s="135"/>
      <c r="U108" s="136"/>
      <c r="V108" s="137">
        <f>T108*U108</f>
        <v>0</v>
      </c>
      <c r="W108" s="138">
        <f>G108+M108+S108</f>
        <v>0</v>
      </c>
      <c r="X108" s="127">
        <f>J108+P108+V108</f>
        <v>0</v>
      </c>
      <c r="Y108" s="127">
        <f t="shared" si="22"/>
        <v>0</v>
      </c>
      <c r="Z108" s="128" t="e">
        <f t="shared" si="23"/>
        <v>#DIV/0!</v>
      </c>
      <c r="AA108" s="13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08" t="s">
        <v>71</v>
      </c>
      <c r="B109" s="155" t="s">
        <v>210</v>
      </c>
      <c r="C109" s="225" t="s">
        <v>211</v>
      </c>
      <c r="D109" s="141"/>
      <c r="E109" s="142">
        <f>SUM(E110:E112)</f>
        <v>0</v>
      </c>
      <c r="F109" s="143"/>
      <c r="G109" s="144">
        <f>SUM(G110:G112)</f>
        <v>0</v>
      </c>
      <c r="H109" s="142">
        <f>SUM(H110:H112)</f>
        <v>0</v>
      </c>
      <c r="I109" s="143"/>
      <c r="J109" s="144">
        <f>SUM(J110:J112)</f>
        <v>0</v>
      </c>
      <c r="K109" s="142">
        <f>SUM(K110:K112)</f>
        <v>0</v>
      </c>
      <c r="L109" s="143"/>
      <c r="M109" s="144">
        <f>SUM(M110:M112)</f>
        <v>0</v>
      </c>
      <c r="N109" s="142">
        <f>SUM(N110:N112)</f>
        <v>0</v>
      </c>
      <c r="O109" s="143"/>
      <c r="P109" s="144">
        <f>SUM(P110:P112)</f>
        <v>0</v>
      </c>
      <c r="Q109" s="142">
        <f>SUM(Q110:Q112)</f>
        <v>0</v>
      </c>
      <c r="R109" s="143"/>
      <c r="S109" s="144">
        <f>SUM(S110:S112)</f>
        <v>0</v>
      </c>
      <c r="T109" s="142">
        <f>SUM(T110:T112)</f>
        <v>0</v>
      </c>
      <c r="U109" s="143"/>
      <c r="V109" s="144">
        <f>SUM(V110:V112)</f>
        <v>0</v>
      </c>
      <c r="W109" s="144">
        <f>SUM(W110:W112)</f>
        <v>0</v>
      </c>
      <c r="X109" s="144">
        <f>SUM(X110:X112)</f>
        <v>0</v>
      </c>
      <c r="Y109" s="144">
        <f t="shared" si="22"/>
        <v>0</v>
      </c>
      <c r="Z109" s="144" t="e">
        <f t="shared" si="23"/>
        <v>#DIV/0!</v>
      </c>
      <c r="AA109" s="146"/>
      <c r="AB109" s="118"/>
      <c r="AC109" s="118"/>
      <c r="AD109" s="118"/>
      <c r="AE109" s="118"/>
      <c r="AF109" s="118"/>
      <c r="AG109" s="118"/>
    </row>
    <row r="110" spans="1:33" ht="30" customHeight="1" x14ac:dyDescent="0.2">
      <c r="A110" s="119" t="s">
        <v>76</v>
      </c>
      <c r="B110" s="120" t="s">
        <v>212</v>
      </c>
      <c r="C110" s="188" t="s">
        <v>207</v>
      </c>
      <c r="D110" s="122" t="s">
        <v>111</v>
      </c>
      <c r="E110" s="123"/>
      <c r="F110" s="124"/>
      <c r="G110" s="125">
        <f>E110*F110</f>
        <v>0</v>
      </c>
      <c r="H110" s="123"/>
      <c r="I110" s="124"/>
      <c r="J110" s="125">
        <f>H110*I110</f>
        <v>0</v>
      </c>
      <c r="K110" s="123"/>
      <c r="L110" s="124"/>
      <c r="M110" s="125">
        <f>K110*L110</f>
        <v>0</v>
      </c>
      <c r="N110" s="123"/>
      <c r="O110" s="124"/>
      <c r="P110" s="125">
        <f>N110*O110</f>
        <v>0</v>
      </c>
      <c r="Q110" s="123"/>
      <c r="R110" s="124"/>
      <c r="S110" s="125">
        <f>Q110*R110</f>
        <v>0</v>
      </c>
      <c r="T110" s="123"/>
      <c r="U110" s="124"/>
      <c r="V110" s="125">
        <f>T110*U110</f>
        <v>0</v>
      </c>
      <c r="W110" s="126">
        <f>G110+M110+S110</f>
        <v>0</v>
      </c>
      <c r="X110" s="127">
        <f>J110+P110+V110</f>
        <v>0</v>
      </c>
      <c r="Y110" s="127">
        <f t="shared" si="22"/>
        <v>0</v>
      </c>
      <c r="Z110" s="128" t="e">
        <f t="shared" si="23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76</v>
      </c>
      <c r="B111" s="120" t="s">
        <v>213</v>
      </c>
      <c r="C111" s="188" t="s">
        <v>207</v>
      </c>
      <c r="D111" s="122" t="s">
        <v>111</v>
      </c>
      <c r="E111" s="123"/>
      <c r="F111" s="124"/>
      <c r="G111" s="125">
        <f>E111*F111</f>
        <v>0</v>
      </c>
      <c r="H111" s="123"/>
      <c r="I111" s="124"/>
      <c r="J111" s="125">
        <f>H111*I111</f>
        <v>0</v>
      </c>
      <c r="K111" s="123"/>
      <c r="L111" s="124"/>
      <c r="M111" s="125">
        <f>K111*L111</f>
        <v>0</v>
      </c>
      <c r="N111" s="123"/>
      <c r="O111" s="124"/>
      <c r="P111" s="125">
        <f>N111*O111</f>
        <v>0</v>
      </c>
      <c r="Q111" s="123"/>
      <c r="R111" s="124"/>
      <c r="S111" s="125">
        <f>Q111*R111</f>
        <v>0</v>
      </c>
      <c r="T111" s="123"/>
      <c r="U111" s="124"/>
      <c r="V111" s="125">
        <f>T111*U111</f>
        <v>0</v>
      </c>
      <c r="W111" s="126">
        <f>G111+M111+S111</f>
        <v>0</v>
      </c>
      <c r="X111" s="127">
        <f>J111+P111+V111</f>
        <v>0</v>
      </c>
      <c r="Y111" s="127">
        <f t="shared" si="22"/>
        <v>0</v>
      </c>
      <c r="Z111" s="128" t="e">
        <f t="shared" si="23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32" t="s">
        <v>76</v>
      </c>
      <c r="B112" s="133" t="s">
        <v>214</v>
      </c>
      <c r="C112" s="164" t="s">
        <v>207</v>
      </c>
      <c r="D112" s="134" t="s">
        <v>111</v>
      </c>
      <c r="E112" s="135"/>
      <c r="F112" s="136"/>
      <c r="G112" s="137">
        <f>E112*F112</f>
        <v>0</v>
      </c>
      <c r="H112" s="135"/>
      <c r="I112" s="136"/>
      <c r="J112" s="137">
        <f>H112*I112</f>
        <v>0</v>
      </c>
      <c r="K112" s="135"/>
      <c r="L112" s="136"/>
      <c r="M112" s="137">
        <f>K112*L112</f>
        <v>0</v>
      </c>
      <c r="N112" s="135"/>
      <c r="O112" s="136"/>
      <c r="P112" s="137">
        <f>N112*O112</f>
        <v>0</v>
      </c>
      <c r="Q112" s="135"/>
      <c r="R112" s="136"/>
      <c r="S112" s="137">
        <f>Q112*R112</f>
        <v>0</v>
      </c>
      <c r="T112" s="135"/>
      <c r="U112" s="136"/>
      <c r="V112" s="137">
        <f>T112*U112</f>
        <v>0</v>
      </c>
      <c r="W112" s="138">
        <f>G112+M112+S112</f>
        <v>0</v>
      </c>
      <c r="X112" s="127">
        <f>J112+P112+V112</f>
        <v>0</v>
      </c>
      <c r="Y112" s="127">
        <f t="shared" si="22"/>
        <v>0</v>
      </c>
      <c r="Z112" s="128" t="e">
        <f t="shared" si="23"/>
        <v>#DIV/0!</v>
      </c>
      <c r="AA112" s="13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08" t="s">
        <v>71</v>
      </c>
      <c r="B113" s="155" t="s">
        <v>215</v>
      </c>
      <c r="C113" s="225" t="s">
        <v>216</v>
      </c>
      <c r="D113" s="141"/>
      <c r="E113" s="142">
        <f>SUM(E114:E116)</f>
        <v>0</v>
      </c>
      <c r="F113" s="143"/>
      <c r="G113" s="144">
        <f>SUM(G114:G116)</f>
        <v>0</v>
      </c>
      <c r="H113" s="142">
        <f>SUM(H114:H116)</f>
        <v>0</v>
      </c>
      <c r="I113" s="143"/>
      <c r="J113" s="144">
        <f>SUM(J114:J116)</f>
        <v>0</v>
      </c>
      <c r="K113" s="142">
        <f>SUM(K114:K116)</f>
        <v>0</v>
      </c>
      <c r="L113" s="143"/>
      <c r="M113" s="144">
        <f>SUM(M114:M116)</f>
        <v>0</v>
      </c>
      <c r="N113" s="142">
        <f>SUM(N114:N116)</f>
        <v>0</v>
      </c>
      <c r="O113" s="143"/>
      <c r="P113" s="144">
        <f>SUM(P114:P116)</f>
        <v>0</v>
      </c>
      <c r="Q113" s="142">
        <f>SUM(Q114:Q116)</f>
        <v>0</v>
      </c>
      <c r="R113" s="143"/>
      <c r="S113" s="144">
        <f>SUM(S114:S116)</f>
        <v>0</v>
      </c>
      <c r="T113" s="142">
        <f>SUM(T114:T116)</f>
        <v>0</v>
      </c>
      <c r="U113" s="143"/>
      <c r="V113" s="144">
        <f>SUM(V114:V116)</f>
        <v>0</v>
      </c>
      <c r="W113" s="144">
        <f>SUM(W114:W116)</f>
        <v>0</v>
      </c>
      <c r="X113" s="144">
        <f>SUM(X114:X116)</f>
        <v>0</v>
      </c>
      <c r="Y113" s="144">
        <f t="shared" si="22"/>
        <v>0</v>
      </c>
      <c r="Z113" s="144" t="e">
        <f t="shared" si="23"/>
        <v>#DIV/0!</v>
      </c>
      <c r="AA113" s="146"/>
      <c r="AB113" s="118"/>
      <c r="AC113" s="118"/>
      <c r="AD113" s="118"/>
      <c r="AE113" s="118"/>
      <c r="AF113" s="118"/>
      <c r="AG113" s="118"/>
    </row>
    <row r="114" spans="1:33" ht="30" customHeight="1" x14ac:dyDescent="0.2">
      <c r="A114" s="119" t="s">
        <v>76</v>
      </c>
      <c r="B114" s="120" t="s">
        <v>217</v>
      </c>
      <c r="C114" s="188" t="s">
        <v>207</v>
      </c>
      <c r="D114" s="122" t="s">
        <v>111</v>
      </c>
      <c r="E114" s="123"/>
      <c r="F114" s="124"/>
      <c r="G114" s="125">
        <f>E114*F114</f>
        <v>0</v>
      </c>
      <c r="H114" s="123"/>
      <c r="I114" s="124"/>
      <c r="J114" s="125">
        <f>H114*I114</f>
        <v>0</v>
      </c>
      <c r="K114" s="123"/>
      <c r="L114" s="124"/>
      <c r="M114" s="125">
        <f>K114*L114</f>
        <v>0</v>
      </c>
      <c r="N114" s="123"/>
      <c r="O114" s="124"/>
      <c r="P114" s="125">
        <f>N114*O114</f>
        <v>0</v>
      </c>
      <c r="Q114" s="123"/>
      <c r="R114" s="124"/>
      <c r="S114" s="125">
        <f>Q114*R114</f>
        <v>0</v>
      </c>
      <c r="T114" s="123"/>
      <c r="U114" s="124"/>
      <c r="V114" s="125">
        <f>T114*U114</f>
        <v>0</v>
      </c>
      <c r="W114" s="126">
        <f>G114+M114+S114</f>
        <v>0</v>
      </c>
      <c r="X114" s="127">
        <f>J114+P114+V114</f>
        <v>0</v>
      </c>
      <c r="Y114" s="127">
        <f t="shared" si="22"/>
        <v>0</v>
      </c>
      <c r="Z114" s="128" t="e">
        <f t="shared" si="23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76</v>
      </c>
      <c r="B115" s="120" t="s">
        <v>218</v>
      </c>
      <c r="C115" s="188" t="s">
        <v>207</v>
      </c>
      <c r="D115" s="122" t="s">
        <v>111</v>
      </c>
      <c r="E115" s="123"/>
      <c r="F115" s="124"/>
      <c r="G115" s="125">
        <f>E115*F115</f>
        <v>0</v>
      </c>
      <c r="H115" s="123"/>
      <c r="I115" s="124"/>
      <c r="J115" s="125">
        <f>H115*I115</f>
        <v>0</v>
      </c>
      <c r="K115" s="123"/>
      <c r="L115" s="124"/>
      <c r="M115" s="125">
        <f>K115*L115</f>
        <v>0</v>
      </c>
      <c r="N115" s="123"/>
      <c r="O115" s="124"/>
      <c r="P115" s="125">
        <f>N115*O115</f>
        <v>0</v>
      </c>
      <c r="Q115" s="123"/>
      <c r="R115" s="124"/>
      <c r="S115" s="125">
        <f>Q115*R115</f>
        <v>0</v>
      </c>
      <c r="T115" s="123"/>
      <c r="U115" s="124"/>
      <c r="V115" s="125">
        <f>T115*U115</f>
        <v>0</v>
      </c>
      <c r="W115" s="126">
        <f>G115+M115+S115</f>
        <v>0</v>
      </c>
      <c r="X115" s="127">
        <f>J115+P115+V115</f>
        <v>0</v>
      </c>
      <c r="Y115" s="127">
        <f t="shared" si="22"/>
        <v>0</v>
      </c>
      <c r="Z115" s="128" t="e">
        <f t="shared" si="23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32" t="s">
        <v>76</v>
      </c>
      <c r="B116" s="133" t="s">
        <v>219</v>
      </c>
      <c r="C116" s="164" t="s">
        <v>207</v>
      </c>
      <c r="D116" s="134" t="s">
        <v>111</v>
      </c>
      <c r="E116" s="149"/>
      <c r="F116" s="150"/>
      <c r="G116" s="151">
        <f>E116*F116</f>
        <v>0</v>
      </c>
      <c r="H116" s="149"/>
      <c r="I116" s="150"/>
      <c r="J116" s="151">
        <f>H116*I116</f>
        <v>0</v>
      </c>
      <c r="K116" s="149"/>
      <c r="L116" s="150"/>
      <c r="M116" s="151">
        <f>K116*L116</f>
        <v>0</v>
      </c>
      <c r="N116" s="149"/>
      <c r="O116" s="150"/>
      <c r="P116" s="151">
        <f>N116*O116</f>
        <v>0</v>
      </c>
      <c r="Q116" s="149"/>
      <c r="R116" s="150"/>
      <c r="S116" s="151">
        <f>Q116*R116</f>
        <v>0</v>
      </c>
      <c r="T116" s="149"/>
      <c r="U116" s="150"/>
      <c r="V116" s="151">
        <f>T116*U116</f>
        <v>0</v>
      </c>
      <c r="W116" s="138">
        <f>G116+M116+S116</f>
        <v>0</v>
      </c>
      <c r="X116" s="166">
        <f>J116+P116+V116</f>
        <v>0</v>
      </c>
      <c r="Y116" s="166">
        <f t="shared" si="22"/>
        <v>0</v>
      </c>
      <c r="Z116" s="226" t="e">
        <f t="shared" si="23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67" t="s">
        <v>220</v>
      </c>
      <c r="B117" s="168"/>
      <c r="C117" s="169"/>
      <c r="D117" s="170"/>
      <c r="E117" s="174">
        <f>E113+E109+E105</f>
        <v>1</v>
      </c>
      <c r="F117" s="190"/>
      <c r="G117" s="173">
        <f>G113+G109+G105</f>
        <v>6400</v>
      </c>
      <c r="H117" s="174">
        <f>H113+H109+H105</f>
        <v>1</v>
      </c>
      <c r="I117" s="190"/>
      <c r="J117" s="173">
        <f>J113+J109+J105</f>
        <v>4922.8100000000004</v>
      </c>
      <c r="K117" s="191">
        <f>K113+K109+K105</f>
        <v>0</v>
      </c>
      <c r="L117" s="190"/>
      <c r="M117" s="173">
        <f>M113+M109+M105</f>
        <v>0</v>
      </c>
      <c r="N117" s="191">
        <f>N113+N109+N105</f>
        <v>0</v>
      </c>
      <c r="O117" s="190"/>
      <c r="P117" s="173">
        <f>P113+P109+P105</f>
        <v>0</v>
      </c>
      <c r="Q117" s="191">
        <f>Q113+Q109+Q105</f>
        <v>0</v>
      </c>
      <c r="R117" s="190"/>
      <c r="S117" s="173">
        <f>S113+S109+S105</f>
        <v>0</v>
      </c>
      <c r="T117" s="191">
        <f>T113+T109+T105</f>
        <v>0</v>
      </c>
      <c r="U117" s="190"/>
      <c r="V117" s="175">
        <f>V113+V109+V105</f>
        <v>0</v>
      </c>
      <c r="W117" s="227">
        <f>W113+W109+W105</f>
        <v>6400</v>
      </c>
      <c r="X117" s="228">
        <f>X113+X109+X105</f>
        <v>4922.8100000000004</v>
      </c>
      <c r="Y117" s="228">
        <f t="shared" si="22"/>
        <v>1477.1899999999996</v>
      </c>
      <c r="Z117" s="228">
        <f t="shared" si="23"/>
        <v>0.23081093749999992</v>
      </c>
      <c r="AA117" s="229"/>
      <c r="AB117" s="7"/>
      <c r="AC117" s="7"/>
      <c r="AD117" s="7"/>
      <c r="AE117" s="7"/>
      <c r="AF117" s="7"/>
      <c r="AG117" s="7"/>
    </row>
    <row r="118" spans="1:33" ht="30" customHeight="1" x14ac:dyDescent="0.2">
      <c r="A118" s="179" t="s">
        <v>71</v>
      </c>
      <c r="B118" s="211">
        <v>7</v>
      </c>
      <c r="C118" s="181" t="s">
        <v>221</v>
      </c>
      <c r="D118" s="182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230"/>
      <c r="X118" s="230"/>
      <c r="Y118" s="183"/>
      <c r="Z118" s="230"/>
      <c r="AA118" s="231"/>
      <c r="AB118" s="7"/>
      <c r="AC118" s="7"/>
      <c r="AD118" s="7"/>
      <c r="AE118" s="7"/>
      <c r="AF118" s="7"/>
      <c r="AG118" s="7"/>
    </row>
    <row r="119" spans="1:33" ht="30" customHeight="1" x14ac:dyDescent="0.2">
      <c r="A119" s="119" t="s">
        <v>76</v>
      </c>
      <c r="B119" s="120" t="s">
        <v>222</v>
      </c>
      <c r="C119" s="188" t="s">
        <v>376</v>
      </c>
      <c r="D119" s="122" t="s">
        <v>111</v>
      </c>
      <c r="E119" s="123">
        <v>50</v>
      </c>
      <c r="F119" s="124">
        <v>200</v>
      </c>
      <c r="G119" s="125">
        <f t="shared" ref="G119:G129" si="24">E119*F119</f>
        <v>10000</v>
      </c>
      <c r="H119" s="123">
        <v>50</v>
      </c>
      <c r="I119" s="124">
        <v>200</v>
      </c>
      <c r="J119" s="125">
        <v>10000</v>
      </c>
      <c r="K119" s="123"/>
      <c r="L119" s="124"/>
      <c r="M119" s="125">
        <f t="shared" ref="M119:M129" si="25">K119*L119</f>
        <v>0</v>
      </c>
      <c r="N119" s="123"/>
      <c r="O119" s="124"/>
      <c r="P119" s="125">
        <f t="shared" ref="P119:P129" si="26">N119*O119</f>
        <v>0</v>
      </c>
      <c r="Q119" s="123"/>
      <c r="R119" s="124"/>
      <c r="S119" s="125">
        <f t="shared" ref="S119:S129" si="27">Q119*R119</f>
        <v>0</v>
      </c>
      <c r="T119" s="123"/>
      <c r="U119" s="124"/>
      <c r="V119" s="232">
        <f t="shared" ref="V119:V129" si="28">T119*U119</f>
        <v>0</v>
      </c>
      <c r="W119" s="233">
        <f t="shared" ref="W119:W129" si="29">G119+M119+S119</f>
        <v>10000</v>
      </c>
      <c r="X119" s="234">
        <f t="shared" ref="X119:X129" si="30">J119+P119+V119</f>
        <v>10000</v>
      </c>
      <c r="Y119" s="234">
        <f t="shared" ref="Y119:Y130" si="31">W119-X119</f>
        <v>0</v>
      </c>
      <c r="Z119" s="235">
        <f t="shared" ref="Z119:Z130" si="32">Y119/W119</f>
        <v>0</v>
      </c>
      <c r="AA119" s="236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19" t="s">
        <v>76</v>
      </c>
      <c r="B120" s="120" t="s">
        <v>223</v>
      </c>
      <c r="C120" s="188" t="s">
        <v>377</v>
      </c>
      <c r="D120" s="122" t="s">
        <v>111</v>
      </c>
      <c r="E120" s="123">
        <v>20</v>
      </c>
      <c r="F120" s="124">
        <v>90</v>
      </c>
      <c r="G120" s="125">
        <f t="shared" si="24"/>
        <v>1800</v>
      </c>
      <c r="H120" s="123">
        <v>20</v>
      </c>
      <c r="I120" s="124">
        <v>90</v>
      </c>
      <c r="J120" s="125">
        <f t="shared" ref="J120:J129" si="33">H120*I120</f>
        <v>1800</v>
      </c>
      <c r="K120" s="123"/>
      <c r="L120" s="124"/>
      <c r="M120" s="125">
        <f t="shared" si="25"/>
        <v>0</v>
      </c>
      <c r="N120" s="123"/>
      <c r="O120" s="124"/>
      <c r="P120" s="125">
        <f t="shared" si="26"/>
        <v>0</v>
      </c>
      <c r="Q120" s="123"/>
      <c r="R120" s="124"/>
      <c r="S120" s="125">
        <f t="shared" si="27"/>
        <v>0</v>
      </c>
      <c r="T120" s="123"/>
      <c r="U120" s="124"/>
      <c r="V120" s="232">
        <f t="shared" si="28"/>
        <v>0</v>
      </c>
      <c r="W120" s="237">
        <f t="shared" si="29"/>
        <v>1800</v>
      </c>
      <c r="X120" s="127">
        <f t="shared" si="30"/>
        <v>1800</v>
      </c>
      <c r="Y120" s="127">
        <f t="shared" si="31"/>
        <v>0</v>
      </c>
      <c r="Z120" s="128">
        <f t="shared" si="32"/>
        <v>0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">
      <c r="A121" s="119" t="s">
        <v>76</v>
      </c>
      <c r="B121" s="120" t="s">
        <v>224</v>
      </c>
      <c r="C121" s="188" t="s">
        <v>378</v>
      </c>
      <c r="D121" s="122" t="s">
        <v>111</v>
      </c>
      <c r="E121" s="123">
        <v>2</v>
      </c>
      <c r="F121" s="124">
        <v>1800</v>
      </c>
      <c r="G121" s="125">
        <f t="shared" si="24"/>
        <v>3600</v>
      </c>
      <c r="H121" s="123">
        <v>2</v>
      </c>
      <c r="I121" s="124">
        <v>1800</v>
      </c>
      <c r="J121" s="125">
        <f t="shared" si="33"/>
        <v>3600</v>
      </c>
      <c r="K121" s="123"/>
      <c r="L121" s="124"/>
      <c r="M121" s="125">
        <f t="shared" si="25"/>
        <v>0</v>
      </c>
      <c r="N121" s="123"/>
      <c r="O121" s="124"/>
      <c r="P121" s="125">
        <f t="shared" si="26"/>
        <v>0</v>
      </c>
      <c r="Q121" s="123"/>
      <c r="R121" s="124"/>
      <c r="S121" s="125">
        <f t="shared" si="27"/>
        <v>0</v>
      </c>
      <c r="T121" s="123"/>
      <c r="U121" s="124"/>
      <c r="V121" s="232">
        <f t="shared" si="28"/>
        <v>0</v>
      </c>
      <c r="W121" s="237">
        <f t="shared" si="29"/>
        <v>3600</v>
      </c>
      <c r="X121" s="127">
        <f t="shared" si="30"/>
        <v>3600</v>
      </c>
      <c r="Y121" s="127">
        <f t="shared" si="31"/>
        <v>0</v>
      </c>
      <c r="Z121" s="128">
        <f t="shared" si="32"/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thickBot="1" x14ac:dyDescent="0.25">
      <c r="A122" s="119" t="s">
        <v>76</v>
      </c>
      <c r="B122" s="120" t="s">
        <v>225</v>
      </c>
      <c r="C122" s="188" t="s">
        <v>379</v>
      </c>
      <c r="D122" s="122" t="s">
        <v>111</v>
      </c>
      <c r="E122" s="123">
        <v>300</v>
      </c>
      <c r="F122" s="124">
        <v>30</v>
      </c>
      <c r="G122" s="125">
        <f t="shared" si="24"/>
        <v>9000</v>
      </c>
      <c r="H122" s="123">
        <v>300</v>
      </c>
      <c r="I122" s="124">
        <v>30</v>
      </c>
      <c r="J122" s="125">
        <f t="shared" si="33"/>
        <v>9000</v>
      </c>
      <c r="K122" s="123"/>
      <c r="L122" s="124"/>
      <c r="M122" s="125">
        <f t="shared" si="25"/>
        <v>0</v>
      </c>
      <c r="N122" s="123"/>
      <c r="O122" s="124"/>
      <c r="P122" s="125">
        <f t="shared" si="26"/>
        <v>0</v>
      </c>
      <c r="Q122" s="123"/>
      <c r="R122" s="124"/>
      <c r="S122" s="125">
        <f t="shared" si="27"/>
        <v>0</v>
      </c>
      <c r="T122" s="123"/>
      <c r="U122" s="124"/>
      <c r="V122" s="232">
        <f t="shared" si="28"/>
        <v>0</v>
      </c>
      <c r="W122" s="237">
        <f t="shared" si="29"/>
        <v>9000</v>
      </c>
      <c r="X122" s="127">
        <f t="shared" si="30"/>
        <v>9000</v>
      </c>
      <c r="Y122" s="127">
        <f t="shared" si="31"/>
        <v>0</v>
      </c>
      <c r="Z122" s="128">
        <f t="shared" si="32"/>
        <v>0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76</v>
      </c>
      <c r="B123" s="120" t="s">
        <v>226</v>
      </c>
      <c r="C123" s="188" t="s">
        <v>227</v>
      </c>
      <c r="D123" s="122" t="s">
        <v>111</v>
      </c>
      <c r="E123" s="123"/>
      <c r="F123" s="124"/>
      <c r="G123" s="125">
        <f t="shared" si="24"/>
        <v>0</v>
      </c>
      <c r="H123" s="123">
        <v>1130</v>
      </c>
      <c r="I123" s="124">
        <v>20</v>
      </c>
      <c r="J123" s="125">
        <f t="shared" si="33"/>
        <v>22600</v>
      </c>
      <c r="K123" s="123"/>
      <c r="L123" s="124"/>
      <c r="M123" s="125">
        <f t="shared" si="25"/>
        <v>0</v>
      </c>
      <c r="N123" s="123"/>
      <c r="O123" s="124"/>
      <c r="P123" s="125">
        <f t="shared" si="26"/>
        <v>0</v>
      </c>
      <c r="Q123" s="123"/>
      <c r="R123" s="124"/>
      <c r="S123" s="125">
        <f t="shared" si="27"/>
        <v>0</v>
      </c>
      <c r="T123" s="123"/>
      <c r="U123" s="124"/>
      <c r="V123" s="232">
        <f t="shared" si="28"/>
        <v>0</v>
      </c>
      <c r="W123" s="237">
        <f t="shared" si="29"/>
        <v>0</v>
      </c>
      <c r="X123" s="127">
        <f t="shared" si="30"/>
        <v>22600</v>
      </c>
      <c r="Y123" s="127">
        <f t="shared" si="31"/>
        <v>-22600</v>
      </c>
      <c r="Z123" s="128" t="e">
        <f t="shared" si="32"/>
        <v>#DIV/0!</v>
      </c>
      <c r="AA123" s="370" t="s">
        <v>528</v>
      </c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76</v>
      </c>
      <c r="B124" s="120" t="s">
        <v>228</v>
      </c>
      <c r="C124" s="188" t="s">
        <v>229</v>
      </c>
      <c r="D124" s="122" t="s">
        <v>111</v>
      </c>
      <c r="E124" s="123"/>
      <c r="F124" s="124"/>
      <c r="G124" s="125">
        <f t="shared" si="24"/>
        <v>0</v>
      </c>
      <c r="H124" s="123"/>
      <c r="I124" s="124"/>
      <c r="J124" s="125">
        <f t="shared" si="33"/>
        <v>0</v>
      </c>
      <c r="K124" s="123"/>
      <c r="L124" s="124"/>
      <c r="M124" s="125">
        <f t="shared" si="25"/>
        <v>0</v>
      </c>
      <c r="N124" s="123"/>
      <c r="O124" s="124"/>
      <c r="P124" s="125">
        <f t="shared" si="26"/>
        <v>0</v>
      </c>
      <c r="Q124" s="123"/>
      <c r="R124" s="124"/>
      <c r="S124" s="125">
        <f t="shared" si="27"/>
        <v>0</v>
      </c>
      <c r="T124" s="123"/>
      <c r="U124" s="124"/>
      <c r="V124" s="232">
        <f t="shared" si="28"/>
        <v>0</v>
      </c>
      <c r="W124" s="237">
        <f t="shared" si="29"/>
        <v>0</v>
      </c>
      <c r="X124" s="127">
        <f t="shared" si="30"/>
        <v>0</v>
      </c>
      <c r="Y124" s="127">
        <f t="shared" si="31"/>
        <v>0</v>
      </c>
      <c r="Z124" s="128" t="e">
        <f t="shared" si="32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76</v>
      </c>
      <c r="B125" s="120" t="s">
        <v>230</v>
      </c>
      <c r="C125" s="188" t="s">
        <v>231</v>
      </c>
      <c r="D125" s="122" t="s">
        <v>111</v>
      </c>
      <c r="E125" s="123"/>
      <c r="F125" s="124"/>
      <c r="G125" s="125">
        <f t="shared" si="24"/>
        <v>0</v>
      </c>
      <c r="H125" s="123"/>
      <c r="I125" s="124"/>
      <c r="J125" s="125">
        <f t="shared" si="33"/>
        <v>0</v>
      </c>
      <c r="K125" s="123"/>
      <c r="L125" s="124"/>
      <c r="M125" s="125">
        <f t="shared" si="25"/>
        <v>0</v>
      </c>
      <c r="N125" s="123"/>
      <c r="O125" s="124"/>
      <c r="P125" s="125">
        <f t="shared" si="26"/>
        <v>0</v>
      </c>
      <c r="Q125" s="123"/>
      <c r="R125" s="124"/>
      <c r="S125" s="125">
        <f t="shared" si="27"/>
        <v>0</v>
      </c>
      <c r="T125" s="123"/>
      <c r="U125" s="124"/>
      <c r="V125" s="232">
        <f t="shared" si="28"/>
        <v>0</v>
      </c>
      <c r="W125" s="237">
        <f t="shared" si="29"/>
        <v>0</v>
      </c>
      <c r="X125" s="127">
        <f t="shared" si="30"/>
        <v>0</v>
      </c>
      <c r="Y125" s="127">
        <f t="shared" si="31"/>
        <v>0</v>
      </c>
      <c r="Z125" s="128" t="e">
        <f t="shared" si="32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76</v>
      </c>
      <c r="B126" s="120" t="s">
        <v>232</v>
      </c>
      <c r="C126" s="188" t="s">
        <v>233</v>
      </c>
      <c r="D126" s="122" t="s">
        <v>111</v>
      </c>
      <c r="E126" s="123"/>
      <c r="F126" s="124"/>
      <c r="G126" s="125">
        <f t="shared" si="24"/>
        <v>0</v>
      </c>
      <c r="H126" s="123"/>
      <c r="I126" s="124"/>
      <c r="J126" s="125">
        <f t="shared" si="33"/>
        <v>0</v>
      </c>
      <c r="K126" s="123"/>
      <c r="L126" s="124"/>
      <c r="M126" s="125">
        <f t="shared" si="25"/>
        <v>0</v>
      </c>
      <c r="N126" s="123"/>
      <c r="O126" s="124"/>
      <c r="P126" s="125">
        <f t="shared" si="26"/>
        <v>0</v>
      </c>
      <c r="Q126" s="123"/>
      <c r="R126" s="124"/>
      <c r="S126" s="125">
        <f t="shared" si="27"/>
        <v>0</v>
      </c>
      <c r="T126" s="123"/>
      <c r="U126" s="124"/>
      <c r="V126" s="232">
        <f t="shared" si="28"/>
        <v>0</v>
      </c>
      <c r="W126" s="237">
        <f t="shared" si="29"/>
        <v>0</v>
      </c>
      <c r="X126" s="127">
        <f t="shared" si="30"/>
        <v>0</v>
      </c>
      <c r="Y126" s="127">
        <f t="shared" si="31"/>
        <v>0</v>
      </c>
      <c r="Z126" s="128" t="e">
        <f t="shared" si="32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32" t="s">
        <v>76</v>
      </c>
      <c r="B127" s="120" t="s">
        <v>234</v>
      </c>
      <c r="C127" s="164" t="s">
        <v>235</v>
      </c>
      <c r="D127" s="122" t="s">
        <v>111</v>
      </c>
      <c r="E127" s="135"/>
      <c r="F127" s="136"/>
      <c r="G127" s="125">
        <f t="shared" si="24"/>
        <v>0</v>
      </c>
      <c r="H127" s="135"/>
      <c r="I127" s="136"/>
      <c r="J127" s="125">
        <f t="shared" si="33"/>
        <v>0</v>
      </c>
      <c r="K127" s="123"/>
      <c r="L127" s="124"/>
      <c r="M127" s="125">
        <f t="shared" si="25"/>
        <v>0</v>
      </c>
      <c r="N127" s="123"/>
      <c r="O127" s="124"/>
      <c r="P127" s="125">
        <f t="shared" si="26"/>
        <v>0</v>
      </c>
      <c r="Q127" s="123"/>
      <c r="R127" s="124"/>
      <c r="S127" s="125">
        <f t="shared" si="27"/>
        <v>0</v>
      </c>
      <c r="T127" s="123"/>
      <c r="U127" s="124"/>
      <c r="V127" s="232">
        <f t="shared" si="28"/>
        <v>0</v>
      </c>
      <c r="W127" s="237">
        <f t="shared" si="29"/>
        <v>0</v>
      </c>
      <c r="X127" s="127">
        <f t="shared" si="30"/>
        <v>0</v>
      </c>
      <c r="Y127" s="127">
        <f t="shared" si="31"/>
        <v>0</v>
      </c>
      <c r="Z127" s="128" t="e">
        <f t="shared" si="32"/>
        <v>#DIV/0!</v>
      </c>
      <c r="AA127" s="13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32" t="s">
        <v>76</v>
      </c>
      <c r="B128" s="120" t="s">
        <v>236</v>
      </c>
      <c r="C128" s="164" t="s">
        <v>237</v>
      </c>
      <c r="D128" s="134" t="s">
        <v>111</v>
      </c>
      <c r="E128" s="123"/>
      <c r="F128" s="124"/>
      <c r="G128" s="125">
        <f t="shared" si="24"/>
        <v>0</v>
      </c>
      <c r="H128" s="123"/>
      <c r="I128" s="124"/>
      <c r="J128" s="125">
        <f t="shared" si="33"/>
        <v>0</v>
      </c>
      <c r="K128" s="123"/>
      <c r="L128" s="124"/>
      <c r="M128" s="125">
        <f t="shared" si="25"/>
        <v>0</v>
      </c>
      <c r="N128" s="123"/>
      <c r="O128" s="124"/>
      <c r="P128" s="125">
        <f t="shared" si="26"/>
        <v>0</v>
      </c>
      <c r="Q128" s="123"/>
      <c r="R128" s="124"/>
      <c r="S128" s="125">
        <f t="shared" si="27"/>
        <v>0</v>
      </c>
      <c r="T128" s="123"/>
      <c r="U128" s="124"/>
      <c r="V128" s="232">
        <f t="shared" si="28"/>
        <v>0</v>
      </c>
      <c r="W128" s="237">
        <f t="shared" si="29"/>
        <v>0</v>
      </c>
      <c r="X128" s="127">
        <f t="shared" si="30"/>
        <v>0</v>
      </c>
      <c r="Y128" s="127">
        <f t="shared" si="31"/>
        <v>0</v>
      </c>
      <c r="Z128" s="128" t="e">
        <f t="shared" si="32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32" t="s">
        <v>76</v>
      </c>
      <c r="B129" s="120" t="s">
        <v>238</v>
      </c>
      <c r="C129" s="238" t="s">
        <v>239</v>
      </c>
      <c r="D129" s="134"/>
      <c r="E129" s="135"/>
      <c r="F129" s="136">
        <v>0.22</v>
      </c>
      <c r="G129" s="137">
        <f t="shared" si="24"/>
        <v>0</v>
      </c>
      <c r="H129" s="135"/>
      <c r="I129" s="136">
        <v>0.22</v>
      </c>
      <c r="J129" s="137">
        <f t="shared" si="33"/>
        <v>0</v>
      </c>
      <c r="K129" s="135"/>
      <c r="L129" s="136">
        <v>0.22</v>
      </c>
      <c r="M129" s="137">
        <f t="shared" si="25"/>
        <v>0</v>
      </c>
      <c r="N129" s="135"/>
      <c r="O129" s="136">
        <v>0.22</v>
      </c>
      <c r="P129" s="137">
        <f t="shared" si="26"/>
        <v>0</v>
      </c>
      <c r="Q129" s="135"/>
      <c r="R129" s="136">
        <v>0.22</v>
      </c>
      <c r="S129" s="137">
        <f t="shared" si="27"/>
        <v>0</v>
      </c>
      <c r="T129" s="135"/>
      <c r="U129" s="136">
        <v>0.22</v>
      </c>
      <c r="V129" s="239">
        <f t="shared" si="28"/>
        <v>0</v>
      </c>
      <c r="W129" s="240">
        <f t="shared" si="29"/>
        <v>0</v>
      </c>
      <c r="X129" s="241">
        <f t="shared" si="30"/>
        <v>0</v>
      </c>
      <c r="Y129" s="241">
        <f t="shared" si="31"/>
        <v>0</v>
      </c>
      <c r="Z129" s="242" t="e">
        <f t="shared" si="32"/>
        <v>#DIV/0!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2">
      <c r="A130" s="167" t="s">
        <v>240</v>
      </c>
      <c r="B130" s="243"/>
      <c r="C130" s="169"/>
      <c r="D130" s="170"/>
      <c r="E130" s="174">
        <f>SUM(E119:E128)</f>
        <v>372</v>
      </c>
      <c r="F130" s="190"/>
      <c r="G130" s="173">
        <f>SUM(G119:G129)</f>
        <v>24400</v>
      </c>
      <c r="H130" s="174">
        <f>SUM(H119:H128)</f>
        <v>1502</v>
      </c>
      <c r="I130" s="190"/>
      <c r="J130" s="173">
        <f>SUM(J119:J129)</f>
        <v>47000</v>
      </c>
      <c r="K130" s="191">
        <f>SUM(K119:K128)</f>
        <v>0</v>
      </c>
      <c r="L130" s="190"/>
      <c r="M130" s="173">
        <f>SUM(M119:M129)</f>
        <v>0</v>
      </c>
      <c r="N130" s="191">
        <f>SUM(N119:N128)</f>
        <v>0</v>
      </c>
      <c r="O130" s="190"/>
      <c r="P130" s="173">
        <f>SUM(P119:P129)</f>
        <v>0</v>
      </c>
      <c r="Q130" s="191">
        <f>SUM(Q119:Q128)</f>
        <v>0</v>
      </c>
      <c r="R130" s="190"/>
      <c r="S130" s="173">
        <f>SUM(S119:S129)</f>
        <v>0</v>
      </c>
      <c r="T130" s="191">
        <f>SUM(T119:T128)</f>
        <v>0</v>
      </c>
      <c r="U130" s="190"/>
      <c r="V130" s="175">
        <f>SUM(V119:V129)</f>
        <v>0</v>
      </c>
      <c r="W130" s="227">
        <f>SUM(W119:W129)</f>
        <v>24400</v>
      </c>
      <c r="X130" s="228">
        <f>SUM(X119:X129)</f>
        <v>47000</v>
      </c>
      <c r="Y130" s="228">
        <f t="shared" si="31"/>
        <v>-22600</v>
      </c>
      <c r="Z130" s="228">
        <f t="shared" si="32"/>
        <v>-0.92622950819672134</v>
      </c>
      <c r="AA130" s="229"/>
      <c r="AB130" s="7"/>
      <c r="AC130" s="7"/>
      <c r="AD130" s="7"/>
      <c r="AE130" s="7"/>
      <c r="AF130" s="7"/>
      <c r="AG130" s="7"/>
    </row>
    <row r="131" spans="1:33" ht="30" customHeight="1" x14ac:dyDescent="0.2">
      <c r="A131" s="244" t="s">
        <v>71</v>
      </c>
      <c r="B131" s="211">
        <v>8</v>
      </c>
      <c r="C131" s="245" t="s">
        <v>241</v>
      </c>
      <c r="D131" s="18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30"/>
      <c r="X131" s="230"/>
      <c r="Y131" s="183"/>
      <c r="Z131" s="230"/>
      <c r="AA131" s="231"/>
      <c r="AB131" s="118"/>
      <c r="AC131" s="118"/>
      <c r="AD131" s="118"/>
      <c r="AE131" s="118"/>
      <c r="AF131" s="118"/>
      <c r="AG131" s="118"/>
    </row>
    <row r="132" spans="1:33" ht="30" customHeight="1" x14ac:dyDescent="0.2">
      <c r="A132" s="119" t="s">
        <v>76</v>
      </c>
      <c r="B132" s="120" t="s">
        <v>242</v>
      </c>
      <c r="C132" s="188" t="s">
        <v>243</v>
      </c>
      <c r="D132" s="122" t="s">
        <v>244</v>
      </c>
      <c r="E132" s="123"/>
      <c r="F132" s="124"/>
      <c r="G132" s="125">
        <f t="shared" ref="G132:G137" si="34">E132*F132</f>
        <v>0</v>
      </c>
      <c r="H132" s="123"/>
      <c r="I132" s="124"/>
      <c r="J132" s="125">
        <f t="shared" ref="J132:J137" si="35">H132*I132</f>
        <v>0</v>
      </c>
      <c r="K132" s="123"/>
      <c r="L132" s="124"/>
      <c r="M132" s="125">
        <f t="shared" ref="M132:M137" si="36">K132*L132</f>
        <v>0</v>
      </c>
      <c r="N132" s="123"/>
      <c r="O132" s="124"/>
      <c r="P132" s="125">
        <f t="shared" ref="P132:P137" si="37">N132*O132</f>
        <v>0</v>
      </c>
      <c r="Q132" s="123"/>
      <c r="R132" s="124"/>
      <c r="S132" s="125">
        <f t="shared" ref="S132:S137" si="38">Q132*R132</f>
        <v>0</v>
      </c>
      <c r="T132" s="123"/>
      <c r="U132" s="124"/>
      <c r="V132" s="232">
        <f t="shared" ref="V132:V137" si="39">T132*U132</f>
        <v>0</v>
      </c>
      <c r="W132" s="233">
        <f t="shared" ref="W132:W137" si="40">G132+M132+S132</f>
        <v>0</v>
      </c>
      <c r="X132" s="234">
        <f t="shared" ref="X132:X137" si="41">J132+P132+V132</f>
        <v>0</v>
      </c>
      <c r="Y132" s="234">
        <f t="shared" ref="Y132:Y138" si="42">W132-X132</f>
        <v>0</v>
      </c>
      <c r="Z132" s="235" t="e">
        <f t="shared" ref="Z132:Z138" si="43">Y132/W132</f>
        <v>#DIV/0!</v>
      </c>
      <c r="AA132" s="236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76</v>
      </c>
      <c r="B133" s="120" t="s">
        <v>245</v>
      </c>
      <c r="C133" s="188" t="s">
        <v>246</v>
      </c>
      <c r="D133" s="122" t="s">
        <v>244</v>
      </c>
      <c r="E133" s="123"/>
      <c r="F133" s="124"/>
      <c r="G133" s="125">
        <f t="shared" si="34"/>
        <v>0</v>
      </c>
      <c r="H133" s="123"/>
      <c r="I133" s="124"/>
      <c r="J133" s="125">
        <f t="shared" si="35"/>
        <v>0</v>
      </c>
      <c r="K133" s="123"/>
      <c r="L133" s="124"/>
      <c r="M133" s="125">
        <f t="shared" si="36"/>
        <v>0</v>
      </c>
      <c r="N133" s="123"/>
      <c r="O133" s="124"/>
      <c r="P133" s="125">
        <f t="shared" si="37"/>
        <v>0</v>
      </c>
      <c r="Q133" s="123"/>
      <c r="R133" s="124"/>
      <c r="S133" s="125">
        <f t="shared" si="38"/>
        <v>0</v>
      </c>
      <c r="T133" s="123"/>
      <c r="U133" s="124"/>
      <c r="V133" s="232">
        <f t="shared" si="39"/>
        <v>0</v>
      </c>
      <c r="W133" s="237">
        <f t="shared" si="40"/>
        <v>0</v>
      </c>
      <c r="X133" s="127">
        <f t="shared" si="41"/>
        <v>0</v>
      </c>
      <c r="Y133" s="127">
        <f t="shared" si="42"/>
        <v>0</v>
      </c>
      <c r="Z133" s="128" t="e">
        <f t="shared" si="43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76</v>
      </c>
      <c r="B134" s="120" t="s">
        <v>247</v>
      </c>
      <c r="C134" s="188" t="s">
        <v>248</v>
      </c>
      <c r="D134" s="122" t="s">
        <v>249</v>
      </c>
      <c r="E134" s="246"/>
      <c r="F134" s="247"/>
      <c r="G134" s="125">
        <f t="shared" si="34"/>
        <v>0</v>
      </c>
      <c r="H134" s="246"/>
      <c r="I134" s="247"/>
      <c r="J134" s="125">
        <f t="shared" si="35"/>
        <v>0</v>
      </c>
      <c r="K134" s="123"/>
      <c r="L134" s="124"/>
      <c r="M134" s="125">
        <f t="shared" si="36"/>
        <v>0</v>
      </c>
      <c r="N134" s="123"/>
      <c r="O134" s="124"/>
      <c r="P134" s="125">
        <f t="shared" si="37"/>
        <v>0</v>
      </c>
      <c r="Q134" s="123"/>
      <c r="R134" s="124"/>
      <c r="S134" s="125">
        <f t="shared" si="38"/>
        <v>0</v>
      </c>
      <c r="T134" s="123"/>
      <c r="U134" s="124"/>
      <c r="V134" s="232">
        <f t="shared" si="39"/>
        <v>0</v>
      </c>
      <c r="W134" s="248">
        <f t="shared" si="40"/>
        <v>0</v>
      </c>
      <c r="X134" s="127">
        <f t="shared" si="41"/>
        <v>0</v>
      </c>
      <c r="Y134" s="127">
        <f t="shared" si="42"/>
        <v>0</v>
      </c>
      <c r="Z134" s="128" t="e">
        <f t="shared" si="43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19" t="s">
        <v>76</v>
      </c>
      <c r="B135" s="120" t="s">
        <v>250</v>
      </c>
      <c r="C135" s="188" t="s">
        <v>251</v>
      </c>
      <c r="D135" s="122" t="s">
        <v>249</v>
      </c>
      <c r="E135" s="123"/>
      <c r="F135" s="124"/>
      <c r="G135" s="125">
        <f t="shared" si="34"/>
        <v>0</v>
      </c>
      <c r="H135" s="123"/>
      <c r="I135" s="124"/>
      <c r="J135" s="125">
        <f t="shared" si="35"/>
        <v>0</v>
      </c>
      <c r="K135" s="246"/>
      <c r="L135" s="247"/>
      <c r="M135" s="125">
        <f t="shared" si="36"/>
        <v>0</v>
      </c>
      <c r="N135" s="246"/>
      <c r="O135" s="247"/>
      <c r="P135" s="125">
        <f t="shared" si="37"/>
        <v>0</v>
      </c>
      <c r="Q135" s="246"/>
      <c r="R135" s="247"/>
      <c r="S135" s="125">
        <f t="shared" si="38"/>
        <v>0</v>
      </c>
      <c r="T135" s="246"/>
      <c r="U135" s="247"/>
      <c r="V135" s="232">
        <f t="shared" si="39"/>
        <v>0</v>
      </c>
      <c r="W135" s="248">
        <f t="shared" si="40"/>
        <v>0</v>
      </c>
      <c r="X135" s="127">
        <f t="shared" si="41"/>
        <v>0</v>
      </c>
      <c r="Y135" s="127">
        <f t="shared" si="42"/>
        <v>0</v>
      </c>
      <c r="Z135" s="128" t="e">
        <f t="shared" si="43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19" t="s">
        <v>76</v>
      </c>
      <c r="B136" s="120" t="s">
        <v>252</v>
      </c>
      <c r="C136" s="188" t="s">
        <v>253</v>
      </c>
      <c r="D136" s="122" t="s">
        <v>249</v>
      </c>
      <c r="E136" s="123"/>
      <c r="F136" s="124"/>
      <c r="G136" s="125">
        <f t="shared" si="34"/>
        <v>0</v>
      </c>
      <c r="H136" s="123"/>
      <c r="I136" s="124"/>
      <c r="J136" s="125">
        <f t="shared" si="35"/>
        <v>0</v>
      </c>
      <c r="K136" s="123"/>
      <c r="L136" s="124"/>
      <c r="M136" s="125">
        <f t="shared" si="36"/>
        <v>0</v>
      </c>
      <c r="N136" s="123"/>
      <c r="O136" s="124"/>
      <c r="P136" s="125">
        <f t="shared" si="37"/>
        <v>0</v>
      </c>
      <c r="Q136" s="123"/>
      <c r="R136" s="124"/>
      <c r="S136" s="125">
        <f t="shared" si="38"/>
        <v>0</v>
      </c>
      <c r="T136" s="123"/>
      <c r="U136" s="124"/>
      <c r="V136" s="232">
        <f t="shared" si="39"/>
        <v>0</v>
      </c>
      <c r="W136" s="237">
        <f t="shared" si="40"/>
        <v>0</v>
      </c>
      <c r="X136" s="127">
        <f t="shared" si="41"/>
        <v>0</v>
      </c>
      <c r="Y136" s="127">
        <f t="shared" si="42"/>
        <v>0</v>
      </c>
      <c r="Z136" s="128" t="e">
        <f t="shared" si="43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76</v>
      </c>
      <c r="B137" s="154" t="s">
        <v>254</v>
      </c>
      <c r="C137" s="165" t="s">
        <v>255</v>
      </c>
      <c r="D137" s="134"/>
      <c r="E137" s="135"/>
      <c r="F137" s="136">
        <v>0.22</v>
      </c>
      <c r="G137" s="137">
        <f t="shared" si="34"/>
        <v>0</v>
      </c>
      <c r="H137" s="135"/>
      <c r="I137" s="136">
        <v>0.22</v>
      </c>
      <c r="J137" s="137">
        <f t="shared" si="35"/>
        <v>0</v>
      </c>
      <c r="K137" s="135"/>
      <c r="L137" s="136">
        <v>0.22</v>
      </c>
      <c r="M137" s="137">
        <f t="shared" si="36"/>
        <v>0</v>
      </c>
      <c r="N137" s="135"/>
      <c r="O137" s="136">
        <v>0.22</v>
      </c>
      <c r="P137" s="137">
        <f t="shared" si="37"/>
        <v>0</v>
      </c>
      <c r="Q137" s="135"/>
      <c r="R137" s="136">
        <v>0.22</v>
      </c>
      <c r="S137" s="137">
        <f t="shared" si="38"/>
        <v>0</v>
      </c>
      <c r="T137" s="135"/>
      <c r="U137" s="136">
        <v>0.22</v>
      </c>
      <c r="V137" s="239">
        <f t="shared" si="39"/>
        <v>0</v>
      </c>
      <c r="W137" s="240">
        <f t="shared" si="40"/>
        <v>0</v>
      </c>
      <c r="X137" s="241">
        <f t="shared" si="41"/>
        <v>0</v>
      </c>
      <c r="Y137" s="241">
        <f t="shared" si="42"/>
        <v>0</v>
      </c>
      <c r="Z137" s="242" t="e">
        <f t="shared" si="43"/>
        <v>#DIV/0!</v>
      </c>
      <c r="AA137" s="152"/>
      <c r="AB137" s="7"/>
      <c r="AC137" s="7"/>
      <c r="AD137" s="7"/>
      <c r="AE137" s="7"/>
      <c r="AF137" s="7"/>
      <c r="AG137" s="7"/>
    </row>
    <row r="138" spans="1:33" ht="30" customHeight="1" x14ac:dyDescent="0.2">
      <c r="A138" s="167" t="s">
        <v>256</v>
      </c>
      <c r="B138" s="249"/>
      <c r="C138" s="169"/>
      <c r="D138" s="170"/>
      <c r="E138" s="174">
        <f>SUM(E132:E136)</f>
        <v>0</v>
      </c>
      <c r="F138" s="190"/>
      <c r="G138" s="174">
        <f>SUM(G132:G137)</f>
        <v>0</v>
      </c>
      <c r="H138" s="174">
        <f>SUM(H132:H136)</f>
        <v>0</v>
      </c>
      <c r="I138" s="190"/>
      <c r="J138" s="174">
        <f>SUM(J132:J137)</f>
        <v>0</v>
      </c>
      <c r="K138" s="174">
        <f>SUM(K132:K136)</f>
        <v>0</v>
      </c>
      <c r="L138" s="190"/>
      <c r="M138" s="174">
        <f>SUM(M132:M137)</f>
        <v>0</v>
      </c>
      <c r="N138" s="174">
        <f>SUM(N132:N136)</f>
        <v>0</v>
      </c>
      <c r="O138" s="190"/>
      <c r="P138" s="174">
        <f>SUM(P132:P137)</f>
        <v>0</v>
      </c>
      <c r="Q138" s="174">
        <f>SUM(Q132:Q136)</f>
        <v>0</v>
      </c>
      <c r="R138" s="190"/>
      <c r="S138" s="174">
        <f>SUM(S132:S137)</f>
        <v>0</v>
      </c>
      <c r="T138" s="174">
        <f>SUM(T132:T136)</f>
        <v>0</v>
      </c>
      <c r="U138" s="190"/>
      <c r="V138" s="250">
        <f>SUM(V132:V137)</f>
        <v>0</v>
      </c>
      <c r="W138" s="227">
        <f>SUM(W132:W137)</f>
        <v>0</v>
      </c>
      <c r="X138" s="228">
        <f>SUM(X132:X137)</f>
        <v>0</v>
      </c>
      <c r="Y138" s="228">
        <f t="shared" si="42"/>
        <v>0</v>
      </c>
      <c r="Z138" s="228" t="e">
        <f t="shared" si="43"/>
        <v>#DIV/0!</v>
      </c>
      <c r="AA138" s="229"/>
      <c r="AB138" s="7"/>
      <c r="AC138" s="7"/>
      <c r="AD138" s="7"/>
      <c r="AE138" s="7"/>
      <c r="AF138" s="7"/>
      <c r="AG138" s="7"/>
    </row>
    <row r="139" spans="1:33" ht="30" customHeight="1" x14ac:dyDescent="0.2">
      <c r="A139" s="179" t="s">
        <v>71</v>
      </c>
      <c r="B139" s="180">
        <v>9</v>
      </c>
      <c r="C139" s="181" t="s">
        <v>257</v>
      </c>
      <c r="D139" s="182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51"/>
      <c r="X139" s="251"/>
      <c r="Y139" s="213"/>
      <c r="Z139" s="251"/>
      <c r="AA139" s="252"/>
      <c r="AB139" s="7"/>
      <c r="AC139" s="7"/>
      <c r="AD139" s="7"/>
      <c r="AE139" s="7"/>
      <c r="AF139" s="7"/>
      <c r="AG139" s="7"/>
    </row>
    <row r="140" spans="1:33" ht="30" customHeight="1" thickBot="1" x14ac:dyDescent="0.25">
      <c r="A140" s="253" t="s">
        <v>76</v>
      </c>
      <c r="B140" s="254">
        <v>43839</v>
      </c>
      <c r="C140" s="255" t="s">
        <v>380</v>
      </c>
      <c r="D140" s="256" t="s">
        <v>142</v>
      </c>
      <c r="E140" s="257">
        <v>1</v>
      </c>
      <c r="F140" s="258">
        <v>42000</v>
      </c>
      <c r="G140" s="259">
        <f t="shared" ref="G140:G147" si="44">E140*F140</f>
        <v>42000</v>
      </c>
      <c r="H140" s="257">
        <v>1</v>
      </c>
      <c r="I140" s="258">
        <v>42000</v>
      </c>
      <c r="J140" s="259">
        <f t="shared" ref="J140:J147" si="45">H140*I140</f>
        <v>42000</v>
      </c>
      <c r="K140" s="260"/>
      <c r="L140" s="258"/>
      <c r="M140" s="259">
        <f t="shared" ref="M140:M147" si="46">K140*L140</f>
        <v>0</v>
      </c>
      <c r="N140" s="260"/>
      <c r="O140" s="258"/>
      <c r="P140" s="259">
        <f t="shared" ref="P140:P147" si="47">N140*O140</f>
        <v>0</v>
      </c>
      <c r="Q140" s="260"/>
      <c r="R140" s="258"/>
      <c r="S140" s="259">
        <f t="shared" ref="S140:S147" si="48">Q140*R140</f>
        <v>0</v>
      </c>
      <c r="T140" s="260"/>
      <c r="U140" s="258"/>
      <c r="V140" s="259">
        <f t="shared" ref="V140:V147" si="49">T140*U140</f>
        <v>0</v>
      </c>
      <c r="W140" s="234">
        <f t="shared" ref="W140:W147" si="50">G140+M140+S140</f>
        <v>42000</v>
      </c>
      <c r="X140" s="127">
        <f t="shared" ref="X140:X147" si="51">J140+P140+V140</f>
        <v>42000</v>
      </c>
      <c r="Y140" s="127">
        <f t="shared" ref="Y140:Y148" si="52">W140-X140</f>
        <v>0</v>
      </c>
      <c r="Z140" s="128">
        <f t="shared" ref="Z140:Z148" si="53">Y140/W140</f>
        <v>0</v>
      </c>
      <c r="AA140" s="236"/>
      <c r="AB140" s="130"/>
      <c r="AC140" s="131"/>
      <c r="AD140" s="131"/>
      <c r="AE140" s="131"/>
      <c r="AF140" s="131"/>
      <c r="AG140" s="131"/>
    </row>
    <row r="141" spans="1:33" ht="30" customHeight="1" thickBot="1" x14ac:dyDescent="0.25">
      <c r="A141" s="119" t="s">
        <v>76</v>
      </c>
      <c r="B141" s="261">
        <v>43870</v>
      </c>
      <c r="C141" s="188" t="s">
        <v>381</v>
      </c>
      <c r="D141" s="256" t="s">
        <v>142</v>
      </c>
      <c r="E141" s="263">
        <v>1</v>
      </c>
      <c r="F141" s="124">
        <v>42000</v>
      </c>
      <c r="G141" s="125">
        <f t="shared" si="44"/>
        <v>42000</v>
      </c>
      <c r="H141" s="263">
        <v>1</v>
      </c>
      <c r="I141" s="124">
        <v>40000</v>
      </c>
      <c r="J141" s="125">
        <f t="shared" si="45"/>
        <v>40000</v>
      </c>
      <c r="K141" s="123"/>
      <c r="L141" s="124"/>
      <c r="M141" s="125">
        <f t="shared" si="46"/>
        <v>0</v>
      </c>
      <c r="N141" s="123"/>
      <c r="O141" s="124"/>
      <c r="P141" s="125">
        <f t="shared" si="47"/>
        <v>0</v>
      </c>
      <c r="Q141" s="123"/>
      <c r="R141" s="124"/>
      <c r="S141" s="125">
        <f t="shared" si="48"/>
        <v>0</v>
      </c>
      <c r="T141" s="123"/>
      <c r="U141" s="124"/>
      <c r="V141" s="125">
        <f t="shared" si="49"/>
        <v>0</v>
      </c>
      <c r="W141" s="126">
        <f t="shared" si="50"/>
        <v>42000</v>
      </c>
      <c r="X141" s="127">
        <f t="shared" si="51"/>
        <v>40000</v>
      </c>
      <c r="Y141" s="127">
        <f t="shared" si="52"/>
        <v>2000</v>
      </c>
      <c r="Z141" s="128">
        <f t="shared" si="53"/>
        <v>4.7619047619047616E-2</v>
      </c>
      <c r="AA141" s="369" t="s">
        <v>523</v>
      </c>
      <c r="AB141" s="131"/>
      <c r="AC141" s="131"/>
      <c r="AD141" s="131"/>
      <c r="AE141" s="131"/>
      <c r="AF141" s="131"/>
      <c r="AG141" s="131"/>
    </row>
    <row r="142" spans="1:33" ht="30" customHeight="1" thickBot="1" x14ac:dyDescent="0.25">
      <c r="A142" s="119" t="s">
        <v>76</v>
      </c>
      <c r="B142" s="261">
        <v>43899</v>
      </c>
      <c r="C142" s="188" t="s">
        <v>382</v>
      </c>
      <c r="D142" s="256" t="s">
        <v>142</v>
      </c>
      <c r="E142" s="263">
        <v>1</v>
      </c>
      <c r="F142" s="124">
        <v>4000</v>
      </c>
      <c r="G142" s="125">
        <f t="shared" si="44"/>
        <v>4000</v>
      </c>
      <c r="H142" s="263">
        <v>1</v>
      </c>
      <c r="I142" s="124">
        <v>4000</v>
      </c>
      <c r="J142" s="125">
        <f t="shared" si="45"/>
        <v>4000</v>
      </c>
      <c r="K142" s="123"/>
      <c r="L142" s="124"/>
      <c r="M142" s="125">
        <f t="shared" si="46"/>
        <v>0</v>
      </c>
      <c r="N142" s="123"/>
      <c r="O142" s="124"/>
      <c r="P142" s="125">
        <f t="shared" si="47"/>
        <v>0</v>
      </c>
      <c r="Q142" s="123"/>
      <c r="R142" s="124"/>
      <c r="S142" s="125">
        <f t="shared" si="48"/>
        <v>0</v>
      </c>
      <c r="T142" s="123"/>
      <c r="U142" s="124"/>
      <c r="V142" s="125">
        <f t="shared" si="49"/>
        <v>0</v>
      </c>
      <c r="W142" s="126">
        <f t="shared" si="50"/>
        <v>4000</v>
      </c>
      <c r="X142" s="127">
        <f t="shared" si="51"/>
        <v>4000</v>
      </c>
      <c r="Y142" s="127">
        <f t="shared" si="52"/>
        <v>0</v>
      </c>
      <c r="Z142" s="128">
        <f t="shared" si="53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thickBot="1" x14ac:dyDescent="0.25">
      <c r="A143" s="119" t="s">
        <v>76</v>
      </c>
      <c r="B143" s="261">
        <v>43930</v>
      </c>
      <c r="C143" s="188" t="s">
        <v>383</v>
      </c>
      <c r="D143" s="256" t="s">
        <v>142</v>
      </c>
      <c r="E143" s="263">
        <v>1</v>
      </c>
      <c r="F143" s="124">
        <v>33000</v>
      </c>
      <c r="G143" s="125">
        <f t="shared" si="44"/>
        <v>33000</v>
      </c>
      <c r="H143" s="263">
        <v>1</v>
      </c>
      <c r="I143" s="124">
        <v>33000</v>
      </c>
      <c r="J143" s="125">
        <f t="shared" si="45"/>
        <v>33000</v>
      </c>
      <c r="K143" s="123"/>
      <c r="L143" s="124"/>
      <c r="M143" s="125">
        <f t="shared" si="46"/>
        <v>0</v>
      </c>
      <c r="N143" s="123"/>
      <c r="O143" s="124"/>
      <c r="P143" s="125">
        <f t="shared" si="47"/>
        <v>0</v>
      </c>
      <c r="Q143" s="123"/>
      <c r="R143" s="124"/>
      <c r="S143" s="125">
        <f t="shared" si="48"/>
        <v>0</v>
      </c>
      <c r="T143" s="123"/>
      <c r="U143" s="124"/>
      <c r="V143" s="125">
        <f t="shared" si="49"/>
        <v>0</v>
      </c>
      <c r="W143" s="126">
        <f t="shared" si="50"/>
        <v>33000</v>
      </c>
      <c r="X143" s="127">
        <f t="shared" si="51"/>
        <v>33000</v>
      </c>
      <c r="Y143" s="127">
        <f t="shared" si="52"/>
        <v>0</v>
      </c>
      <c r="Z143" s="128">
        <f t="shared" si="53"/>
        <v>0</v>
      </c>
      <c r="AA143" s="129"/>
      <c r="AB143" s="131"/>
      <c r="AC143" s="131"/>
      <c r="AD143" s="131"/>
      <c r="AE143" s="131"/>
      <c r="AF143" s="131"/>
      <c r="AG143" s="131"/>
    </row>
    <row r="144" spans="1:33" s="355" customFormat="1" ht="45" customHeight="1" thickBot="1" x14ac:dyDescent="0.25">
      <c r="A144" s="119" t="s">
        <v>76</v>
      </c>
      <c r="B144" s="261">
        <v>45055</v>
      </c>
      <c r="C144" s="164" t="s">
        <v>384</v>
      </c>
      <c r="D144" s="256" t="s">
        <v>142</v>
      </c>
      <c r="E144" s="265">
        <v>1</v>
      </c>
      <c r="F144" s="136">
        <v>20000</v>
      </c>
      <c r="G144" s="137">
        <f t="shared" si="44"/>
        <v>20000</v>
      </c>
      <c r="H144" s="265">
        <v>1</v>
      </c>
      <c r="I144" s="136">
        <v>20647</v>
      </c>
      <c r="J144" s="137">
        <v>20647</v>
      </c>
      <c r="K144" s="135"/>
      <c r="L144" s="136"/>
      <c r="M144" s="137"/>
      <c r="N144" s="135"/>
      <c r="O144" s="136"/>
      <c r="P144" s="137"/>
      <c r="Q144" s="135"/>
      <c r="R144" s="136"/>
      <c r="S144" s="137"/>
      <c r="T144" s="135"/>
      <c r="U144" s="136"/>
      <c r="V144" s="137"/>
      <c r="W144" s="126">
        <f t="shared" si="50"/>
        <v>20000</v>
      </c>
      <c r="X144" s="127">
        <v>20647</v>
      </c>
      <c r="Y144" s="127">
        <f t="shared" si="52"/>
        <v>-647</v>
      </c>
      <c r="Z144" s="128">
        <f t="shared" si="53"/>
        <v>-3.2349999999999997E-2</v>
      </c>
      <c r="AA144" s="371" t="s">
        <v>521</v>
      </c>
      <c r="AB144" s="131"/>
      <c r="AC144" s="131"/>
      <c r="AD144" s="131"/>
      <c r="AE144" s="131"/>
      <c r="AF144" s="131"/>
      <c r="AG144" s="131"/>
    </row>
    <row r="145" spans="1:33" s="355" customFormat="1" ht="30" customHeight="1" thickBot="1" x14ac:dyDescent="0.25">
      <c r="A145" s="119" t="s">
        <v>76</v>
      </c>
      <c r="B145" s="261">
        <v>45086</v>
      </c>
      <c r="C145" s="164" t="s">
        <v>385</v>
      </c>
      <c r="D145" s="256" t="s">
        <v>142</v>
      </c>
      <c r="E145" s="265">
        <v>1</v>
      </c>
      <c r="F145" s="136">
        <v>22000</v>
      </c>
      <c r="G145" s="137">
        <f t="shared" si="44"/>
        <v>22000</v>
      </c>
      <c r="H145" s="265">
        <v>1</v>
      </c>
      <c r="I145" s="136">
        <v>21000</v>
      </c>
      <c r="J145" s="137">
        <v>21000</v>
      </c>
      <c r="K145" s="135"/>
      <c r="L145" s="136"/>
      <c r="M145" s="137"/>
      <c r="N145" s="135"/>
      <c r="O145" s="136"/>
      <c r="P145" s="137"/>
      <c r="Q145" s="135"/>
      <c r="R145" s="136"/>
      <c r="S145" s="137"/>
      <c r="T145" s="135"/>
      <c r="U145" s="136"/>
      <c r="V145" s="137"/>
      <c r="W145" s="138">
        <v>22000</v>
      </c>
      <c r="X145" s="127">
        <v>21000</v>
      </c>
      <c r="Y145" s="127">
        <f t="shared" si="52"/>
        <v>1000</v>
      </c>
      <c r="Z145" s="128">
        <f t="shared" si="53"/>
        <v>4.5454545454545456E-2</v>
      </c>
      <c r="AA145" s="369" t="s">
        <v>522</v>
      </c>
      <c r="AB145" s="131"/>
      <c r="AC145" s="131"/>
      <c r="AD145" s="131"/>
      <c r="AE145" s="131"/>
      <c r="AF145" s="131"/>
      <c r="AG145" s="131"/>
    </row>
    <row r="146" spans="1:33" ht="30" customHeight="1" x14ac:dyDescent="0.2">
      <c r="A146" s="132" t="s">
        <v>76</v>
      </c>
      <c r="B146" s="261">
        <v>44021</v>
      </c>
      <c r="C146" s="164" t="s">
        <v>386</v>
      </c>
      <c r="D146" s="256" t="s">
        <v>142</v>
      </c>
      <c r="E146" s="265">
        <v>1</v>
      </c>
      <c r="F146" s="136">
        <v>40000</v>
      </c>
      <c r="G146" s="137">
        <f t="shared" si="44"/>
        <v>40000</v>
      </c>
      <c r="H146" s="265">
        <v>1</v>
      </c>
      <c r="I146" s="136">
        <v>40000</v>
      </c>
      <c r="J146" s="137">
        <f t="shared" si="45"/>
        <v>40000</v>
      </c>
      <c r="K146" s="135"/>
      <c r="L146" s="136"/>
      <c r="M146" s="137">
        <f t="shared" si="46"/>
        <v>0</v>
      </c>
      <c r="N146" s="135"/>
      <c r="O146" s="136"/>
      <c r="P146" s="137">
        <f t="shared" si="47"/>
        <v>0</v>
      </c>
      <c r="Q146" s="135"/>
      <c r="R146" s="136"/>
      <c r="S146" s="137">
        <f t="shared" si="48"/>
        <v>0</v>
      </c>
      <c r="T146" s="135"/>
      <c r="U146" s="136"/>
      <c r="V146" s="137">
        <f t="shared" si="49"/>
        <v>0</v>
      </c>
      <c r="W146" s="138">
        <f t="shared" si="50"/>
        <v>40000</v>
      </c>
      <c r="X146" s="127">
        <f t="shared" si="51"/>
        <v>40000</v>
      </c>
      <c r="Y146" s="127">
        <f t="shared" si="52"/>
        <v>0</v>
      </c>
      <c r="Z146" s="128">
        <f t="shared" si="53"/>
        <v>0</v>
      </c>
      <c r="AA146" s="139"/>
      <c r="AB146" s="131"/>
      <c r="AC146" s="131"/>
      <c r="AD146" s="131"/>
      <c r="AE146" s="131"/>
      <c r="AF146" s="131"/>
      <c r="AG146" s="131"/>
    </row>
    <row r="147" spans="1:33" ht="30" customHeight="1" thickBot="1" x14ac:dyDescent="0.25">
      <c r="A147" s="132" t="s">
        <v>76</v>
      </c>
      <c r="B147" s="261">
        <v>44052</v>
      </c>
      <c r="C147" s="238" t="s">
        <v>258</v>
      </c>
      <c r="D147" s="148"/>
      <c r="E147" s="135"/>
      <c r="F147" s="136">
        <v>0.22</v>
      </c>
      <c r="G147" s="137">
        <f t="shared" si="44"/>
        <v>0</v>
      </c>
      <c r="H147" s="135"/>
      <c r="I147" s="136">
        <v>0.22</v>
      </c>
      <c r="J147" s="137">
        <f t="shared" si="45"/>
        <v>0</v>
      </c>
      <c r="K147" s="135"/>
      <c r="L147" s="136">
        <v>0.22</v>
      </c>
      <c r="M147" s="137">
        <f t="shared" si="46"/>
        <v>0</v>
      </c>
      <c r="N147" s="135"/>
      <c r="O147" s="136">
        <v>0.22</v>
      </c>
      <c r="P147" s="137">
        <f t="shared" si="47"/>
        <v>0</v>
      </c>
      <c r="Q147" s="135"/>
      <c r="R147" s="136">
        <v>0.22</v>
      </c>
      <c r="S147" s="137">
        <f t="shared" si="48"/>
        <v>0</v>
      </c>
      <c r="T147" s="135"/>
      <c r="U147" s="136">
        <v>0.22</v>
      </c>
      <c r="V147" s="137">
        <f t="shared" si="49"/>
        <v>0</v>
      </c>
      <c r="W147" s="138">
        <f t="shared" si="50"/>
        <v>0</v>
      </c>
      <c r="X147" s="166">
        <f t="shared" si="51"/>
        <v>0</v>
      </c>
      <c r="Y147" s="166">
        <f t="shared" si="52"/>
        <v>0</v>
      </c>
      <c r="Z147" s="226" t="e">
        <f t="shared" si="53"/>
        <v>#DIV/0!</v>
      </c>
      <c r="AA147" s="139"/>
      <c r="AB147" s="7"/>
      <c r="AC147" s="7"/>
      <c r="AD147" s="7"/>
      <c r="AE147" s="7"/>
      <c r="AF147" s="7"/>
      <c r="AG147" s="7"/>
    </row>
    <row r="148" spans="1:33" ht="30" customHeight="1" x14ac:dyDescent="0.2">
      <c r="A148" s="167" t="s">
        <v>259</v>
      </c>
      <c r="B148" s="168"/>
      <c r="C148" s="169"/>
      <c r="D148" s="170"/>
      <c r="E148" s="174">
        <f>SUM(E140:E146)</f>
        <v>7</v>
      </c>
      <c r="F148" s="190"/>
      <c r="G148" s="173">
        <f>SUM(G140:G147)</f>
        <v>203000</v>
      </c>
      <c r="H148" s="174">
        <f>SUM(H140:H146)</f>
        <v>7</v>
      </c>
      <c r="I148" s="190"/>
      <c r="J148" s="173">
        <f>SUM(J140:J147)</f>
        <v>200647</v>
      </c>
      <c r="K148" s="191">
        <f>SUM(K140:K146)</f>
        <v>0</v>
      </c>
      <c r="L148" s="190"/>
      <c r="M148" s="173">
        <f>SUM(M140:M147)</f>
        <v>0</v>
      </c>
      <c r="N148" s="191">
        <f>SUM(N140:N146)</f>
        <v>0</v>
      </c>
      <c r="O148" s="190"/>
      <c r="P148" s="173">
        <f>SUM(P140:P147)</f>
        <v>0</v>
      </c>
      <c r="Q148" s="191">
        <f>SUM(Q140:Q146)</f>
        <v>0</v>
      </c>
      <c r="R148" s="190"/>
      <c r="S148" s="173">
        <f>SUM(S140:S147)</f>
        <v>0</v>
      </c>
      <c r="T148" s="191">
        <f>SUM(T140:T146)</f>
        <v>0</v>
      </c>
      <c r="U148" s="190"/>
      <c r="V148" s="175">
        <f>SUM(V140:V147)</f>
        <v>0</v>
      </c>
      <c r="W148" s="227">
        <f>SUM(W140:W147)</f>
        <v>203000</v>
      </c>
      <c r="X148" s="228">
        <f>SUM(X140:X147)</f>
        <v>200647</v>
      </c>
      <c r="Y148" s="228">
        <f t="shared" si="52"/>
        <v>2353</v>
      </c>
      <c r="Z148" s="228">
        <f t="shared" si="53"/>
        <v>1.1591133004926108E-2</v>
      </c>
      <c r="AA148" s="229"/>
      <c r="AB148" s="7"/>
      <c r="AC148" s="7"/>
      <c r="AD148" s="7"/>
      <c r="AE148" s="7"/>
      <c r="AF148" s="7"/>
      <c r="AG148" s="7"/>
    </row>
    <row r="149" spans="1:33" ht="30" customHeight="1" x14ac:dyDescent="0.2">
      <c r="A149" s="179" t="s">
        <v>71</v>
      </c>
      <c r="B149" s="211">
        <v>10</v>
      </c>
      <c r="C149" s="266" t="s">
        <v>260</v>
      </c>
      <c r="D149" s="182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30"/>
      <c r="X149" s="230"/>
      <c r="Y149" s="183"/>
      <c r="Z149" s="230"/>
      <c r="AA149" s="231"/>
      <c r="AB149" s="7"/>
      <c r="AC149" s="7"/>
      <c r="AD149" s="7"/>
      <c r="AE149" s="7"/>
      <c r="AF149" s="7"/>
      <c r="AG149" s="7"/>
    </row>
    <row r="150" spans="1:33" ht="30" customHeight="1" x14ac:dyDescent="0.2">
      <c r="A150" s="119" t="s">
        <v>76</v>
      </c>
      <c r="B150" s="261">
        <v>43840</v>
      </c>
      <c r="C150" s="267" t="s">
        <v>261</v>
      </c>
      <c r="D150" s="256"/>
      <c r="E150" s="268"/>
      <c r="F150" s="160"/>
      <c r="G150" s="161">
        <f>E150*F150</f>
        <v>0</v>
      </c>
      <c r="H150" s="268"/>
      <c r="I150" s="160"/>
      <c r="J150" s="161">
        <f>H150*I150</f>
        <v>0</v>
      </c>
      <c r="K150" s="159"/>
      <c r="L150" s="160"/>
      <c r="M150" s="161">
        <f>K150*L150</f>
        <v>0</v>
      </c>
      <c r="N150" s="159"/>
      <c r="O150" s="160"/>
      <c r="P150" s="161">
        <f>N150*O150</f>
        <v>0</v>
      </c>
      <c r="Q150" s="159"/>
      <c r="R150" s="160"/>
      <c r="S150" s="161">
        <f>Q150*R150</f>
        <v>0</v>
      </c>
      <c r="T150" s="159"/>
      <c r="U150" s="160"/>
      <c r="V150" s="269">
        <f>T150*U150</f>
        <v>0</v>
      </c>
      <c r="W150" s="270">
        <f>G150+M150+S150</f>
        <v>0</v>
      </c>
      <c r="X150" s="234">
        <f>J150+P150+V150</f>
        <v>0</v>
      </c>
      <c r="Y150" s="234">
        <f t="shared" ref="Y150:Y155" si="54">W150-X150</f>
        <v>0</v>
      </c>
      <c r="Z150" s="235" t="e">
        <f t="shared" ref="Z150:Z155" si="55">Y150/W150</f>
        <v>#DIV/0!</v>
      </c>
      <c r="AA150" s="271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19" t="s">
        <v>76</v>
      </c>
      <c r="B151" s="261">
        <v>43871</v>
      </c>
      <c r="C151" s="267" t="s">
        <v>261</v>
      </c>
      <c r="D151" s="262"/>
      <c r="E151" s="263"/>
      <c r="F151" s="124"/>
      <c r="G151" s="125">
        <f>E151*F151</f>
        <v>0</v>
      </c>
      <c r="H151" s="263"/>
      <c r="I151" s="124"/>
      <c r="J151" s="125">
        <f>H151*I151</f>
        <v>0</v>
      </c>
      <c r="K151" s="123"/>
      <c r="L151" s="124"/>
      <c r="M151" s="125">
        <f>K151*L151</f>
        <v>0</v>
      </c>
      <c r="N151" s="123"/>
      <c r="O151" s="124"/>
      <c r="P151" s="125">
        <f>N151*O151</f>
        <v>0</v>
      </c>
      <c r="Q151" s="123"/>
      <c r="R151" s="124"/>
      <c r="S151" s="125">
        <f>Q151*R151</f>
        <v>0</v>
      </c>
      <c r="T151" s="123"/>
      <c r="U151" s="124"/>
      <c r="V151" s="232">
        <f>T151*U151</f>
        <v>0</v>
      </c>
      <c r="W151" s="237">
        <f>G151+M151+S151</f>
        <v>0</v>
      </c>
      <c r="X151" s="127">
        <f>J151+P151+V151</f>
        <v>0</v>
      </c>
      <c r="Y151" s="127">
        <f t="shared" si="54"/>
        <v>0</v>
      </c>
      <c r="Z151" s="128" t="e">
        <f t="shared" si="55"/>
        <v>#DIV/0!</v>
      </c>
      <c r="AA151" s="129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19" t="s">
        <v>76</v>
      </c>
      <c r="B152" s="261">
        <v>43900</v>
      </c>
      <c r="C152" s="267" t="s">
        <v>261</v>
      </c>
      <c r="D152" s="262"/>
      <c r="E152" s="263"/>
      <c r="F152" s="124"/>
      <c r="G152" s="125">
        <f>E152*F152</f>
        <v>0</v>
      </c>
      <c r="H152" s="263"/>
      <c r="I152" s="124"/>
      <c r="J152" s="125">
        <f>H152*I152</f>
        <v>0</v>
      </c>
      <c r="K152" s="123"/>
      <c r="L152" s="124"/>
      <c r="M152" s="125">
        <f>K152*L152</f>
        <v>0</v>
      </c>
      <c r="N152" s="123"/>
      <c r="O152" s="124"/>
      <c r="P152" s="125">
        <f>N152*O152</f>
        <v>0</v>
      </c>
      <c r="Q152" s="123"/>
      <c r="R152" s="124"/>
      <c r="S152" s="125">
        <f>Q152*R152</f>
        <v>0</v>
      </c>
      <c r="T152" s="123"/>
      <c r="U152" s="124"/>
      <c r="V152" s="232">
        <f>T152*U152</f>
        <v>0</v>
      </c>
      <c r="W152" s="237">
        <f>G152+M152+S152</f>
        <v>0</v>
      </c>
      <c r="X152" s="127">
        <f>J152+P152+V152</f>
        <v>0</v>
      </c>
      <c r="Y152" s="127">
        <f t="shared" si="54"/>
        <v>0</v>
      </c>
      <c r="Z152" s="128" t="e">
        <f t="shared" si="55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76</v>
      </c>
      <c r="B153" s="272">
        <v>43931</v>
      </c>
      <c r="C153" s="164" t="s">
        <v>262</v>
      </c>
      <c r="D153" s="264" t="s">
        <v>79</v>
      </c>
      <c r="E153" s="265"/>
      <c r="F153" s="136"/>
      <c r="G153" s="125">
        <f>E153*F153</f>
        <v>0</v>
      </c>
      <c r="H153" s="265"/>
      <c r="I153" s="136"/>
      <c r="J153" s="125">
        <f>H153*I153</f>
        <v>0</v>
      </c>
      <c r="K153" s="135"/>
      <c r="L153" s="136"/>
      <c r="M153" s="137">
        <f>K153*L153</f>
        <v>0</v>
      </c>
      <c r="N153" s="135"/>
      <c r="O153" s="136"/>
      <c r="P153" s="137">
        <f>N153*O153</f>
        <v>0</v>
      </c>
      <c r="Q153" s="135"/>
      <c r="R153" s="136"/>
      <c r="S153" s="137">
        <f>Q153*R153</f>
        <v>0</v>
      </c>
      <c r="T153" s="135"/>
      <c r="U153" s="136"/>
      <c r="V153" s="239">
        <f>T153*U153</f>
        <v>0</v>
      </c>
      <c r="W153" s="273">
        <f>G153+M153+S153</f>
        <v>0</v>
      </c>
      <c r="X153" s="127">
        <f>J153+P153+V153</f>
        <v>0</v>
      </c>
      <c r="Y153" s="127">
        <f t="shared" si="54"/>
        <v>0</v>
      </c>
      <c r="Z153" s="128" t="e">
        <f t="shared" si="55"/>
        <v>#DIV/0!</v>
      </c>
      <c r="AA153" s="223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132" t="s">
        <v>76</v>
      </c>
      <c r="B154" s="274">
        <v>43961</v>
      </c>
      <c r="C154" s="238" t="s">
        <v>263</v>
      </c>
      <c r="D154" s="275"/>
      <c r="E154" s="135"/>
      <c r="F154" s="136">
        <v>0.22</v>
      </c>
      <c r="G154" s="137">
        <f>E154*F154</f>
        <v>0</v>
      </c>
      <c r="H154" s="135"/>
      <c r="I154" s="136">
        <v>0.22</v>
      </c>
      <c r="J154" s="137">
        <f>H154*I154</f>
        <v>0</v>
      </c>
      <c r="K154" s="135"/>
      <c r="L154" s="136">
        <v>0.22</v>
      </c>
      <c r="M154" s="137">
        <f>K154*L154</f>
        <v>0</v>
      </c>
      <c r="N154" s="135"/>
      <c r="O154" s="136">
        <v>0.22</v>
      </c>
      <c r="P154" s="137">
        <f>N154*O154</f>
        <v>0</v>
      </c>
      <c r="Q154" s="135"/>
      <c r="R154" s="136">
        <v>0.22</v>
      </c>
      <c r="S154" s="137">
        <f>Q154*R154</f>
        <v>0</v>
      </c>
      <c r="T154" s="135"/>
      <c r="U154" s="136">
        <v>0.22</v>
      </c>
      <c r="V154" s="239">
        <f>T154*U154</f>
        <v>0</v>
      </c>
      <c r="W154" s="240">
        <f>G154+M154+S154</f>
        <v>0</v>
      </c>
      <c r="X154" s="241">
        <f>J154+P154+V154</f>
        <v>0</v>
      </c>
      <c r="Y154" s="241">
        <f t="shared" si="54"/>
        <v>0</v>
      </c>
      <c r="Z154" s="242" t="e">
        <f t="shared" si="55"/>
        <v>#DIV/0!</v>
      </c>
      <c r="AA154" s="276"/>
      <c r="AB154" s="7"/>
      <c r="AC154" s="7"/>
      <c r="AD154" s="7"/>
      <c r="AE154" s="7"/>
      <c r="AF154" s="7"/>
      <c r="AG154" s="7"/>
    </row>
    <row r="155" spans="1:33" ht="30" customHeight="1" x14ac:dyDescent="0.2">
      <c r="A155" s="167" t="s">
        <v>264</v>
      </c>
      <c r="B155" s="168"/>
      <c r="C155" s="169"/>
      <c r="D155" s="170"/>
      <c r="E155" s="174">
        <f>SUM(E150:E153)</f>
        <v>0</v>
      </c>
      <c r="F155" s="190"/>
      <c r="G155" s="173">
        <f>SUM(G150:G154)</f>
        <v>0</v>
      </c>
      <c r="H155" s="174">
        <f>SUM(H150:H153)</f>
        <v>0</v>
      </c>
      <c r="I155" s="190"/>
      <c r="J155" s="173">
        <f>SUM(J150:J154)</f>
        <v>0</v>
      </c>
      <c r="K155" s="191">
        <f>SUM(K150:K153)</f>
        <v>0</v>
      </c>
      <c r="L155" s="190"/>
      <c r="M155" s="173">
        <f>SUM(M150:M154)</f>
        <v>0</v>
      </c>
      <c r="N155" s="191">
        <f>SUM(N150:N153)</f>
        <v>0</v>
      </c>
      <c r="O155" s="190"/>
      <c r="P155" s="173">
        <f>SUM(P150:P154)</f>
        <v>0</v>
      </c>
      <c r="Q155" s="191">
        <f>SUM(Q150:Q153)</f>
        <v>0</v>
      </c>
      <c r="R155" s="190"/>
      <c r="S155" s="173">
        <f>SUM(S150:S154)</f>
        <v>0</v>
      </c>
      <c r="T155" s="191">
        <f>SUM(T150:T153)</f>
        <v>0</v>
      </c>
      <c r="U155" s="190"/>
      <c r="V155" s="175">
        <f>SUM(V150:V154)</f>
        <v>0</v>
      </c>
      <c r="W155" s="227">
        <f>SUM(W150:W154)</f>
        <v>0</v>
      </c>
      <c r="X155" s="228">
        <f>SUM(X150:X154)</f>
        <v>0</v>
      </c>
      <c r="Y155" s="228">
        <f t="shared" si="54"/>
        <v>0</v>
      </c>
      <c r="Z155" s="228" t="e">
        <f t="shared" si="55"/>
        <v>#DIV/0!</v>
      </c>
      <c r="AA155" s="229"/>
      <c r="AB155" s="7"/>
      <c r="AC155" s="7"/>
      <c r="AD155" s="7"/>
      <c r="AE155" s="7"/>
      <c r="AF155" s="7"/>
      <c r="AG155" s="7"/>
    </row>
    <row r="156" spans="1:33" ht="30" customHeight="1" x14ac:dyDescent="0.2">
      <c r="A156" s="179" t="s">
        <v>71</v>
      </c>
      <c r="B156" s="211">
        <v>11</v>
      </c>
      <c r="C156" s="181" t="s">
        <v>265</v>
      </c>
      <c r="D156" s="182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30"/>
      <c r="X156" s="230"/>
      <c r="Y156" s="183"/>
      <c r="Z156" s="230"/>
      <c r="AA156" s="231"/>
      <c r="AB156" s="7"/>
      <c r="AC156" s="7"/>
      <c r="AD156" s="7"/>
      <c r="AE156" s="7"/>
      <c r="AF156" s="7"/>
      <c r="AG156" s="7"/>
    </row>
    <row r="157" spans="1:33" ht="30" customHeight="1" x14ac:dyDescent="0.2">
      <c r="A157" s="277" t="s">
        <v>76</v>
      </c>
      <c r="B157" s="261">
        <v>43841</v>
      </c>
      <c r="C157" s="267" t="s">
        <v>266</v>
      </c>
      <c r="D157" s="158" t="s">
        <v>111</v>
      </c>
      <c r="E157" s="159"/>
      <c r="F157" s="160"/>
      <c r="G157" s="161">
        <f>E157*F157</f>
        <v>0</v>
      </c>
      <c r="H157" s="159"/>
      <c r="I157" s="160"/>
      <c r="J157" s="161">
        <f>H157*I157</f>
        <v>0</v>
      </c>
      <c r="K157" s="159"/>
      <c r="L157" s="160"/>
      <c r="M157" s="161">
        <f>K157*L157</f>
        <v>0</v>
      </c>
      <c r="N157" s="159"/>
      <c r="O157" s="160"/>
      <c r="P157" s="161">
        <f>N157*O157</f>
        <v>0</v>
      </c>
      <c r="Q157" s="159"/>
      <c r="R157" s="160"/>
      <c r="S157" s="161">
        <f>Q157*R157</f>
        <v>0</v>
      </c>
      <c r="T157" s="159"/>
      <c r="U157" s="160"/>
      <c r="V157" s="269">
        <f>T157*U157</f>
        <v>0</v>
      </c>
      <c r="W157" s="270">
        <f>G157+M157+S157</f>
        <v>0</v>
      </c>
      <c r="X157" s="234">
        <f>J157+P157+V157</f>
        <v>0</v>
      </c>
      <c r="Y157" s="234">
        <f>W157-X157</f>
        <v>0</v>
      </c>
      <c r="Z157" s="235" t="e">
        <f>Y157/W157</f>
        <v>#DIV/0!</v>
      </c>
      <c r="AA157" s="271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278" t="s">
        <v>76</v>
      </c>
      <c r="B158" s="261">
        <v>43872</v>
      </c>
      <c r="C158" s="164" t="s">
        <v>266</v>
      </c>
      <c r="D158" s="134" t="s">
        <v>111</v>
      </c>
      <c r="E158" s="135"/>
      <c r="F158" s="136"/>
      <c r="G158" s="125">
        <f>E158*F158</f>
        <v>0</v>
      </c>
      <c r="H158" s="135"/>
      <c r="I158" s="136"/>
      <c r="J158" s="125">
        <f>H158*I158</f>
        <v>0</v>
      </c>
      <c r="K158" s="135"/>
      <c r="L158" s="136"/>
      <c r="M158" s="137">
        <f>K158*L158</f>
        <v>0</v>
      </c>
      <c r="N158" s="135"/>
      <c r="O158" s="136"/>
      <c r="P158" s="137">
        <f>N158*O158</f>
        <v>0</v>
      </c>
      <c r="Q158" s="135"/>
      <c r="R158" s="136"/>
      <c r="S158" s="137">
        <f>Q158*R158</f>
        <v>0</v>
      </c>
      <c r="T158" s="135"/>
      <c r="U158" s="136"/>
      <c r="V158" s="239">
        <f>T158*U158</f>
        <v>0</v>
      </c>
      <c r="W158" s="279">
        <f>G158+M158+S158</f>
        <v>0</v>
      </c>
      <c r="X158" s="241">
        <f>J158+P158+V158</f>
        <v>0</v>
      </c>
      <c r="Y158" s="241">
        <f>W158-X158</f>
        <v>0</v>
      </c>
      <c r="Z158" s="242" t="e">
        <f>Y158/W158</f>
        <v>#DIV/0!</v>
      </c>
      <c r="AA158" s="276"/>
      <c r="AB158" s="130"/>
      <c r="AC158" s="131"/>
      <c r="AD158" s="131"/>
      <c r="AE158" s="131"/>
      <c r="AF158" s="131"/>
      <c r="AG158" s="131"/>
    </row>
    <row r="159" spans="1:33" ht="30" customHeight="1" x14ac:dyDescent="0.2">
      <c r="A159" s="395" t="s">
        <v>267</v>
      </c>
      <c r="B159" s="396"/>
      <c r="C159" s="396"/>
      <c r="D159" s="397"/>
      <c r="E159" s="174">
        <f>SUM(E157:E158)</f>
        <v>0</v>
      </c>
      <c r="F159" s="190"/>
      <c r="G159" s="173">
        <f>SUM(G157:G158)</f>
        <v>0</v>
      </c>
      <c r="H159" s="174">
        <f>SUM(H157:H158)</f>
        <v>0</v>
      </c>
      <c r="I159" s="190"/>
      <c r="J159" s="173">
        <f>SUM(J157:J158)</f>
        <v>0</v>
      </c>
      <c r="K159" s="191">
        <f>SUM(K157:K158)</f>
        <v>0</v>
      </c>
      <c r="L159" s="190"/>
      <c r="M159" s="173">
        <f>SUM(M157:M158)</f>
        <v>0</v>
      </c>
      <c r="N159" s="191">
        <f>SUM(N157:N158)</f>
        <v>0</v>
      </c>
      <c r="O159" s="190"/>
      <c r="P159" s="173">
        <f>SUM(P157:P158)</f>
        <v>0</v>
      </c>
      <c r="Q159" s="191">
        <f>SUM(Q157:Q158)</f>
        <v>0</v>
      </c>
      <c r="R159" s="190"/>
      <c r="S159" s="173">
        <f>SUM(S157:S158)</f>
        <v>0</v>
      </c>
      <c r="T159" s="191">
        <f>SUM(T157:T158)</f>
        <v>0</v>
      </c>
      <c r="U159" s="190"/>
      <c r="V159" s="175">
        <f>SUM(V157:V158)</f>
        <v>0</v>
      </c>
      <c r="W159" s="227">
        <f>SUM(W157:W158)</f>
        <v>0</v>
      </c>
      <c r="X159" s="228">
        <f>SUM(X157:X158)</f>
        <v>0</v>
      </c>
      <c r="Y159" s="228">
        <f>W159-X159</f>
        <v>0</v>
      </c>
      <c r="Z159" s="228" t="e">
        <f>Y159/W159</f>
        <v>#DIV/0!</v>
      </c>
      <c r="AA159" s="229"/>
      <c r="AB159" s="7"/>
      <c r="AC159" s="7"/>
      <c r="AD159" s="7"/>
      <c r="AE159" s="7"/>
      <c r="AF159" s="7"/>
      <c r="AG159" s="7"/>
    </row>
    <row r="160" spans="1:33" ht="30" customHeight="1" x14ac:dyDescent="0.2">
      <c r="A160" s="210" t="s">
        <v>71</v>
      </c>
      <c r="B160" s="211">
        <v>12</v>
      </c>
      <c r="C160" s="212" t="s">
        <v>268</v>
      </c>
      <c r="D160" s="280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230"/>
      <c r="X160" s="230"/>
      <c r="Y160" s="183"/>
      <c r="Z160" s="230"/>
      <c r="AA160" s="231"/>
      <c r="AB160" s="7"/>
      <c r="AC160" s="7"/>
      <c r="AD160" s="7"/>
      <c r="AE160" s="7"/>
      <c r="AF160" s="7"/>
      <c r="AG160" s="7"/>
    </row>
    <row r="161" spans="1:33" ht="30" customHeight="1" x14ac:dyDescent="0.2">
      <c r="A161" s="156" t="s">
        <v>76</v>
      </c>
      <c r="B161" s="281">
        <v>43842</v>
      </c>
      <c r="C161" s="282" t="s">
        <v>269</v>
      </c>
      <c r="D161" s="256" t="s">
        <v>270</v>
      </c>
      <c r="E161" s="268"/>
      <c r="F161" s="160"/>
      <c r="G161" s="161">
        <f>E161*F161</f>
        <v>0</v>
      </c>
      <c r="H161" s="268"/>
      <c r="I161" s="160"/>
      <c r="J161" s="161">
        <f>H161*I161</f>
        <v>0</v>
      </c>
      <c r="K161" s="159"/>
      <c r="L161" s="160"/>
      <c r="M161" s="161">
        <f>K161*L161</f>
        <v>0</v>
      </c>
      <c r="N161" s="159"/>
      <c r="O161" s="160"/>
      <c r="P161" s="161">
        <f>N161*O161</f>
        <v>0</v>
      </c>
      <c r="Q161" s="159"/>
      <c r="R161" s="160"/>
      <c r="S161" s="161">
        <f>Q161*R161</f>
        <v>0</v>
      </c>
      <c r="T161" s="159"/>
      <c r="U161" s="160"/>
      <c r="V161" s="269">
        <f>T161*U161</f>
        <v>0</v>
      </c>
      <c r="W161" s="270">
        <f>G161+M161+S161</f>
        <v>0</v>
      </c>
      <c r="X161" s="234">
        <f>J161+P161+V161</f>
        <v>0</v>
      </c>
      <c r="Y161" s="234">
        <f>W161-X161</f>
        <v>0</v>
      </c>
      <c r="Z161" s="235" t="e">
        <f>Y161/W161</f>
        <v>#DIV/0!</v>
      </c>
      <c r="AA161" s="283"/>
      <c r="AB161" s="130"/>
      <c r="AC161" s="131"/>
      <c r="AD161" s="131"/>
      <c r="AE161" s="131"/>
      <c r="AF161" s="131"/>
      <c r="AG161" s="131"/>
    </row>
    <row r="162" spans="1:33" ht="30" customHeight="1" x14ac:dyDescent="0.2">
      <c r="A162" s="119" t="s">
        <v>76</v>
      </c>
      <c r="B162" s="261">
        <v>43873</v>
      </c>
      <c r="C162" s="188" t="s">
        <v>387</v>
      </c>
      <c r="D162" s="262" t="s">
        <v>244</v>
      </c>
      <c r="E162" s="263">
        <v>40</v>
      </c>
      <c r="F162" s="124">
        <v>300</v>
      </c>
      <c r="G162" s="125">
        <f>E162*F162</f>
        <v>12000</v>
      </c>
      <c r="H162" s="263">
        <v>40</v>
      </c>
      <c r="I162" s="124">
        <v>300</v>
      </c>
      <c r="J162" s="125">
        <f>H162*I162</f>
        <v>12000</v>
      </c>
      <c r="K162" s="123"/>
      <c r="L162" s="124"/>
      <c r="M162" s="125">
        <f>K162*L162</f>
        <v>0</v>
      </c>
      <c r="N162" s="123"/>
      <c r="O162" s="124"/>
      <c r="P162" s="125">
        <f>N162*O162</f>
        <v>0</v>
      </c>
      <c r="Q162" s="123"/>
      <c r="R162" s="124"/>
      <c r="S162" s="125">
        <f>Q162*R162</f>
        <v>0</v>
      </c>
      <c r="T162" s="123"/>
      <c r="U162" s="124"/>
      <c r="V162" s="232">
        <f>T162*U162</f>
        <v>0</v>
      </c>
      <c r="W162" s="284">
        <f>G162+M162+S162</f>
        <v>12000</v>
      </c>
      <c r="X162" s="127">
        <f>J162+P162+V162</f>
        <v>12000</v>
      </c>
      <c r="Y162" s="127">
        <f>W162-X162</f>
        <v>0</v>
      </c>
      <c r="Z162" s="128">
        <f>Y162/W162</f>
        <v>0</v>
      </c>
      <c r="AA162" s="285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32" t="s">
        <v>76</v>
      </c>
      <c r="B163" s="272">
        <v>43902</v>
      </c>
      <c r="C163" s="164" t="s">
        <v>271</v>
      </c>
      <c r="D163" s="264" t="s">
        <v>244</v>
      </c>
      <c r="E163" s="265">
        <v>40</v>
      </c>
      <c r="F163" s="136">
        <v>100</v>
      </c>
      <c r="G163" s="137">
        <f>E163*F163</f>
        <v>4000</v>
      </c>
      <c r="H163" s="265">
        <v>40</v>
      </c>
      <c r="I163" s="136">
        <v>100</v>
      </c>
      <c r="J163" s="137">
        <f>H163*I163</f>
        <v>4000</v>
      </c>
      <c r="K163" s="135"/>
      <c r="L163" s="136"/>
      <c r="M163" s="137">
        <f>K163*L163</f>
        <v>0</v>
      </c>
      <c r="N163" s="135"/>
      <c r="O163" s="136"/>
      <c r="P163" s="137">
        <f>N163*O163</f>
        <v>0</v>
      </c>
      <c r="Q163" s="135"/>
      <c r="R163" s="136"/>
      <c r="S163" s="137">
        <f>Q163*R163</f>
        <v>0</v>
      </c>
      <c r="T163" s="135"/>
      <c r="U163" s="136"/>
      <c r="V163" s="239">
        <f>T163*U163</f>
        <v>0</v>
      </c>
      <c r="W163" s="273">
        <f>G163+M163+S163</f>
        <v>4000</v>
      </c>
      <c r="X163" s="127">
        <f>J163+P163+V163</f>
        <v>4000</v>
      </c>
      <c r="Y163" s="127">
        <f>W163-X163</f>
        <v>0</v>
      </c>
      <c r="Z163" s="128">
        <f>Y163/W163</f>
        <v>0</v>
      </c>
      <c r="AA163" s="286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32" t="s">
        <v>76</v>
      </c>
      <c r="B164" s="272">
        <v>43933</v>
      </c>
      <c r="C164" s="238" t="s">
        <v>272</v>
      </c>
      <c r="D164" s="275"/>
      <c r="E164" s="265"/>
      <c r="F164" s="136">
        <v>0.22</v>
      </c>
      <c r="G164" s="137">
        <f>E164*F164</f>
        <v>0</v>
      </c>
      <c r="H164" s="265"/>
      <c r="I164" s="136">
        <v>0.22</v>
      </c>
      <c r="J164" s="137">
        <f>H164*I164</f>
        <v>0</v>
      </c>
      <c r="K164" s="135"/>
      <c r="L164" s="136">
        <v>0.22</v>
      </c>
      <c r="M164" s="137">
        <f>K164*L164</f>
        <v>0</v>
      </c>
      <c r="N164" s="135"/>
      <c r="O164" s="136">
        <v>0.22</v>
      </c>
      <c r="P164" s="137">
        <f>N164*O164</f>
        <v>0</v>
      </c>
      <c r="Q164" s="135"/>
      <c r="R164" s="136">
        <v>0.22</v>
      </c>
      <c r="S164" s="137">
        <f>Q164*R164</f>
        <v>0</v>
      </c>
      <c r="T164" s="135"/>
      <c r="U164" s="136">
        <v>0.22</v>
      </c>
      <c r="V164" s="239">
        <f>T164*U164</f>
        <v>0</v>
      </c>
      <c r="W164" s="240">
        <f>G164+M164+S164</f>
        <v>0</v>
      </c>
      <c r="X164" s="241">
        <f>J164+P164+V164</f>
        <v>0</v>
      </c>
      <c r="Y164" s="241">
        <f>W164-X164</f>
        <v>0</v>
      </c>
      <c r="Z164" s="242" t="e">
        <f>Y164/W164</f>
        <v>#DIV/0!</v>
      </c>
      <c r="AA164" s="152"/>
      <c r="AB164" s="7"/>
      <c r="AC164" s="7"/>
      <c r="AD164" s="7"/>
      <c r="AE164" s="7"/>
      <c r="AF164" s="7"/>
      <c r="AG164" s="7"/>
    </row>
    <row r="165" spans="1:33" ht="30" customHeight="1" x14ac:dyDescent="0.2">
      <c r="A165" s="167" t="s">
        <v>273</v>
      </c>
      <c r="B165" s="168"/>
      <c r="C165" s="169"/>
      <c r="D165" s="287"/>
      <c r="E165" s="174">
        <f>SUM(E161:E163)</f>
        <v>80</v>
      </c>
      <c r="F165" s="190"/>
      <c r="G165" s="173">
        <f>SUM(G161:G164)</f>
        <v>16000</v>
      </c>
      <c r="H165" s="174">
        <f>SUM(H161:H163)</f>
        <v>80</v>
      </c>
      <c r="I165" s="190"/>
      <c r="J165" s="173">
        <f>SUM(J161:J164)</f>
        <v>16000</v>
      </c>
      <c r="K165" s="191">
        <f>SUM(K161:K163)</f>
        <v>0</v>
      </c>
      <c r="L165" s="190"/>
      <c r="M165" s="173">
        <f>SUM(M161:M164)</f>
        <v>0</v>
      </c>
      <c r="N165" s="191">
        <f>SUM(N161:N163)</f>
        <v>0</v>
      </c>
      <c r="O165" s="190"/>
      <c r="P165" s="173">
        <f>SUM(P161:P164)</f>
        <v>0</v>
      </c>
      <c r="Q165" s="191">
        <f>SUM(Q161:Q163)</f>
        <v>0</v>
      </c>
      <c r="R165" s="190"/>
      <c r="S165" s="173">
        <f>SUM(S161:S164)</f>
        <v>0</v>
      </c>
      <c r="T165" s="191">
        <f>SUM(T161:T163)</f>
        <v>0</v>
      </c>
      <c r="U165" s="190"/>
      <c r="V165" s="175">
        <f>SUM(V161:V164)</f>
        <v>0</v>
      </c>
      <c r="W165" s="227">
        <f>SUM(W161:W164)</f>
        <v>16000</v>
      </c>
      <c r="X165" s="228">
        <f>SUM(X161:X164)</f>
        <v>16000</v>
      </c>
      <c r="Y165" s="228">
        <f>W165-X165</f>
        <v>0</v>
      </c>
      <c r="Z165" s="228">
        <f>Y165/W165</f>
        <v>0</v>
      </c>
      <c r="AA165" s="229"/>
      <c r="AB165" s="7"/>
      <c r="AC165" s="7"/>
      <c r="AD165" s="7"/>
      <c r="AE165" s="7"/>
      <c r="AF165" s="7"/>
      <c r="AG165" s="7"/>
    </row>
    <row r="166" spans="1:33" ht="30" customHeight="1" x14ac:dyDescent="0.2">
      <c r="A166" s="210" t="s">
        <v>71</v>
      </c>
      <c r="B166" s="288">
        <v>13</v>
      </c>
      <c r="C166" s="212" t="s">
        <v>274</v>
      </c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30"/>
      <c r="X166" s="230"/>
      <c r="Y166" s="183"/>
      <c r="Z166" s="230"/>
      <c r="AA166" s="231"/>
      <c r="AB166" s="6"/>
      <c r="AC166" s="7"/>
      <c r="AD166" s="7"/>
      <c r="AE166" s="7"/>
      <c r="AF166" s="7"/>
      <c r="AG166" s="7"/>
    </row>
    <row r="167" spans="1:33" ht="30" customHeight="1" x14ac:dyDescent="0.2">
      <c r="A167" s="108" t="s">
        <v>73</v>
      </c>
      <c r="B167" s="289" t="s">
        <v>275</v>
      </c>
      <c r="C167" s="290" t="s">
        <v>276</v>
      </c>
      <c r="D167" s="141"/>
      <c r="E167" s="142">
        <f>SUM(E168:E170)</f>
        <v>0</v>
      </c>
      <c r="F167" s="143"/>
      <c r="G167" s="144">
        <f>SUM(G168:G171)</f>
        <v>0</v>
      </c>
      <c r="H167" s="142">
        <f>SUM(H168:H170)</f>
        <v>0</v>
      </c>
      <c r="I167" s="143"/>
      <c r="J167" s="144">
        <f>SUM(J168:J171)</f>
        <v>0</v>
      </c>
      <c r="K167" s="142">
        <f>SUM(K168:K170)</f>
        <v>0</v>
      </c>
      <c r="L167" s="143"/>
      <c r="M167" s="144">
        <f>SUM(M168:M171)</f>
        <v>0</v>
      </c>
      <c r="N167" s="142">
        <f>SUM(N168:N170)</f>
        <v>0</v>
      </c>
      <c r="O167" s="143"/>
      <c r="P167" s="144">
        <f>SUM(P168:P171)</f>
        <v>0</v>
      </c>
      <c r="Q167" s="142">
        <f>SUM(Q168:Q170)</f>
        <v>0</v>
      </c>
      <c r="R167" s="143"/>
      <c r="S167" s="144">
        <f>SUM(S168:S171)</f>
        <v>0</v>
      </c>
      <c r="T167" s="142">
        <f>SUM(T168:T170)</f>
        <v>0</v>
      </c>
      <c r="U167" s="143"/>
      <c r="V167" s="291">
        <f>SUM(V168:V171)</f>
        <v>0</v>
      </c>
      <c r="W167" s="292">
        <f>SUM(W168:W171)</f>
        <v>0</v>
      </c>
      <c r="X167" s="144">
        <f>SUM(X168:X171)</f>
        <v>0</v>
      </c>
      <c r="Y167" s="144">
        <f t="shared" ref="Y167:Y190" si="56">W167-X167</f>
        <v>0</v>
      </c>
      <c r="Z167" s="144" t="e">
        <f t="shared" ref="Z167:Z191" si="57">Y167/W167</f>
        <v>#DIV/0!</v>
      </c>
      <c r="AA167" s="146"/>
      <c r="AB167" s="118"/>
      <c r="AC167" s="118"/>
      <c r="AD167" s="118"/>
      <c r="AE167" s="118"/>
      <c r="AF167" s="118"/>
      <c r="AG167" s="118"/>
    </row>
    <row r="168" spans="1:33" ht="30" customHeight="1" x14ac:dyDescent="0.2">
      <c r="A168" s="119" t="s">
        <v>76</v>
      </c>
      <c r="B168" s="120" t="s">
        <v>277</v>
      </c>
      <c r="C168" s="293" t="s">
        <v>278</v>
      </c>
      <c r="D168" s="122" t="s">
        <v>142</v>
      </c>
      <c r="E168" s="123"/>
      <c r="F168" s="124"/>
      <c r="G168" s="125">
        <f>E168*F168</f>
        <v>0</v>
      </c>
      <c r="H168" s="123"/>
      <c r="I168" s="124"/>
      <c r="J168" s="125">
        <f>H168*I168</f>
        <v>0</v>
      </c>
      <c r="K168" s="123"/>
      <c r="L168" s="124"/>
      <c r="M168" s="125">
        <f>K168*L168</f>
        <v>0</v>
      </c>
      <c r="N168" s="123"/>
      <c r="O168" s="124"/>
      <c r="P168" s="125">
        <f>N168*O168</f>
        <v>0</v>
      </c>
      <c r="Q168" s="123"/>
      <c r="R168" s="124"/>
      <c r="S168" s="125">
        <f>Q168*R168</f>
        <v>0</v>
      </c>
      <c r="T168" s="123"/>
      <c r="U168" s="124"/>
      <c r="V168" s="232">
        <f>T168*U168</f>
        <v>0</v>
      </c>
      <c r="W168" s="237">
        <f>G168+M168+S168</f>
        <v>0</v>
      </c>
      <c r="X168" s="127">
        <f>J168+P168+V168</f>
        <v>0</v>
      </c>
      <c r="Y168" s="127">
        <f t="shared" si="56"/>
        <v>0</v>
      </c>
      <c r="Z168" s="128" t="e">
        <f t="shared" si="57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19" t="s">
        <v>76</v>
      </c>
      <c r="B169" s="120" t="s">
        <v>279</v>
      </c>
      <c r="C169" s="294" t="s">
        <v>280</v>
      </c>
      <c r="D169" s="122" t="s">
        <v>142</v>
      </c>
      <c r="E169" s="123"/>
      <c r="F169" s="124"/>
      <c r="G169" s="125">
        <f>E169*F169</f>
        <v>0</v>
      </c>
      <c r="H169" s="123"/>
      <c r="I169" s="124"/>
      <c r="J169" s="125">
        <f>H169*I169</f>
        <v>0</v>
      </c>
      <c r="K169" s="123"/>
      <c r="L169" s="124"/>
      <c r="M169" s="125">
        <f>K169*L169</f>
        <v>0</v>
      </c>
      <c r="N169" s="123"/>
      <c r="O169" s="124"/>
      <c r="P169" s="125">
        <f>N169*O169</f>
        <v>0</v>
      </c>
      <c r="Q169" s="123"/>
      <c r="R169" s="124"/>
      <c r="S169" s="125">
        <f>Q169*R169</f>
        <v>0</v>
      </c>
      <c r="T169" s="123"/>
      <c r="U169" s="124"/>
      <c r="V169" s="232">
        <f>T169*U169</f>
        <v>0</v>
      </c>
      <c r="W169" s="237">
        <f>G169+M169+S169</f>
        <v>0</v>
      </c>
      <c r="X169" s="127">
        <f>J169+P169+V169</f>
        <v>0</v>
      </c>
      <c r="Y169" s="127">
        <f t="shared" si="56"/>
        <v>0</v>
      </c>
      <c r="Z169" s="128" t="e">
        <f t="shared" si="57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19" t="s">
        <v>76</v>
      </c>
      <c r="B170" s="120" t="s">
        <v>281</v>
      </c>
      <c r="C170" s="294" t="s">
        <v>282</v>
      </c>
      <c r="D170" s="122" t="s">
        <v>142</v>
      </c>
      <c r="E170" s="123"/>
      <c r="F170" s="124"/>
      <c r="G170" s="125">
        <f>E170*F170</f>
        <v>0</v>
      </c>
      <c r="H170" s="123"/>
      <c r="I170" s="124"/>
      <c r="J170" s="125">
        <f>H170*I170</f>
        <v>0</v>
      </c>
      <c r="K170" s="123"/>
      <c r="L170" s="124"/>
      <c r="M170" s="125">
        <f>K170*L170</f>
        <v>0</v>
      </c>
      <c r="N170" s="123"/>
      <c r="O170" s="124"/>
      <c r="P170" s="125">
        <f>N170*O170</f>
        <v>0</v>
      </c>
      <c r="Q170" s="123"/>
      <c r="R170" s="124"/>
      <c r="S170" s="125">
        <f>Q170*R170</f>
        <v>0</v>
      </c>
      <c r="T170" s="123"/>
      <c r="U170" s="124"/>
      <c r="V170" s="232">
        <f>T170*U170</f>
        <v>0</v>
      </c>
      <c r="W170" s="237">
        <f>G170+M170+S170</f>
        <v>0</v>
      </c>
      <c r="X170" s="127">
        <f>J170+P170+V170</f>
        <v>0</v>
      </c>
      <c r="Y170" s="127">
        <f t="shared" si="56"/>
        <v>0</v>
      </c>
      <c r="Z170" s="128" t="e">
        <f t="shared" si="57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47" t="s">
        <v>76</v>
      </c>
      <c r="B171" s="154" t="s">
        <v>283</v>
      </c>
      <c r="C171" s="294" t="s">
        <v>284</v>
      </c>
      <c r="D171" s="148"/>
      <c r="E171" s="149"/>
      <c r="F171" s="150">
        <v>0.22</v>
      </c>
      <c r="G171" s="151">
        <f>E171*F171</f>
        <v>0</v>
      </c>
      <c r="H171" s="149"/>
      <c r="I171" s="150">
        <v>0.22</v>
      </c>
      <c r="J171" s="151">
        <f>H171*I171</f>
        <v>0</v>
      </c>
      <c r="K171" s="149"/>
      <c r="L171" s="150">
        <v>0.22</v>
      </c>
      <c r="M171" s="151">
        <f>K171*L171</f>
        <v>0</v>
      </c>
      <c r="N171" s="149"/>
      <c r="O171" s="150">
        <v>0.22</v>
      </c>
      <c r="P171" s="151">
        <f>N171*O171</f>
        <v>0</v>
      </c>
      <c r="Q171" s="149"/>
      <c r="R171" s="150">
        <v>0.22</v>
      </c>
      <c r="S171" s="151">
        <f>Q171*R171</f>
        <v>0</v>
      </c>
      <c r="T171" s="149"/>
      <c r="U171" s="150">
        <v>0.22</v>
      </c>
      <c r="V171" s="295">
        <f>T171*U171</f>
        <v>0</v>
      </c>
      <c r="W171" s="240">
        <f>G171+M171+S171</f>
        <v>0</v>
      </c>
      <c r="X171" s="241">
        <f>J171+P171+V171</f>
        <v>0</v>
      </c>
      <c r="Y171" s="241">
        <f t="shared" si="56"/>
        <v>0</v>
      </c>
      <c r="Z171" s="242" t="e">
        <f t="shared" si="57"/>
        <v>#DIV/0!</v>
      </c>
      <c r="AA171" s="152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296" t="s">
        <v>73</v>
      </c>
      <c r="B172" s="297" t="s">
        <v>285</v>
      </c>
      <c r="C172" s="225" t="s">
        <v>286</v>
      </c>
      <c r="D172" s="111"/>
      <c r="E172" s="112">
        <f>SUM(E173:E175)</f>
        <v>0</v>
      </c>
      <c r="F172" s="113"/>
      <c r="G172" s="114">
        <f>SUM(G173:G176)</f>
        <v>0</v>
      </c>
      <c r="H172" s="112">
        <f>SUM(H173:H175)</f>
        <v>0</v>
      </c>
      <c r="I172" s="113"/>
      <c r="J172" s="114">
        <f>SUM(J173:J176)</f>
        <v>0</v>
      </c>
      <c r="K172" s="112">
        <f>SUM(K173:K175)</f>
        <v>0</v>
      </c>
      <c r="L172" s="113"/>
      <c r="M172" s="114">
        <f>SUM(M173:M176)</f>
        <v>0</v>
      </c>
      <c r="N172" s="112">
        <f>SUM(N173:N175)</f>
        <v>0</v>
      </c>
      <c r="O172" s="113"/>
      <c r="P172" s="114">
        <f>SUM(P173:P176)</f>
        <v>0</v>
      </c>
      <c r="Q172" s="112">
        <f>SUM(Q173:Q175)</f>
        <v>0</v>
      </c>
      <c r="R172" s="113"/>
      <c r="S172" s="114">
        <f>SUM(S173:S176)</f>
        <v>0</v>
      </c>
      <c r="T172" s="112">
        <f>SUM(T173:T175)</f>
        <v>0</v>
      </c>
      <c r="U172" s="113"/>
      <c r="V172" s="114">
        <f>SUM(V173:V176)</f>
        <v>0</v>
      </c>
      <c r="W172" s="114">
        <f>SUM(W173:W176)</f>
        <v>0</v>
      </c>
      <c r="X172" s="114">
        <f>SUM(X173:X176)</f>
        <v>0</v>
      </c>
      <c r="Y172" s="114">
        <f t="shared" si="56"/>
        <v>0</v>
      </c>
      <c r="Z172" s="114" t="e">
        <f t="shared" si="57"/>
        <v>#DIV/0!</v>
      </c>
      <c r="AA172" s="114"/>
      <c r="AB172" s="118"/>
      <c r="AC172" s="118"/>
      <c r="AD172" s="118"/>
      <c r="AE172" s="118"/>
      <c r="AF172" s="118"/>
      <c r="AG172" s="118"/>
    </row>
    <row r="173" spans="1:33" ht="30" customHeight="1" x14ac:dyDescent="0.2">
      <c r="A173" s="119" t="s">
        <v>76</v>
      </c>
      <c r="B173" s="120" t="s">
        <v>287</v>
      </c>
      <c r="C173" s="188" t="s">
        <v>288</v>
      </c>
      <c r="D173" s="122"/>
      <c r="E173" s="123"/>
      <c r="F173" s="124"/>
      <c r="G173" s="125">
        <f>E173*F173</f>
        <v>0</v>
      </c>
      <c r="H173" s="123"/>
      <c r="I173" s="124"/>
      <c r="J173" s="125">
        <f>H173*I173</f>
        <v>0</v>
      </c>
      <c r="K173" s="123"/>
      <c r="L173" s="124"/>
      <c r="M173" s="125">
        <f>K173*L173</f>
        <v>0</v>
      </c>
      <c r="N173" s="123"/>
      <c r="O173" s="124"/>
      <c r="P173" s="125">
        <f>N173*O173</f>
        <v>0</v>
      </c>
      <c r="Q173" s="123"/>
      <c r="R173" s="124"/>
      <c r="S173" s="125">
        <f>Q173*R173</f>
        <v>0</v>
      </c>
      <c r="T173" s="123"/>
      <c r="U173" s="124"/>
      <c r="V173" s="125">
        <f>T173*U173</f>
        <v>0</v>
      </c>
      <c r="W173" s="126">
        <f>G173+M173+S173</f>
        <v>0</v>
      </c>
      <c r="X173" s="127">
        <f>J173+P173+V173</f>
        <v>0</v>
      </c>
      <c r="Y173" s="127">
        <f t="shared" si="56"/>
        <v>0</v>
      </c>
      <c r="Z173" s="128" t="e">
        <f t="shared" si="57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76</v>
      </c>
      <c r="B174" s="120" t="s">
        <v>289</v>
      </c>
      <c r="C174" s="188" t="s">
        <v>288</v>
      </c>
      <c r="D174" s="122"/>
      <c r="E174" s="123"/>
      <c r="F174" s="124"/>
      <c r="G174" s="125">
        <f>E174*F174</f>
        <v>0</v>
      </c>
      <c r="H174" s="123"/>
      <c r="I174" s="124"/>
      <c r="J174" s="125">
        <f>H174*I174</f>
        <v>0</v>
      </c>
      <c r="K174" s="123"/>
      <c r="L174" s="124"/>
      <c r="M174" s="125">
        <f>K174*L174</f>
        <v>0</v>
      </c>
      <c r="N174" s="123"/>
      <c r="O174" s="124"/>
      <c r="P174" s="125">
        <f>N174*O174</f>
        <v>0</v>
      </c>
      <c r="Q174" s="123"/>
      <c r="R174" s="124"/>
      <c r="S174" s="125">
        <f>Q174*R174</f>
        <v>0</v>
      </c>
      <c r="T174" s="123"/>
      <c r="U174" s="124"/>
      <c r="V174" s="125">
        <f>T174*U174</f>
        <v>0</v>
      </c>
      <c r="W174" s="126">
        <f>G174+M174+S174</f>
        <v>0</v>
      </c>
      <c r="X174" s="127">
        <f>J174+P174+V174</f>
        <v>0</v>
      </c>
      <c r="Y174" s="127">
        <f t="shared" si="56"/>
        <v>0</v>
      </c>
      <c r="Z174" s="128" t="e">
        <f t="shared" si="57"/>
        <v>#DIV/0!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32" t="s">
        <v>76</v>
      </c>
      <c r="B175" s="133" t="s">
        <v>290</v>
      </c>
      <c r="C175" s="188" t="s">
        <v>288</v>
      </c>
      <c r="D175" s="134"/>
      <c r="E175" s="135"/>
      <c r="F175" s="136"/>
      <c r="G175" s="137">
        <f>E175*F175</f>
        <v>0</v>
      </c>
      <c r="H175" s="135"/>
      <c r="I175" s="136"/>
      <c r="J175" s="137">
        <f>H175*I175</f>
        <v>0</v>
      </c>
      <c r="K175" s="135"/>
      <c r="L175" s="136"/>
      <c r="M175" s="137">
        <f>K175*L175</f>
        <v>0</v>
      </c>
      <c r="N175" s="135"/>
      <c r="O175" s="136"/>
      <c r="P175" s="137">
        <f>N175*O175</f>
        <v>0</v>
      </c>
      <c r="Q175" s="135"/>
      <c r="R175" s="136"/>
      <c r="S175" s="137">
        <f>Q175*R175</f>
        <v>0</v>
      </c>
      <c r="T175" s="135"/>
      <c r="U175" s="136"/>
      <c r="V175" s="137">
        <f>T175*U175</f>
        <v>0</v>
      </c>
      <c r="W175" s="138">
        <f>G175+M175+S175</f>
        <v>0</v>
      </c>
      <c r="X175" s="127">
        <f>J175+P175+V175</f>
        <v>0</v>
      </c>
      <c r="Y175" s="127">
        <f t="shared" si="56"/>
        <v>0</v>
      </c>
      <c r="Z175" s="128" t="e">
        <f t="shared" si="57"/>
        <v>#DIV/0!</v>
      </c>
      <c r="AA175" s="139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32" t="s">
        <v>76</v>
      </c>
      <c r="B176" s="133" t="s">
        <v>291</v>
      </c>
      <c r="C176" s="189" t="s">
        <v>292</v>
      </c>
      <c r="D176" s="148"/>
      <c r="E176" s="135"/>
      <c r="F176" s="136">
        <v>0.22</v>
      </c>
      <c r="G176" s="137">
        <f>E176*F176</f>
        <v>0</v>
      </c>
      <c r="H176" s="135"/>
      <c r="I176" s="136">
        <v>0.22</v>
      </c>
      <c r="J176" s="137">
        <f>H176*I176</f>
        <v>0</v>
      </c>
      <c r="K176" s="135"/>
      <c r="L176" s="136">
        <v>0.22</v>
      </c>
      <c r="M176" s="137">
        <f>K176*L176</f>
        <v>0</v>
      </c>
      <c r="N176" s="135"/>
      <c r="O176" s="136">
        <v>0.22</v>
      </c>
      <c r="P176" s="137">
        <f>N176*O176</f>
        <v>0</v>
      </c>
      <c r="Q176" s="135"/>
      <c r="R176" s="136">
        <v>0.22</v>
      </c>
      <c r="S176" s="137">
        <f>Q176*R176</f>
        <v>0</v>
      </c>
      <c r="T176" s="135"/>
      <c r="U176" s="136">
        <v>0.22</v>
      </c>
      <c r="V176" s="137">
        <f>T176*U176</f>
        <v>0</v>
      </c>
      <c r="W176" s="138">
        <f>G176+M176+S176</f>
        <v>0</v>
      </c>
      <c r="X176" s="127">
        <f>J176+P176+V176</f>
        <v>0</v>
      </c>
      <c r="Y176" s="127">
        <f t="shared" si="56"/>
        <v>0</v>
      </c>
      <c r="Z176" s="128" t="e">
        <f t="shared" si="57"/>
        <v>#DIV/0!</v>
      </c>
      <c r="AA176" s="152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08" t="s">
        <v>73</v>
      </c>
      <c r="B177" s="155" t="s">
        <v>293</v>
      </c>
      <c r="C177" s="225" t="s">
        <v>294</v>
      </c>
      <c r="D177" s="141"/>
      <c r="E177" s="142">
        <f>SUM(E178:E180)</f>
        <v>0</v>
      </c>
      <c r="F177" s="143"/>
      <c r="G177" s="144">
        <f>SUM(G178:G180)</f>
        <v>0</v>
      </c>
      <c r="H177" s="142">
        <f>SUM(H178:H180)</f>
        <v>0</v>
      </c>
      <c r="I177" s="143"/>
      <c r="J177" s="144">
        <f>SUM(J178:J180)</f>
        <v>0</v>
      </c>
      <c r="K177" s="142">
        <f>SUM(K178:K180)</f>
        <v>0</v>
      </c>
      <c r="L177" s="143"/>
      <c r="M177" s="144">
        <f>SUM(M178:M180)</f>
        <v>0</v>
      </c>
      <c r="N177" s="142">
        <f>SUM(N178:N180)</f>
        <v>0</v>
      </c>
      <c r="O177" s="143"/>
      <c r="P177" s="144">
        <f>SUM(P178:P180)</f>
        <v>0</v>
      </c>
      <c r="Q177" s="142">
        <f>SUM(Q178:Q180)</f>
        <v>0</v>
      </c>
      <c r="R177" s="143"/>
      <c r="S177" s="144">
        <f>SUM(S178:S180)</f>
        <v>0</v>
      </c>
      <c r="T177" s="142">
        <f>SUM(T178:T180)</f>
        <v>0</v>
      </c>
      <c r="U177" s="143"/>
      <c r="V177" s="144">
        <f>SUM(V178:V180)</f>
        <v>0</v>
      </c>
      <c r="W177" s="144">
        <f>SUM(W178:W180)</f>
        <v>0</v>
      </c>
      <c r="X177" s="144">
        <f>SUM(X178:X180)</f>
        <v>0</v>
      </c>
      <c r="Y177" s="144">
        <f t="shared" si="56"/>
        <v>0</v>
      </c>
      <c r="Z177" s="144" t="e">
        <f t="shared" si="57"/>
        <v>#DIV/0!</v>
      </c>
      <c r="AA177" s="298"/>
      <c r="AB177" s="118"/>
      <c r="AC177" s="118"/>
      <c r="AD177" s="118"/>
      <c r="AE177" s="118"/>
      <c r="AF177" s="118"/>
      <c r="AG177" s="118"/>
    </row>
    <row r="178" spans="1:33" ht="30" customHeight="1" x14ac:dyDescent="0.2">
      <c r="A178" s="119" t="s">
        <v>76</v>
      </c>
      <c r="B178" s="120" t="s">
        <v>295</v>
      </c>
      <c r="C178" s="188" t="s">
        <v>296</v>
      </c>
      <c r="D178" s="122"/>
      <c r="E178" s="123"/>
      <c r="F178" s="124"/>
      <c r="G178" s="125">
        <f>E178*F178</f>
        <v>0</v>
      </c>
      <c r="H178" s="123"/>
      <c r="I178" s="124"/>
      <c r="J178" s="125">
        <f>H178*I178</f>
        <v>0</v>
      </c>
      <c r="K178" s="123"/>
      <c r="L178" s="124"/>
      <c r="M178" s="125">
        <f>K178*L178</f>
        <v>0</v>
      </c>
      <c r="N178" s="123"/>
      <c r="O178" s="124"/>
      <c r="P178" s="125">
        <f>N178*O178</f>
        <v>0</v>
      </c>
      <c r="Q178" s="123"/>
      <c r="R178" s="124"/>
      <c r="S178" s="125">
        <f>Q178*R178</f>
        <v>0</v>
      </c>
      <c r="T178" s="123"/>
      <c r="U178" s="124"/>
      <c r="V178" s="125">
        <f>T178*U178</f>
        <v>0</v>
      </c>
      <c r="W178" s="126">
        <f>G178+M178+S178</f>
        <v>0</v>
      </c>
      <c r="X178" s="127">
        <f>J178+P178+V178</f>
        <v>0</v>
      </c>
      <c r="Y178" s="127">
        <f t="shared" si="56"/>
        <v>0</v>
      </c>
      <c r="Z178" s="128" t="e">
        <f t="shared" si="57"/>
        <v>#DIV/0!</v>
      </c>
      <c r="AA178" s="285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19" t="s">
        <v>76</v>
      </c>
      <c r="B179" s="120" t="s">
        <v>297</v>
      </c>
      <c r="C179" s="188" t="s">
        <v>296</v>
      </c>
      <c r="D179" s="122"/>
      <c r="E179" s="123"/>
      <c r="F179" s="124"/>
      <c r="G179" s="125">
        <f>E179*F179</f>
        <v>0</v>
      </c>
      <c r="H179" s="123"/>
      <c r="I179" s="124"/>
      <c r="J179" s="125">
        <f>H179*I179</f>
        <v>0</v>
      </c>
      <c r="K179" s="123"/>
      <c r="L179" s="124"/>
      <c r="M179" s="125">
        <f>K179*L179</f>
        <v>0</v>
      </c>
      <c r="N179" s="123"/>
      <c r="O179" s="124"/>
      <c r="P179" s="125">
        <f>N179*O179</f>
        <v>0</v>
      </c>
      <c r="Q179" s="123"/>
      <c r="R179" s="124"/>
      <c r="S179" s="125">
        <f>Q179*R179</f>
        <v>0</v>
      </c>
      <c r="T179" s="123"/>
      <c r="U179" s="124"/>
      <c r="V179" s="125">
        <f>T179*U179</f>
        <v>0</v>
      </c>
      <c r="W179" s="126">
        <f>G179+M179+S179</f>
        <v>0</v>
      </c>
      <c r="X179" s="127">
        <f>J179+P179+V179</f>
        <v>0</v>
      </c>
      <c r="Y179" s="127">
        <f t="shared" si="56"/>
        <v>0</v>
      </c>
      <c r="Z179" s="128" t="e">
        <f t="shared" si="57"/>
        <v>#DIV/0!</v>
      </c>
      <c r="AA179" s="285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32" t="s">
        <v>76</v>
      </c>
      <c r="B180" s="133" t="s">
        <v>298</v>
      </c>
      <c r="C180" s="164" t="s">
        <v>296</v>
      </c>
      <c r="D180" s="134"/>
      <c r="E180" s="135"/>
      <c r="F180" s="136"/>
      <c r="G180" s="137">
        <f>E180*F180</f>
        <v>0</v>
      </c>
      <c r="H180" s="135"/>
      <c r="I180" s="136"/>
      <c r="J180" s="137">
        <f>H180*I180</f>
        <v>0</v>
      </c>
      <c r="K180" s="135"/>
      <c r="L180" s="136"/>
      <c r="M180" s="137">
        <f>K180*L180</f>
        <v>0</v>
      </c>
      <c r="N180" s="135"/>
      <c r="O180" s="136"/>
      <c r="P180" s="137">
        <f>N180*O180</f>
        <v>0</v>
      </c>
      <c r="Q180" s="135"/>
      <c r="R180" s="136"/>
      <c r="S180" s="137">
        <f>Q180*R180</f>
        <v>0</v>
      </c>
      <c r="T180" s="135"/>
      <c r="U180" s="136"/>
      <c r="V180" s="137">
        <f>T180*U180</f>
        <v>0</v>
      </c>
      <c r="W180" s="138">
        <f>G180+M180+S180</f>
        <v>0</v>
      </c>
      <c r="X180" s="127">
        <f>J180+P180+V180</f>
        <v>0</v>
      </c>
      <c r="Y180" s="127">
        <f t="shared" si="56"/>
        <v>0</v>
      </c>
      <c r="Z180" s="128" t="e">
        <f t="shared" si="57"/>
        <v>#DIV/0!</v>
      </c>
      <c r="AA180" s="286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08" t="s">
        <v>73</v>
      </c>
      <c r="B181" s="155" t="s">
        <v>299</v>
      </c>
      <c r="C181" s="299" t="s">
        <v>274</v>
      </c>
      <c r="D181" s="141"/>
      <c r="E181" s="142">
        <f>SUM(E182:E188)</f>
        <v>7</v>
      </c>
      <c r="F181" s="143"/>
      <c r="G181" s="144">
        <f>SUM(G182:G189)</f>
        <v>85000</v>
      </c>
      <c r="H181" s="142">
        <f>SUM(H182:H188)</f>
        <v>7</v>
      </c>
      <c r="I181" s="143"/>
      <c r="J181" s="144">
        <f>SUM(J182:J189)</f>
        <v>87000</v>
      </c>
      <c r="K181" s="142">
        <f>SUM(K182:K188)</f>
        <v>0</v>
      </c>
      <c r="L181" s="143"/>
      <c r="M181" s="144">
        <f>SUM(M182:M189)</f>
        <v>0</v>
      </c>
      <c r="N181" s="142">
        <f>SUM(N182:N188)</f>
        <v>0</v>
      </c>
      <c r="O181" s="143"/>
      <c r="P181" s="144">
        <f>SUM(P182:P189)</f>
        <v>0</v>
      </c>
      <c r="Q181" s="142">
        <f>SUM(Q182:Q188)</f>
        <v>0</v>
      </c>
      <c r="R181" s="143"/>
      <c r="S181" s="144">
        <f>SUM(S182:S189)</f>
        <v>0</v>
      </c>
      <c r="T181" s="142">
        <f>SUM(T182:T188)</f>
        <v>0</v>
      </c>
      <c r="U181" s="143"/>
      <c r="V181" s="144">
        <f>SUM(V182:V189)</f>
        <v>0</v>
      </c>
      <c r="W181" s="144">
        <f>SUM(W182:W189)</f>
        <v>85000</v>
      </c>
      <c r="X181" s="144">
        <f>SUM(X182:X189)</f>
        <v>87000</v>
      </c>
      <c r="Y181" s="144">
        <f t="shared" si="56"/>
        <v>-2000</v>
      </c>
      <c r="Z181" s="144">
        <f t="shared" si="57"/>
        <v>-2.3529411764705882E-2</v>
      </c>
      <c r="AA181" s="298"/>
      <c r="AB181" s="118"/>
      <c r="AC181" s="118"/>
      <c r="AD181" s="118"/>
      <c r="AE181" s="118"/>
      <c r="AF181" s="118"/>
      <c r="AG181" s="118"/>
    </row>
    <row r="182" spans="1:33" ht="30" customHeight="1" x14ac:dyDescent="0.2">
      <c r="A182" s="119" t="s">
        <v>76</v>
      </c>
      <c r="B182" s="120" t="s">
        <v>300</v>
      </c>
      <c r="C182" s="188" t="s">
        <v>301</v>
      </c>
      <c r="D182" s="122"/>
      <c r="E182" s="123"/>
      <c r="F182" s="124"/>
      <c r="G182" s="125">
        <f t="shared" ref="G182:G189" si="58">E182*F182</f>
        <v>0</v>
      </c>
      <c r="H182" s="123"/>
      <c r="I182" s="124"/>
      <c r="J182" s="125">
        <f t="shared" ref="J182:J189" si="59">H182*I182</f>
        <v>0</v>
      </c>
      <c r="K182" s="123"/>
      <c r="L182" s="124"/>
      <c r="M182" s="125">
        <f t="shared" ref="M182:M189" si="60">K182*L182</f>
        <v>0</v>
      </c>
      <c r="N182" s="123"/>
      <c r="O182" s="124"/>
      <c r="P182" s="125">
        <f t="shared" ref="P182:P189" si="61">N182*O182</f>
        <v>0</v>
      </c>
      <c r="Q182" s="123"/>
      <c r="R182" s="124"/>
      <c r="S182" s="125">
        <f t="shared" ref="S182:S189" si="62">Q182*R182</f>
        <v>0</v>
      </c>
      <c r="T182" s="123"/>
      <c r="U182" s="124"/>
      <c r="V182" s="125">
        <f t="shared" ref="V182:V189" si="63">T182*U182</f>
        <v>0</v>
      </c>
      <c r="W182" s="126">
        <f t="shared" ref="W182:W189" si="64">G182+M182+S182</f>
        <v>0</v>
      </c>
      <c r="X182" s="127">
        <f t="shared" ref="X182:X189" si="65">J182+P182+V182</f>
        <v>0</v>
      </c>
      <c r="Y182" s="127">
        <f t="shared" si="56"/>
        <v>0</v>
      </c>
      <c r="Z182" s="128" t="e">
        <f t="shared" si="57"/>
        <v>#DIV/0!</v>
      </c>
      <c r="AA182" s="285"/>
      <c r="AB182" s="131"/>
      <c r="AC182" s="131"/>
      <c r="AD182" s="131"/>
      <c r="AE182" s="131"/>
      <c r="AF182" s="131"/>
      <c r="AG182" s="131"/>
    </row>
    <row r="183" spans="1:33" ht="30" customHeight="1" x14ac:dyDescent="0.2">
      <c r="A183" s="119" t="s">
        <v>76</v>
      </c>
      <c r="B183" s="120" t="s">
        <v>302</v>
      </c>
      <c r="C183" s="188" t="s">
        <v>303</v>
      </c>
      <c r="D183" s="122"/>
      <c r="E183" s="123"/>
      <c r="F183" s="124"/>
      <c r="G183" s="125">
        <f t="shared" si="58"/>
        <v>0</v>
      </c>
      <c r="H183" s="123"/>
      <c r="I183" s="124"/>
      <c r="J183" s="125">
        <f t="shared" si="59"/>
        <v>0</v>
      </c>
      <c r="K183" s="123"/>
      <c r="L183" s="124"/>
      <c r="M183" s="125">
        <f t="shared" si="60"/>
        <v>0</v>
      </c>
      <c r="N183" s="123"/>
      <c r="O183" s="124"/>
      <c r="P183" s="125">
        <f t="shared" si="61"/>
        <v>0</v>
      </c>
      <c r="Q183" s="123"/>
      <c r="R183" s="124"/>
      <c r="S183" s="125">
        <f t="shared" si="62"/>
        <v>0</v>
      </c>
      <c r="T183" s="123"/>
      <c r="U183" s="124"/>
      <c r="V183" s="125">
        <f t="shared" si="63"/>
        <v>0</v>
      </c>
      <c r="W183" s="138">
        <f t="shared" si="64"/>
        <v>0</v>
      </c>
      <c r="X183" s="127">
        <f t="shared" si="65"/>
        <v>0</v>
      </c>
      <c r="Y183" s="127">
        <f t="shared" si="56"/>
        <v>0</v>
      </c>
      <c r="Z183" s="128" t="e">
        <f t="shared" si="57"/>
        <v>#DIV/0!</v>
      </c>
      <c r="AA183" s="285"/>
      <c r="AB183" s="131"/>
      <c r="AC183" s="131"/>
      <c r="AD183" s="131"/>
      <c r="AE183" s="131"/>
      <c r="AF183" s="131"/>
      <c r="AG183" s="131"/>
    </row>
    <row r="184" spans="1:33" ht="30" customHeight="1" x14ac:dyDescent="0.2">
      <c r="A184" s="119" t="s">
        <v>76</v>
      </c>
      <c r="B184" s="120" t="s">
        <v>304</v>
      </c>
      <c r="C184" s="188" t="s">
        <v>305</v>
      </c>
      <c r="D184" s="122"/>
      <c r="E184" s="123"/>
      <c r="F184" s="124"/>
      <c r="G184" s="125">
        <f t="shared" si="58"/>
        <v>0</v>
      </c>
      <c r="H184" s="123"/>
      <c r="I184" s="124"/>
      <c r="J184" s="125">
        <f t="shared" si="59"/>
        <v>0</v>
      </c>
      <c r="K184" s="123"/>
      <c r="L184" s="124"/>
      <c r="M184" s="125">
        <f t="shared" si="60"/>
        <v>0</v>
      </c>
      <c r="N184" s="123"/>
      <c r="O184" s="124"/>
      <c r="P184" s="125">
        <f t="shared" si="61"/>
        <v>0</v>
      </c>
      <c r="Q184" s="123"/>
      <c r="R184" s="124"/>
      <c r="S184" s="125">
        <f t="shared" si="62"/>
        <v>0</v>
      </c>
      <c r="T184" s="123"/>
      <c r="U184" s="124"/>
      <c r="V184" s="125">
        <f t="shared" si="63"/>
        <v>0</v>
      </c>
      <c r="W184" s="138">
        <f t="shared" si="64"/>
        <v>0</v>
      </c>
      <c r="X184" s="127">
        <f t="shared" si="65"/>
        <v>0</v>
      </c>
      <c r="Y184" s="127">
        <f t="shared" si="56"/>
        <v>0</v>
      </c>
      <c r="Z184" s="128" t="e">
        <f t="shared" si="57"/>
        <v>#DIV/0!</v>
      </c>
      <c r="AA184" s="285"/>
      <c r="AB184" s="131"/>
      <c r="AC184" s="131"/>
      <c r="AD184" s="131"/>
      <c r="AE184" s="131"/>
      <c r="AF184" s="131"/>
      <c r="AG184" s="131"/>
    </row>
    <row r="185" spans="1:33" ht="30" customHeight="1" x14ac:dyDescent="0.2">
      <c r="A185" s="119" t="s">
        <v>76</v>
      </c>
      <c r="B185" s="120" t="s">
        <v>306</v>
      </c>
      <c r="C185" s="188" t="s">
        <v>388</v>
      </c>
      <c r="D185" s="122" t="s">
        <v>142</v>
      </c>
      <c r="E185" s="123">
        <v>1</v>
      </c>
      <c r="F185" s="124">
        <v>45000</v>
      </c>
      <c r="G185" s="125">
        <f t="shared" si="58"/>
        <v>45000</v>
      </c>
      <c r="H185" s="123">
        <v>1</v>
      </c>
      <c r="I185" s="124">
        <v>45000</v>
      </c>
      <c r="J185" s="125">
        <f t="shared" si="59"/>
        <v>45000</v>
      </c>
      <c r="K185" s="123"/>
      <c r="L185" s="124"/>
      <c r="M185" s="125">
        <f t="shared" si="60"/>
        <v>0</v>
      </c>
      <c r="N185" s="123"/>
      <c r="O185" s="124"/>
      <c r="P185" s="125">
        <f t="shared" si="61"/>
        <v>0</v>
      </c>
      <c r="Q185" s="123"/>
      <c r="R185" s="124"/>
      <c r="S185" s="125">
        <f t="shared" si="62"/>
        <v>0</v>
      </c>
      <c r="T185" s="123"/>
      <c r="U185" s="124"/>
      <c r="V185" s="125">
        <f t="shared" si="63"/>
        <v>0</v>
      </c>
      <c r="W185" s="138">
        <f t="shared" si="64"/>
        <v>45000</v>
      </c>
      <c r="X185" s="127">
        <f t="shared" si="65"/>
        <v>45000</v>
      </c>
      <c r="Y185" s="127">
        <f t="shared" si="56"/>
        <v>0</v>
      </c>
      <c r="Z185" s="128">
        <f t="shared" si="57"/>
        <v>0</v>
      </c>
      <c r="AA185" s="285"/>
      <c r="AB185" s="131"/>
      <c r="AC185" s="131"/>
      <c r="AD185" s="131"/>
      <c r="AE185" s="131"/>
      <c r="AF185" s="131"/>
      <c r="AG185" s="131"/>
    </row>
    <row r="186" spans="1:33" ht="30" customHeight="1" thickBot="1" x14ac:dyDescent="0.25">
      <c r="A186" s="119" t="s">
        <v>76</v>
      </c>
      <c r="B186" s="120" t="s">
        <v>307</v>
      </c>
      <c r="C186" s="164" t="s">
        <v>389</v>
      </c>
      <c r="D186" s="122" t="s">
        <v>142</v>
      </c>
      <c r="E186" s="123">
        <v>4</v>
      </c>
      <c r="F186" s="124">
        <v>5000</v>
      </c>
      <c r="G186" s="125">
        <f t="shared" si="58"/>
        <v>20000</v>
      </c>
      <c r="H186" s="123">
        <v>4</v>
      </c>
      <c r="I186" s="124">
        <v>5000</v>
      </c>
      <c r="J186" s="125">
        <f t="shared" si="59"/>
        <v>20000</v>
      </c>
      <c r="K186" s="123"/>
      <c r="L186" s="124"/>
      <c r="M186" s="125">
        <f t="shared" si="60"/>
        <v>0</v>
      </c>
      <c r="N186" s="123"/>
      <c r="O186" s="124"/>
      <c r="P186" s="125">
        <f t="shared" si="61"/>
        <v>0</v>
      </c>
      <c r="Q186" s="123"/>
      <c r="R186" s="124"/>
      <c r="S186" s="125">
        <f t="shared" si="62"/>
        <v>0</v>
      </c>
      <c r="T186" s="123"/>
      <c r="U186" s="124"/>
      <c r="V186" s="125">
        <f t="shared" si="63"/>
        <v>0</v>
      </c>
      <c r="W186" s="138">
        <f t="shared" si="64"/>
        <v>20000</v>
      </c>
      <c r="X186" s="127">
        <f t="shared" si="65"/>
        <v>20000</v>
      </c>
      <c r="Y186" s="127">
        <f t="shared" si="56"/>
        <v>0</v>
      </c>
      <c r="Z186" s="128">
        <f t="shared" si="57"/>
        <v>0</v>
      </c>
      <c r="AA186" s="285"/>
      <c r="AB186" s="130"/>
      <c r="AC186" s="131"/>
      <c r="AD186" s="131"/>
      <c r="AE186" s="131"/>
      <c r="AF186" s="131"/>
      <c r="AG186" s="131"/>
    </row>
    <row r="187" spans="1:33" ht="30" customHeight="1" x14ac:dyDescent="0.2">
      <c r="A187" s="119" t="s">
        <v>76</v>
      </c>
      <c r="B187" s="120" t="s">
        <v>309</v>
      </c>
      <c r="C187" s="164" t="s">
        <v>486</v>
      </c>
      <c r="D187" s="122" t="s">
        <v>142</v>
      </c>
      <c r="E187" s="123">
        <v>2</v>
      </c>
      <c r="F187" s="124">
        <v>10000</v>
      </c>
      <c r="G187" s="125">
        <f t="shared" si="58"/>
        <v>20000</v>
      </c>
      <c r="H187" s="123">
        <v>2</v>
      </c>
      <c r="I187" s="124">
        <v>10000</v>
      </c>
      <c r="J187" s="125">
        <v>22000</v>
      </c>
      <c r="K187" s="123"/>
      <c r="L187" s="124"/>
      <c r="M187" s="125">
        <f t="shared" si="60"/>
        <v>0</v>
      </c>
      <c r="N187" s="123"/>
      <c r="O187" s="124"/>
      <c r="P187" s="125">
        <f t="shared" si="61"/>
        <v>0</v>
      </c>
      <c r="Q187" s="123"/>
      <c r="R187" s="124"/>
      <c r="S187" s="125">
        <f t="shared" si="62"/>
        <v>0</v>
      </c>
      <c r="T187" s="123"/>
      <c r="U187" s="124"/>
      <c r="V187" s="125">
        <f t="shared" si="63"/>
        <v>0</v>
      </c>
      <c r="W187" s="138">
        <f t="shared" si="64"/>
        <v>20000</v>
      </c>
      <c r="X187" s="127">
        <v>22000</v>
      </c>
      <c r="Y187" s="127">
        <f t="shared" si="56"/>
        <v>-2000</v>
      </c>
      <c r="Z187" s="128">
        <f t="shared" si="57"/>
        <v>-0.1</v>
      </c>
      <c r="AA187" s="372" t="s">
        <v>524</v>
      </c>
      <c r="AB187" s="131"/>
      <c r="AC187" s="131"/>
      <c r="AD187" s="131"/>
      <c r="AE187" s="131"/>
      <c r="AF187" s="131"/>
      <c r="AG187" s="131"/>
    </row>
    <row r="188" spans="1:33" ht="30" customHeight="1" x14ac:dyDescent="0.2">
      <c r="A188" s="132" t="s">
        <v>76</v>
      </c>
      <c r="B188" s="133" t="s">
        <v>310</v>
      </c>
      <c r="C188" s="164" t="s">
        <v>308</v>
      </c>
      <c r="D188" s="134"/>
      <c r="E188" s="135"/>
      <c r="F188" s="136"/>
      <c r="G188" s="137">
        <f t="shared" si="58"/>
        <v>0</v>
      </c>
      <c r="H188" s="135"/>
      <c r="I188" s="136"/>
      <c r="J188" s="137">
        <f t="shared" si="59"/>
        <v>0</v>
      </c>
      <c r="K188" s="135"/>
      <c r="L188" s="136"/>
      <c r="M188" s="137">
        <f t="shared" si="60"/>
        <v>0</v>
      </c>
      <c r="N188" s="135"/>
      <c r="O188" s="136"/>
      <c r="P188" s="137">
        <f t="shared" si="61"/>
        <v>0</v>
      </c>
      <c r="Q188" s="135"/>
      <c r="R188" s="136"/>
      <c r="S188" s="137">
        <f t="shared" si="62"/>
        <v>0</v>
      </c>
      <c r="T188" s="135"/>
      <c r="U188" s="136"/>
      <c r="V188" s="137">
        <f t="shared" si="63"/>
        <v>0</v>
      </c>
      <c r="W188" s="138">
        <f t="shared" si="64"/>
        <v>0</v>
      </c>
      <c r="X188" s="127">
        <f t="shared" si="65"/>
        <v>0</v>
      </c>
      <c r="Y188" s="127">
        <f t="shared" si="56"/>
        <v>0</v>
      </c>
      <c r="Z188" s="128" t="e">
        <f t="shared" si="57"/>
        <v>#DIV/0!</v>
      </c>
      <c r="AA188" s="286"/>
      <c r="AB188" s="131"/>
      <c r="AC188" s="131"/>
      <c r="AD188" s="131"/>
      <c r="AE188" s="131"/>
      <c r="AF188" s="131"/>
      <c r="AG188" s="131"/>
    </row>
    <row r="189" spans="1:33" ht="30" customHeight="1" x14ac:dyDescent="0.2">
      <c r="A189" s="132" t="s">
        <v>76</v>
      </c>
      <c r="B189" s="154" t="s">
        <v>311</v>
      </c>
      <c r="C189" s="189" t="s">
        <v>312</v>
      </c>
      <c r="D189" s="148"/>
      <c r="E189" s="135"/>
      <c r="F189" s="136">
        <v>0.22</v>
      </c>
      <c r="G189" s="137">
        <f t="shared" si="58"/>
        <v>0</v>
      </c>
      <c r="H189" s="135"/>
      <c r="I189" s="136">
        <v>0.22</v>
      </c>
      <c r="J189" s="137">
        <f t="shared" si="59"/>
        <v>0</v>
      </c>
      <c r="K189" s="135"/>
      <c r="L189" s="136">
        <v>0.22</v>
      </c>
      <c r="M189" s="137">
        <f t="shared" si="60"/>
        <v>0</v>
      </c>
      <c r="N189" s="135"/>
      <c r="O189" s="136">
        <v>0.22</v>
      </c>
      <c r="P189" s="137">
        <f t="shared" si="61"/>
        <v>0</v>
      </c>
      <c r="Q189" s="135"/>
      <c r="R189" s="136">
        <v>0.22</v>
      </c>
      <c r="S189" s="137">
        <f t="shared" si="62"/>
        <v>0</v>
      </c>
      <c r="T189" s="135"/>
      <c r="U189" s="136">
        <v>0.22</v>
      </c>
      <c r="V189" s="137">
        <f t="shared" si="63"/>
        <v>0</v>
      </c>
      <c r="W189" s="138">
        <f t="shared" si="64"/>
        <v>0</v>
      </c>
      <c r="X189" s="127">
        <f t="shared" si="65"/>
        <v>0</v>
      </c>
      <c r="Y189" s="127">
        <f t="shared" si="56"/>
        <v>0</v>
      </c>
      <c r="Z189" s="128" t="e">
        <f t="shared" si="57"/>
        <v>#DIV/0!</v>
      </c>
      <c r="AA189" s="152"/>
      <c r="AB189" s="7"/>
      <c r="AC189" s="7"/>
      <c r="AD189" s="7"/>
      <c r="AE189" s="7"/>
      <c r="AF189" s="7"/>
      <c r="AG189" s="7"/>
    </row>
    <row r="190" spans="1:33" ht="30" customHeight="1" x14ac:dyDescent="0.2">
      <c r="A190" s="300" t="s">
        <v>313</v>
      </c>
      <c r="B190" s="301"/>
      <c r="C190" s="302"/>
      <c r="D190" s="303"/>
      <c r="E190" s="174">
        <f>E181+E177+E172+E167</f>
        <v>7</v>
      </c>
      <c r="F190" s="190"/>
      <c r="G190" s="304">
        <f>G181+G177+G172+G167</f>
        <v>85000</v>
      </c>
      <c r="H190" s="174">
        <f>H181+H177+H172+H167</f>
        <v>7</v>
      </c>
      <c r="I190" s="190"/>
      <c r="J190" s="304">
        <f>J181+J177+J172+J167</f>
        <v>87000</v>
      </c>
      <c r="K190" s="174">
        <f>K181+K177+K172+K167</f>
        <v>0</v>
      </c>
      <c r="L190" s="190"/>
      <c r="M190" s="304">
        <f>M181+M177+M172+M167</f>
        <v>0</v>
      </c>
      <c r="N190" s="174">
        <f>N181+N177+N172+N167</f>
        <v>0</v>
      </c>
      <c r="O190" s="190"/>
      <c r="P190" s="304">
        <f>P181+P177+P172+P167</f>
        <v>0</v>
      </c>
      <c r="Q190" s="174">
        <f>Q181+Q177+Q172+Q167</f>
        <v>0</v>
      </c>
      <c r="R190" s="190"/>
      <c r="S190" s="304">
        <f>S181+S177+S172+S167</f>
        <v>0</v>
      </c>
      <c r="T190" s="174">
        <f>T181+T177+T172+T167</f>
        <v>0</v>
      </c>
      <c r="U190" s="190"/>
      <c r="V190" s="304">
        <f>V181+V177+V172+V167</f>
        <v>0</v>
      </c>
      <c r="W190" s="228">
        <f>W181+W167+W177+W172</f>
        <v>85000</v>
      </c>
      <c r="X190" s="228">
        <f>X181+X167+X177+X172</f>
        <v>87000</v>
      </c>
      <c r="Y190" s="228">
        <f t="shared" si="56"/>
        <v>-2000</v>
      </c>
      <c r="Z190" s="228">
        <f t="shared" si="57"/>
        <v>-2.3529411764705882E-2</v>
      </c>
      <c r="AA190" s="229"/>
      <c r="AB190" s="7"/>
      <c r="AC190" s="7"/>
      <c r="AD190" s="7"/>
      <c r="AE190" s="7"/>
      <c r="AF190" s="7"/>
      <c r="AG190" s="7"/>
    </row>
    <row r="191" spans="1:33" ht="30" customHeight="1" x14ac:dyDescent="0.2">
      <c r="A191" s="305" t="s">
        <v>314</v>
      </c>
      <c r="B191" s="306"/>
      <c r="C191" s="307"/>
      <c r="D191" s="308"/>
      <c r="E191" s="309"/>
      <c r="F191" s="310"/>
      <c r="G191" s="311">
        <f>G37+G51+G67+G89+G103+G117+G130+G138+G148+G155+G159+G165+G190</f>
        <v>965102</v>
      </c>
      <c r="H191" s="309"/>
      <c r="I191" s="310"/>
      <c r="J191" s="311">
        <f>J37+J51+J67+J89+J103+J117+J130+J138+J148+J155+J159+J165+J190</f>
        <v>951256.73</v>
      </c>
      <c r="K191" s="309"/>
      <c r="L191" s="310"/>
      <c r="M191" s="311">
        <f>M37+M51+M67+M89+M103+M117+M130+M138+M148+M155+M159+M165+M190</f>
        <v>0</v>
      </c>
      <c r="N191" s="309"/>
      <c r="O191" s="310"/>
      <c r="P191" s="311">
        <f>P37+P51+P67+P89+P103+P117+P130+P138+P148+P155+P159+P165+P190</f>
        <v>0</v>
      </c>
      <c r="Q191" s="309"/>
      <c r="R191" s="310"/>
      <c r="S191" s="311">
        <f>S37+S51+S67+S89+S103+S117+S130+S138+S148+S155+S159+S165+S190</f>
        <v>0</v>
      </c>
      <c r="T191" s="309"/>
      <c r="U191" s="310"/>
      <c r="V191" s="311">
        <f>V37+V51+V67+V89+V103+V117+V130+V138+V148+V155+V159+V165+V190</f>
        <v>0</v>
      </c>
      <c r="W191" s="311">
        <f>W37+W51+W67+W89+W103+W117+W130+W138+W148+W155+W159+W165+W190</f>
        <v>965102</v>
      </c>
      <c r="X191" s="311">
        <f>X37+X51+X67+X89+X103+X117+X130+X138+X148+X155+X159+X165+X190</f>
        <v>951256.73</v>
      </c>
      <c r="Y191" s="311">
        <f>Y37+Y51+Y67+Y89+Y103+Y117+Y130+Y138+Y148+Y155+Y159+Y165+Y190</f>
        <v>13845.270000000019</v>
      </c>
      <c r="Z191" s="312">
        <f t="shared" si="57"/>
        <v>1.4345913696168921E-2</v>
      </c>
      <c r="AA191" s="313"/>
      <c r="AB191" s="7"/>
      <c r="AC191" s="7"/>
      <c r="AD191" s="7"/>
      <c r="AE191" s="7"/>
      <c r="AF191" s="7"/>
      <c r="AG191" s="7"/>
    </row>
    <row r="192" spans="1:33" ht="15" customHeight="1" x14ac:dyDescent="0.2">
      <c r="A192" s="398"/>
      <c r="B192" s="374"/>
      <c r="C192" s="374"/>
      <c r="D192" s="74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314"/>
      <c r="X192" s="314"/>
      <c r="Y192" s="314"/>
      <c r="Z192" s="314"/>
      <c r="AA192" s="83"/>
      <c r="AB192" s="7"/>
      <c r="AC192" s="7"/>
      <c r="AD192" s="7"/>
      <c r="AE192" s="7"/>
      <c r="AF192" s="7"/>
      <c r="AG192" s="7"/>
    </row>
    <row r="193" spans="1:33" ht="30" customHeight="1" x14ac:dyDescent="0.2">
      <c r="A193" s="399" t="s">
        <v>315</v>
      </c>
      <c r="B193" s="386"/>
      <c r="C193" s="400"/>
      <c r="D193" s="315"/>
      <c r="E193" s="309"/>
      <c r="F193" s="310"/>
      <c r="G193" s="316">
        <f>Фінансування!C27-'Кошторис  витрат'!G191</f>
        <v>0</v>
      </c>
      <c r="H193" s="309"/>
      <c r="I193" s="310"/>
      <c r="J193" s="316">
        <f>Фінансування!C28-'Кошторис  витрат'!J191</f>
        <v>0</v>
      </c>
      <c r="K193" s="309"/>
      <c r="L193" s="310"/>
      <c r="M193" s="316">
        <f>Фінансування!J27-'Кошторис  витрат'!M191</f>
        <v>0</v>
      </c>
      <c r="N193" s="309"/>
      <c r="O193" s="310"/>
      <c r="P193" s="316">
        <f>Фінансування!J28-'Кошторис  витрат'!P191</f>
        <v>0</v>
      </c>
      <c r="Q193" s="309"/>
      <c r="R193" s="310"/>
      <c r="S193" s="316">
        <f>Фінансування!L27-'Кошторис  витрат'!S191</f>
        <v>0</v>
      </c>
      <c r="T193" s="309"/>
      <c r="U193" s="310"/>
      <c r="V193" s="316">
        <f>Фінансування!L28-'Кошторис  витрат'!V191</f>
        <v>0</v>
      </c>
      <c r="W193" s="317">
        <f>Фінансування!N27-'Кошторис  витрат'!W191</f>
        <v>0</v>
      </c>
      <c r="X193" s="317">
        <f>Фінансування!N28-'Кошторис  витрат'!X191</f>
        <v>0</v>
      </c>
      <c r="Y193" s="317"/>
      <c r="Z193" s="317"/>
      <c r="AA193" s="318"/>
      <c r="AB193" s="7"/>
      <c r="AC193" s="7"/>
      <c r="AD193" s="7"/>
      <c r="AE193" s="7"/>
      <c r="AF193" s="7"/>
      <c r="AG193" s="7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321"/>
      <c r="B197" s="322"/>
      <c r="C197" s="323"/>
      <c r="D197" s="320"/>
      <c r="E197" s="324"/>
      <c r="F197" s="324"/>
      <c r="G197" s="70"/>
      <c r="H197" s="325"/>
      <c r="I197" s="321"/>
      <c r="J197" s="324"/>
      <c r="K197" s="326"/>
      <c r="L197" s="2"/>
      <c r="M197" s="70"/>
      <c r="N197" s="326"/>
      <c r="O197" s="2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2"/>
      <c r="AD197" s="1"/>
      <c r="AE197" s="1"/>
      <c r="AF197" s="1"/>
      <c r="AG197" s="1"/>
    </row>
    <row r="198" spans="1:33" ht="15.75" customHeight="1" x14ac:dyDescent="0.2">
      <c r="A198" s="327"/>
      <c r="B198" s="328"/>
      <c r="C198" s="329" t="s">
        <v>316</v>
      </c>
      <c r="D198" s="330"/>
      <c r="E198" s="331" t="s">
        <v>317</v>
      </c>
      <c r="F198" s="331"/>
      <c r="G198" s="332"/>
      <c r="H198" s="333"/>
      <c r="I198" s="334" t="s">
        <v>318</v>
      </c>
      <c r="J198" s="332"/>
      <c r="K198" s="333"/>
      <c r="L198" s="334"/>
      <c r="M198" s="332"/>
      <c r="N198" s="333"/>
      <c r="O198" s="334"/>
      <c r="P198" s="332"/>
      <c r="Q198" s="332"/>
      <c r="R198" s="332"/>
      <c r="S198" s="332"/>
      <c r="T198" s="332"/>
      <c r="U198" s="332"/>
      <c r="V198" s="332"/>
      <c r="W198" s="335"/>
      <c r="X198" s="335"/>
      <c r="Y198" s="335"/>
      <c r="Z198" s="335"/>
      <c r="AA198" s="336"/>
      <c r="AB198" s="337"/>
      <c r="AC198" s="336"/>
      <c r="AD198" s="337"/>
      <c r="AE198" s="337"/>
      <c r="AF198" s="337"/>
      <c r="AG198" s="337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8"/>
      <c r="X397" s="338"/>
      <c r="Y397" s="338"/>
      <c r="Z397" s="33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8"/>
      <c r="X398" s="338"/>
      <c r="Y398" s="338"/>
      <c r="Z398" s="33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9:D159"/>
    <mergeCell ref="A192:C192"/>
    <mergeCell ref="A193:C193"/>
    <mergeCell ref="K8:M8"/>
    <mergeCell ref="N8:P8"/>
    <mergeCell ref="E8:G8"/>
    <mergeCell ref="H8:J8"/>
    <mergeCell ref="E65:G66"/>
    <mergeCell ref="H65:J66"/>
    <mergeCell ref="A103:D10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tabSelected="1" topLeftCell="B46" workbookViewId="0">
      <selection activeCell="G37" sqref="G37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7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9"/>
      <c r="B1" s="339"/>
      <c r="C1" s="339"/>
      <c r="D1" s="340"/>
      <c r="E1" s="339"/>
      <c r="F1" s="340"/>
      <c r="G1" s="339"/>
      <c r="H1" s="339"/>
      <c r="I1" s="5"/>
      <c r="J1" s="341" t="s">
        <v>319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9"/>
      <c r="B2" s="339"/>
      <c r="C2" s="339"/>
      <c r="D2" s="340"/>
      <c r="E2" s="339"/>
      <c r="F2" s="340"/>
      <c r="G2" s="339"/>
      <c r="H2" s="420" t="s">
        <v>320</v>
      </c>
      <c r="I2" s="374"/>
      <c r="J2" s="37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9"/>
      <c r="B4" s="421" t="s">
        <v>321</v>
      </c>
      <c r="C4" s="374"/>
      <c r="D4" s="374"/>
      <c r="E4" s="374"/>
      <c r="F4" s="374"/>
      <c r="G4" s="374"/>
      <c r="H4" s="374"/>
      <c r="I4" s="374"/>
      <c r="J4" s="37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9"/>
      <c r="B5" s="421" t="s">
        <v>322</v>
      </c>
      <c r="C5" s="374"/>
      <c r="D5" s="374"/>
      <c r="E5" s="374"/>
      <c r="F5" s="374"/>
      <c r="G5" s="374"/>
      <c r="H5" s="374"/>
      <c r="I5" s="374"/>
      <c r="J5" s="37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9"/>
      <c r="B6" s="422" t="s">
        <v>323</v>
      </c>
      <c r="C6" s="374"/>
      <c r="D6" s="374"/>
      <c r="E6" s="374"/>
      <c r="F6" s="374"/>
      <c r="G6" s="374"/>
      <c r="H6" s="374"/>
      <c r="I6" s="374"/>
      <c r="J6" s="37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9"/>
      <c r="B7" s="421" t="s">
        <v>390</v>
      </c>
      <c r="C7" s="374"/>
      <c r="D7" s="374"/>
      <c r="E7" s="374"/>
      <c r="F7" s="374"/>
      <c r="G7" s="374"/>
      <c r="H7" s="374"/>
      <c r="I7" s="374"/>
      <c r="J7" s="37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23" t="s">
        <v>324</v>
      </c>
      <c r="C9" s="419"/>
      <c r="D9" s="424"/>
      <c r="E9" s="425" t="s">
        <v>325</v>
      </c>
      <c r="F9" s="419"/>
      <c r="G9" s="419"/>
      <c r="H9" s="419"/>
      <c r="I9" s="419"/>
      <c r="J9" s="42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342" t="s">
        <v>326</v>
      </c>
      <c r="B10" s="342" t="s">
        <v>327</v>
      </c>
      <c r="C10" s="342" t="s">
        <v>47</v>
      </c>
      <c r="D10" s="343" t="s">
        <v>328</v>
      </c>
      <c r="E10" s="342" t="s">
        <v>329</v>
      </c>
      <c r="F10" s="343" t="s">
        <v>328</v>
      </c>
      <c r="G10" s="344" t="s">
        <v>330</v>
      </c>
      <c r="H10" s="344" t="s">
        <v>331</v>
      </c>
      <c r="I10" s="342" t="s">
        <v>332</v>
      </c>
      <c r="J10" s="342" t="s">
        <v>333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0" customHeight="1" x14ac:dyDescent="0.2">
      <c r="A11" s="345"/>
      <c r="B11" s="345" t="s">
        <v>74</v>
      </c>
      <c r="C11" s="346" t="s">
        <v>391</v>
      </c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8" customFormat="1" ht="80.45" customHeight="1" x14ac:dyDescent="0.25">
      <c r="A12" s="345"/>
      <c r="B12" s="345" t="s">
        <v>77</v>
      </c>
      <c r="C12" s="360" t="s">
        <v>392</v>
      </c>
      <c r="D12" s="347">
        <v>47000</v>
      </c>
      <c r="E12" s="346" t="s">
        <v>393</v>
      </c>
      <c r="F12" s="347">
        <v>47000</v>
      </c>
      <c r="G12" s="346" t="s">
        <v>394</v>
      </c>
      <c r="H12" s="346" t="s">
        <v>395</v>
      </c>
      <c r="I12" s="347">
        <v>47000</v>
      </c>
      <c r="J12" s="346" t="s">
        <v>487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8" customFormat="1" ht="14.25" customHeight="1" x14ac:dyDescent="0.2">
      <c r="A13" s="345"/>
      <c r="B13" s="345" t="s">
        <v>80</v>
      </c>
      <c r="C13" s="346" t="s">
        <v>399</v>
      </c>
      <c r="D13" s="347">
        <v>45500</v>
      </c>
      <c r="E13" s="346" t="s">
        <v>397</v>
      </c>
      <c r="F13" s="347">
        <v>45500</v>
      </c>
      <c r="G13" s="346" t="s">
        <v>398</v>
      </c>
      <c r="H13" s="346" t="s">
        <v>395</v>
      </c>
      <c r="I13" s="347">
        <v>45500</v>
      </c>
      <c r="J13" s="346" t="s">
        <v>488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8" customFormat="1" ht="14.25" customHeight="1" x14ac:dyDescent="0.2">
      <c r="A14" s="345"/>
      <c r="B14" s="345" t="s">
        <v>81</v>
      </c>
      <c r="C14" s="346" t="s">
        <v>400</v>
      </c>
      <c r="D14" s="347">
        <v>47000</v>
      </c>
      <c r="E14" s="346" t="s">
        <v>401</v>
      </c>
      <c r="F14" s="347">
        <v>47000</v>
      </c>
      <c r="G14" s="346" t="s">
        <v>398</v>
      </c>
      <c r="H14" s="346" t="s">
        <v>395</v>
      </c>
      <c r="I14" s="347">
        <v>47000</v>
      </c>
      <c r="J14" s="346" t="s">
        <v>488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8" customFormat="1" ht="14.25" customHeight="1" x14ac:dyDescent="0.2">
      <c r="A15" s="345"/>
      <c r="B15" s="345" t="s">
        <v>402</v>
      </c>
      <c r="C15" s="346" t="s">
        <v>403</v>
      </c>
      <c r="D15" s="347">
        <v>43000</v>
      </c>
      <c r="E15" s="346" t="s">
        <v>404</v>
      </c>
      <c r="F15" s="347">
        <v>43000</v>
      </c>
      <c r="G15" s="346" t="s">
        <v>398</v>
      </c>
      <c r="H15" s="346" t="s">
        <v>395</v>
      </c>
      <c r="I15" s="347">
        <v>43000</v>
      </c>
      <c r="J15" s="346" t="s">
        <v>489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8" customFormat="1" ht="14.25" customHeight="1" x14ac:dyDescent="0.2">
      <c r="A16" s="345"/>
      <c r="B16" s="345" t="s">
        <v>407</v>
      </c>
      <c r="C16" s="346" t="s">
        <v>405</v>
      </c>
      <c r="D16" s="347">
        <v>35000</v>
      </c>
      <c r="E16" s="346" t="s">
        <v>406</v>
      </c>
      <c r="F16" s="347">
        <v>35000</v>
      </c>
      <c r="G16" s="346" t="s">
        <v>398</v>
      </c>
      <c r="H16" s="346" t="s">
        <v>395</v>
      </c>
      <c r="I16" s="347">
        <v>35000</v>
      </c>
      <c r="J16" s="346" t="s">
        <v>490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8" customFormat="1" ht="14.25" customHeight="1" x14ac:dyDescent="0.2">
      <c r="A17" s="345"/>
      <c r="B17" s="345" t="s">
        <v>354</v>
      </c>
      <c r="C17" s="346" t="s">
        <v>408</v>
      </c>
      <c r="D17" s="347">
        <v>17200</v>
      </c>
      <c r="E17" s="346" t="s">
        <v>409</v>
      </c>
      <c r="F17" s="347">
        <v>17200</v>
      </c>
      <c r="G17" s="346" t="s">
        <v>398</v>
      </c>
      <c r="H17" s="346" t="s">
        <v>395</v>
      </c>
      <c r="I17" s="347">
        <v>17200</v>
      </c>
      <c r="J17" s="346" t="s">
        <v>490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8" customFormat="1" ht="14.25" customHeight="1" x14ac:dyDescent="0.2">
      <c r="A18" s="345"/>
      <c r="B18" s="345" t="s">
        <v>355</v>
      </c>
      <c r="C18" s="346" t="s">
        <v>410</v>
      </c>
      <c r="D18" s="347">
        <v>9400</v>
      </c>
      <c r="E18" s="346" t="s">
        <v>411</v>
      </c>
      <c r="F18" s="347">
        <v>9400</v>
      </c>
      <c r="G18" s="346" t="s">
        <v>398</v>
      </c>
      <c r="H18" s="346" t="s">
        <v>395</v>
      </c>
      <c r="I18" s="347">
        <v>9400</v>
      </c>
      <c r="J18" s="346" t="s">
        <v>490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8" customFormat="1" ht="14.25" customHeight="1" x14ac:dyDescent="0.25">
      <c r="A19" s="345"/>
      <c r="B19" s="345" t="s">
        <v>82</v>
      </c>
      <c r="C19" s="360" t="s">
        <v>98</v>
      </c>
      <c r="D19" s="347"/>
      <c r="E19" s="346"/>
      <c r="F19" s="347"/>
      <c r="G19" s="346"/>
      <c r="H19" s="346"/>
      <c r="I19" s="347"/>
      <c r="J19" s="34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8" customFormat="1" ht="14.25" customHeight="1" x14ac:dyDescent="0.2">
      <c r="A20" s="345"/>
      <c r="B20" s="345" t="s">
        <v>84</v>
      </c>
      <c r="C20" s="346" t="s">
        <v>412</v>
      </c>
      <c r="D20" s="347">
        <v>30000</v>
      </c>
      <c r="E20" s="346" t="s">
        <v>413</v>
      </c>
      <c r="F20" s="347">
        <v>30000</v>
      </c>
      <c r="G20" s="346" t="s">
        <v>398</v>
      </c>
      <c r="H20" s="346" t="s">
        <v>395</v>
      </c>
      <c r="I20" s="347">
        <v>30000</v>
      </c>
      <c r="J20" s="346" t="s">
        <v>396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8" customFormat="1" ht="14.25" customHeight="1" x14ac:dyDescent="0.2">
      <c r="A21" s="345"/>
      <c r="B21" s="345" t="s">
        <v>85</v>
      </c>
      <c r="C21" s="346" t="s">
        <v>414</v>
      </c>
      <c r="D21" s="347">
        <v>45000</v>
      </c>
      <c r="E21" s="346" t="s">
        <v>415</v>
      </c>
      <c r="F21" s="347">
        <v>45000</v>
      </c>
      <c r="G21" s="346" t="s">
        <v>398</v>
      </c>
      <c r="H21" s="346" t="s">
        <v>395</v>
      </c>
      <c r="I21" s="347">
        <v>45000</v>
      </c>
      <c r="J21" s="346" t="s">
        <v>396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8" customFormat="1" ht="14.25" customHeight="1" x14ac:dyDescent="0.25">
      <c r="A22" s="345"/>
      <c r="B22" s="345" t="s">
        <v>416</v>
      </c>
      <c r="C22" s="360" t="s">
        <v>417</v>
      </c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8" customFormat="1" ht="14.25" customHeight="1" x14ac:dyDescent="0.2">
      <c r="A23" s="345"/>
      <c r="B23" s="345" t="s">
        <v>95</v>
      </c>
      <c r="C23" s="346" t="s">
        <v>96</v>
      </c>
      <c r="D23" s="347">
        <v>53702</v>
      </c>
      <c r="E23" s="346"/>
      <c r="F23" s="347">
        <v>53702</v>
      </c>
      <c r="G23" s="346" t="s">
        <v>398</v>
      </c>
      <c r="H23" s="346"/>
      <c r="I23" s="347">
        <v>53702</v>
      </c>
      <c r="J23" s="346" t="s">
        <v>418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8" customFormat="1" ht="14.25" customHeight="1" x14ac:dyDescent="0.2">
      <c r="A24" s="345"/>
      <c r="B24" s="345" t="s">
        <v>97</v>
      </c>
      <c r="C24" s="346" t="s">
        <v>98</v>
      </c>
      <c r="D24" s="347">
        <v>16500</v>
      </c>
      <c r="E24" s="346"/>
      <c r="F24" s="347">
        <v>16500</v>
      </c>
      <c r="G24" s="346" t="s">
        <v>398</v>
      </c>
      <c r="H24" s="346"/>
      <c r="I24" s="347">
        <v>16500</v>
      </c>
      <c r="J24" s="346" t="s">
        <v>418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8" customFormat="1" ht="14.25" customHeight="1" x14ac:dyDescent="0.25">
      <c r="A25" s="345"/>
      <c r="B25" s="345" t="s">
        <v>130</v>
      </c>
      <c r="C25" s="360" t="s">
        <v>419</v>
      </c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8" customFormat="1" ht="57.75" customHeight="1" x14ac:dyDescent="0.2">
      <c r="A26" s="345"/>
      <c r="B26" s="362" t="s">
        <v>132</v>
      </c>
      <c r="C26" s="361" t="s">
        <v>420</v>
      </c>
      <c r="D26" s="363">
        <v>5000</v>
      </c>
      <c r="E26" s="346" t="s">
        <v>433</v>
      </c>
      <c r="F26" s="347">
        <v>4749</v>
      </c>
      <c r="G26" s="346" t="s">
        <v>425</v>
      </c>
      <c r="H26" s="346" t="s">
        <v>426</v>
      </c>
      <c r="I26" s="347">
        <v>4749</v>
      </c>
      <c r="J26" s="346" t="s">
        <v>478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8" customFormat="1" ht="60.75" customHeight="1" x14ac:dyDescent="0.2">
      <c r="A27" s="345"/>
      <c r="B27" s="362" t="s">
        <v>134</v>
      </c>
      <c r="C27" s="361" t="s">
        <v>363</v>
      </c>
      <c r="D27" s="363">
        <v>25000</v>
      </c>
      <c r="E27" s="346" t="s">
        <v>427</v>
      </c>
      <c r="F27" s="347">
        <v>23700</v>
      </c>
      <c r="G27" s="346" t="s">
        <v>428</v>
      </c>
      <c r="H27" s="346" t="s">
        <v>429</v>
      </c>
      <c r="I27" s="347">
        <v>23700</v>
      </c>
      <c r="J27" s="361" t="s">
        <v>484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8" customFormat="1" ht="57" customHeight="1" x14ac:dyDescent="0.2">
      <c r="A28" s="345"/>
      <c r="B28" s="362" t="s">
        <v>136</v>
      </c>
      <c r="C28" s="361" t="s">
        <v>364</v>
      </c>
      <c r="D28" s="363">
        <v>6000</v>
      </c>
      <c r="E28" s="346" t="s">
        <v>430</v>
      </c>
      <c r="F28" s="347">
        <v>3900</v>
      </c>
      <c r="G28" s="346" t="s">
        <v>431</v>
      </c>
      <c r="H28" s="346" t="s">
        <v>432</v>
      </c>
      <c r="I28" s="347">
        <v>3900</v>
      </c>
      <c r="J28" s="361" t="s">
        <v>485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8" customFormat="1" ht="53.25" customHeight="1" x14ac:dyDescent="0.2">
      <c r="A29" s="345"/>
      <c r="B29" s="362" t="s">
        <v>365</v>
      </c>
      <c r="C29" s="361" t="s">
        <v>366</v>
      </c>
      <c r="D29" s="363">
        <v>110000</v>
      </c>
      <c r="E29" s="346" t="s">
        <v>433</v>
      </c>
      <c r="F29" s="347">
        <v>87990</v>
      </c>
      <c r="G29" s="346" t="s">
        <v>510</v>
      </c>
      <c r="H29" s="346" t="s">
        <v>434</v>
      </c>
      <c r="I29" s="347">
        <v>87990</v>
      </c>
      <c r="J29" s="361" t="s">
        <v>480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8" customFormat="1" ht="49.5" customHeight="1" x14ac:dyDescent="0.2">
      <c r="A30" s="345"/>
      <c r="B30" s="362" t="s">
        <v>367</v>
      </c>
      <c r="C30" s="361" t="s">
        <v>368</v>
      </c>
      <c r="D30" s="363">
        <v>15000</v>
      </c>
      <c r="E30" s="346" t="s">
        <v>435</v>
      </c>
      <c r="F30" s="347">
        <v>11985</v>
      </c>
      <c r="G30" s="346" t="s">
        <v>511</v>
      </c>
      <c r="H30" s="346" t="s">
        <v>436</v>
      </c>
      <c r="I30" s="347">
        <v>11985</v>
      </c>
      <c r="J30" s="346" t="s">
        <v>479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8" customFormat="1" ht="57.75" customHeight="1" x14ac:dyDescent="0.2">
      <c r="A31" s="345"/>
      <c r="B31" s="362" t="s">
        <v>421</v>
      </c>
      <c r="C31" s="361" t="s">
        <v>422</v>
      </c>
      <c r="D31" s="363">
        <v>50000</v>
      </c>
      <c r="E31" s="346" t="s">
        <v>433</v>
      </c>
      <c r="F31" s="347">
        <v>44495.1</v>
      </c>
      <c r="G31" s="346" t="s">
        <v>437</v>
      </c>
      <c r="H31" s="346" t="s">
        <v>438</v>
      </c>
      <c r="I31" s="347">
        <v>44495.1</v>
      </c>
      <c r="J31" s="361" t="s">
        <v>481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8" customFormat="1" ht="38.25" customHeight="1" x14ac:dyDescent="0.2">
      <c r="A32" s="345"/>
      <c r="B32" s="362" t="s">
        <v>371</v>
      </c>
      <c r="C32" s="361" t="s">
        <v>439</v>
      </c>
      <c r="D32" s="363">
        <v>2000</v>
      </c>
      <c r="E32" s="346" t="s">
        <v>449</v>
      </c>
      <c r="F32" s="347">
        <v>2000.02</v>
      </c>
      <c r="G32" s="346" t="s">
        <v>509</v>
      </c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8" customFormat="1" ht="51.75" customHeight="1" x14ac:dyDescent="0.2">
      <c r="A33" s="345"/>
      <c r="B33" s="362" t="s">
        <v>373</v>
      </c>
      <c r="C33" s="361" t="s">
        <v>374</v>
      </c>
      <c r="D33" s="363">
        <v>28000</v>
      </c>
      <c r="E33" s="346" t="s">
        <v>442</v>
      </c>
      <c r="F33" s="347">
        <v>25116</v>
      </c>
      <c r="G33" s="346" t="s">
        <v>443</v>
      </c>
      <c r="H33" s="346" t="s">
        <v>444</v>
      </c>
      <c r="I33" s="347">
        <v>25116</v>
      </c>
      <c r="J33" s="361" t="s">
        <v>483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58" customFormat="1" ht="51.75" customHeight="1" x14ac:dyDescent="0.2">
      <c r="A34" s="345"/>
      <c r="B34" s="362" t="s">
        <v>423</v>
      </c>
      <c r="C34" s="361" t="s">
        <v>424</v>
      </c>
      <c r="D34" s="363">
        <v>0</v>
      </c>
      <c r="E34" s="346" t="s">
        <v>433</v>
      </c>
      <c r="F34" s="347">
        <v>2449.8000000000002</v>
      </c>
      <c r="G34" s="346" t="s">
        <v>440</v>
      </c>
      <c r="H34" s="346" t="s">
        <v>441</v>
      </c>
      <c r="I34" s="347">
        <v>2449.8000000000002</v>
      </c>
      <c r="J34" s="361" t="s">
        <v>482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3.5" customHeight="1" x14ac:dyDescent="0.2">
      <c r="A35" s="345"/>
      <c r="B35" s="345" t="s">
        <v>206</v>
      </c>
      <c r="C35" s="346" t="s">
        <v>375</v>
      </c>
      <c r="D35" s="347">
        <v>6400</v>
      </c>
      <c r="E35" s="346" t="s">
        <v>445</v>
      </c>
      <c r="F35" s="347">
        <v>4922.8100000000004</v>
      </c>
      <c r="G35" s="346" t="s">
        <v>512</v>
      </c>
      <c r="H35" s="346" t="s">
        <v>446</v>
      </c>
      <c r="I35" s="347">
        <v>4922.8100000000004</v>
      </c>
      <c r="J35" s="346" t="s">
        <v>477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68" customFormat="1" ht="43.5" customHeight="1" x14ac:dyDescent="0.2">
      <c r="A36" s="345"/>
      <c r="B36" s="345" t="s">
        <v>447</v>
      </c>
      <c r="C36" s="346" t="s">
        <v>448</v>
      </c>
      <c r="D36" s="347">
        <v>24400</v>
      </c>
      <c r="E36" s="346" t="s">
        <v>449</v>
      </c>
      <c r="F36" s="347">
        <v>24400</v>
      </c>
      <c r="G36" s="346" t="s">
        <v>529</v>
      </c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64" customFormat="1" ht="45" customHeight="1" thickBot="1" x14ac:dyDescent="0.25">
      <c r="A37" s="345"/>
      <c r="B37" s="345" t="s">
        <v>447</v>
      </c>
      <c r="C37" s="346" t="s">
        <v>448</v>
      </c>
      <c r="D37" s="347">
        <v>0</v>
      </c>
      <c r="E37" s="346" t="s">
        <v>449</v>
      </c>
      <c r="F37" s="347">
        <v>22600</v>
      </c>
      <c r="G37" s="346" t="s">
        <v>491</v>
      </c>
      <c r="H37" s="346"/>
      <c r="I37" s="347"/>
      <c r="J37" s="34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64" customFormat="1" ht="44.25" customHeight="1" x14ac:dyDescent="0.2">
      <c r="A38" s="345"/>
      <c r="B38" s="345" t="s">
        <v>492</v>
      </c>
      <c r="C38" s="255" t="s">
        <v>380</v>
      </c>
      <c r="D38" s="347">
        <v>42000</v>
      </c>
      <c r="E38" s="346" t="s">
        <v>450</v>
      </c>
      <c r="F38" s="347">
        <v>42000</v>
      </c>
      <c r="G38" s="346" t="s">
        <v>451</v>
      </c>
      <c r="H38" s="346" t="s">
        <v>506</v>
      </c>
      <c r="I38" s="347">
        <v>42000</v>
      </c>
      <c r="J38" s="346" t="s">
        <v>508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64" customFormat="1" ht="48.75" customHeight="1" x14ac:dyDescent="0.2">
      <c r="A39" s="345"/>
      <c r="B39" s="345" t="s">
        <v>452</v>
      </c>
      <c r="C39" s="188" t="s">
        <v>381</v>
      </c>
      <c r="D39" s="347">
        <v>42000</v>
      </c>
      <c r="E39" s="346" t="s">
        <v>453</v>
      </c>
      <c r="F39" s="347">
        <v>40000</v>
      </c>
      <c r="G39" s="346" t="s">
        <v>454</v>
      </c>
      <c r="H39" s="346" t="s">
        <v>469</v>
      </c>
      <c r="I39" s="347">
        <v>20000</v>
      </c>
      <c r="J39" s="346" t="s">
        <v>505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66" customFormat="1" ht="48.75" customHeight="1" x14ac:dyDescent="0.2">
      <c r="A40" s="345"/>
      <c r="B40" s="345" t="s">
        <v>493</v>
      </c>
      <c r="C40" s="188" t="s">
        <v>380</v>
      </c>
      <c r="D40" s="347">
        <v>4000</v>
      </c>
      <c r="E40" s="346" t="s">
        <v>450</v>
      </c>
      <c r="F40" s="347">
        <v>4000</v>
      </c>
      <c r="G40" s="346" t="s">
        <v>451</v>
      </c>
      <c r="H40" s="346" t="s">
        <v>473</v>
      </c>
      <c r="I40" s="347"/>
      <c r="J40" s="34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64" customFormat="1" ht="54" customHeight="1" x14ac:dyDescent="0.2">
      <c r="A41" s="345"/>
      <c r="B41" s="345" t="s">
        <v>455</v>
      </c>
      <c r="C41" s="188" t="s">
        <v>383</v>
      </c>
      <c r="D41" s="347">
        <v>33000</v>
      </c>
      <c r="E41" s="346" t="s">
        <v>456</v>
      </c>
      <c r="F41" s="347">
        <v>33000</v>
      </c>
      <c r="G41" s="346" t="s">
        <v>457</v>
      </c>
      <c r="H41" s="346" t="s">
        <v>471</v>
      </c>
      <c r="I41" s="347">
        <v>23000</v>
      </c>
      <c r="J41" s="346" t="s">
        <v>504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64" customFormat="1" ht="26.25" customHeight="1" x14ac:dyDescent="0.2">
      <c r="A42" s="345"/>
      <c r="B42" s="345" t="s">
        <v>458</v>
      </c>
      <c r="C42" s="164" t="s">
        <v>384</v>
      </c>
      <c r="D42" s="347">
        <v>20000</v>
      </c>
      <c r="E42" s="346" t="s">
        <v>459</v>
      </c>
      <c r="F42" s="347">
        <v>20647</v>
      </c>
      <c r="G42" s="346" t="s">
        <v>460</v>
      </c>
      <c r="H42" s="346"/>
      <c r="I42" s="347"/>
      <c r="J42" s="34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64" customFormat="1" ht="36" customHeight="1" x14ac:dyDescent="0.2">
      <c r="A43" s="345"/>
      <c r="B43" s="345" t="s">
        <v>461</v>
      </c>
      <c r="C43" s="164" t="s">
        <v>385</v>
      </c>
      <c r="D43" s="347">
        <v>22000</v>
      </c>
      <c r="E43" s="346" t="s">
        <v>462</v>
      </c>
      <c r="F43" s="347">
        <v>21000</v>
      </c>
      <c r="G43" s="346" t="s">
        <v>463</v>
      </c>
      <c r="H43" s="346" t="s">
        <v>472</v>
      </c>
      <c r="I43" s="347">
        <v>21000</v>
      </c>
      <c r="J43" s="346" t="s">
        <v>507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5" customHeight="1" x14ac:dyDescent="0.2">
      <c r="A44" s="345"/>
      <c r="B44" s="345" t="s">
        <v>464</v>
      </c>
      <c r="C44" s="164" t="s">
        <v>386</v>
      </c>
      <c r="D44" s="347">
        <v>40000</v>
      </c>
      <c r="E44" s="346" t="s">
        <v>465</v>
      </c>
      <c r="F44" s="347">
        <v>40000</v>
      </c>
      <c r="G44" s="346" t="s">
        <v>466</v>
      </c>
      <c r="H44" s="346" t="s">
        <v>471</v>
      </c>
      <c r="I44" s="347">
        <v>20000</v>
      </c>
      <c r="J44" s="346" t="s">
        <v>501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4.75" customHeight="1" x14ac:dyDescent="0.2">
      <c r="A45" s="345"/>
      <c r="B45" s="345" t="s">
        <v>474</v>
      </c>
      <c r="C45" s="188" t="s">
        <v>387</v>
      </c>
      <c r="D45" s="347">
        <v>12000</v>
      </c>
      <c r="E45" s="346" t="s">
        <v>475</v>
      </c>
      <c r="F45" s="347">
        <v>12000</v>
      </c>
      <c r="G45" s="346" t="s">
        <v>476</v>
      </c>
      <c r="H45" s="346" t="s">
        <v>470</v>
      </c>
      <c r="I45" s="347">
        <v>0</v>
      </c>
      <c r="J45" s="361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57" customHeight="1" x14ac:dyDescent="0.2">
      <c r="A46" s="345"/>
      <c r="B46" s="345" t="s">
        <v>494</v>
      </c>
      <c r="C46" s="188" t="s">
        <v>271</v>
      </c>
      <c r="D46" s="347">
        <v>4000</v>
      </c>
      <c r="E46" s="346" t="s">
        <v>495</v>
      </c>
      <c r="F46" s="347">
        <v>4000</v>
      </c>
      <c r="G46" s="346" t="s">
        <v>496</v>
      </c>
      <c r="H46" s="346"/>
      <c r="I46" s="347">
        <v>0</v>
      </c>
      <c r="J46" s="34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65" customFormat="1" ht="70.5" customHeight="1" x14ac:dyDescent="0.2">
      <c r="A47" s="345"/>
      <c r="B47" s="345" t="s">
        <v>306</v>
      </c>
      <c r="C47" s="188" t="s">
        <v>388</v>
      </c>
      <c r="D47" s="347">
        <v>45000</v>
      </c>
      <c r="E47" s="346" t="s">
        <v>467</v>
      </c>
      <c r="F47" s="347">
        <v>45000</v>
      </c>
      <c r="G47" s="346" t="s">
        <v>468</v>
      </c>
      <c r="H47" s="346" t="s">
        <v>502</v>
      </c>
      <c r="I47" s="347">
        <v>27000</v>
      </c>
      <c r="J47" s="361" t="s">
        <v>503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65" customFormat="1" ht="57" customHeight="1" x14ac:dyDescent="0.2">
      <c r="A48" s="345"/>
      <c r="B48" s="345" t="s">
        <v>307</v>
      </c>
      <c r="C48" s="188" t="s">
        <v>497</v>
      </c>
      <c r="D48" s="347">
        <v>20000</v>
      </c>
      <c r="E48" s="346" t="s">
        <v>499</v>
      </c>
      <c r="F48" s="347">
        <v>20000</v>
      </c>
      <c r="G48" s="346" t="s">
        <v>500</v>
      </c>
      <c r="H48" s="346"/>
      <c r="I48" s="347"/>
      <c r="J48" s="3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65" customFormat="1" ht="57" customHeight="1" x14ac:dyDescent="0.2">
      <c r="A49" s="345"/>
      <c r="B49" s="345" t="s">
        <v>309</v>
      </c>
      <c r="C49" s="188" t="s">
        <v>498</v>
      </c>
      <c r="D49" s="347">
        <v>20000</v>
      </c>
      <c r="E49" s="346" t="s">
        <v>499</v>
      </c>
      <c r="F49" s="347">
        <v>22000</v>
      </c>
      <c r="G49" s="346" t="s">
        <v>500</v>
      </c>
      <c r="H49" s="346"/>
      <c r="I49" s="347"/>
      <c r="J49" s="34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45"/>
      <c r="B50" s="345"/>
      <c r="C50" s="346"/>
      <c r="D50" s="347"/>
      <c r="E50" s="346"/>
      <c r="F50" s="347"/>
      <c r="G50" s="346"/>
      <c r="H50" s="346"/>
      <c r="I50" s="347"/>
      <c r="J50" s="34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48"/>
      <c r="B51" s="418" t="s">
        <v>334</v>
      </c>
      <c r="C51" s="419"/>
      <c r="D51" s="349">
        <f>SUM(D11:D50)</f>
        <v>965102</v>
      </c>
      <c r="E51" s="350"/>
      <c r="F51" s="349">
        <f>SUM(F11:F50)</f>
        <v>951256.7300000001</v>
      </c>
      <c r="G51" s="350"/>
      <c r="H51" s="350"/>
      <c r="I51" s="349">
        <f>SUM(I11:I50)</f>
        <v>751609.71000000008</v>
      </c>
      <c r="J51" s="350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</row>
    <row r="52" spans="1:26" ht="14.25" customHeight="1" x14ac:dyDescent="0.2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15"/>
      <c r="B53" s="423" t="s">
        <v>335</v>
      </c>
      <c r="C53" s="419"/>
      <c r="D53" s="424"/>
      <c r="E53" s="425" t="s">
        <v>325</v>
      </c>
      <c r="F53" s="419"/>
      <c r="G53" s="419"/>
      <c r="H53" s="419"/>
      <c r="I53" s="419"/>
      <c r="J53" s="42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2">
      <c r="A54" s="342" t="s">
        <v>326</v>
      </c>
      <c r="B54" s="342" t="s">
        <v>327</v>
      </c>
      <c r="C54" s="342" t="s">
        <v>47</v>
      </c>
      <c r="D54" s="343" t="s">
        <v>328</v>
      </c>
      <c r="E54" s="342" t="s">
        <v>329</v>
      </c>
      <c r="F54" s="343" t="s">
        <v>328</v>
      </c>
      <c r="G54" s="344" t="s">
        <v>330</v>
      </c>
      <c r="H54" s="344" t="s">
        <v>331</v>
      </c>
      <c r="I54" s="342" t="s">
        <v>332</v>
      </c>
      <c r="J54" s="342" t="s">
        <v>333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">
      <c r="A55" s="345"/>
      <c r="B55" s="345" t="s">
        <v>74</v>
      </c>
      <c r="C55" s="346"/>
      <c r="D55" s="347"/>
      <c r="E55" s="346"/>
      <c r="F55" s="347"/>
      <c r="G55" s="346"/>
      <c r="H55" s="346"/>
      <c r="I55" s="347"/>
      <c r="J55" s="34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45"/>
      <c r="B56" s="345" t="s">
        <v>107</v>
      </c>
      <c r="C56" s="346"/>
      <c r="D56" s="347"/>
      <c r="E56" s="346"/>
      <c r="F56" s="347"/>
      <c r="G56" s="346"/>
      <c r="H56" s="346"/>
      <c r="I56" s="347"/>
      <c r="J56" s="34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45"/>
      <c r="B57" s="345" t="s">
        <v>114</v>
      </c>
      <c r="C57" s="346"/>
      <c r="D57" s="347"/>
      <c r="E57" s="346"/>
      <c r="F57" s="347"/>
      <c r="G57" s="346"/>
      <c r="H57" s="346"/>
      <c r="I57" s="347"/>
      <c r="J57" s="34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45"/>
      <c r="B58" s="345" t="s">
        <v>130</v>
      </c>
      <c r="C58" s="346"/>
      <c r="D58" s="347"/>
      <c r="E58" s="346"/>
      <c r="F58" s="347"/>
      <c r="G58" s="346"/>
      <c r="H58" s="346"/>
      <c r="I58" s="347"/>
      <c r="J58" s="34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45"/>
      <c r="B59" s="345" t="s">
        <v>148</v>
      </c>
      <c r="C59" s="346"/>
      <c r="D59" s="347"/>
      <c r="E59" s="346"/>
      <c r="F59" s="347"/>
      <c r="G59" s="346"/>
      <c r="H59" s="346"/>
      <c r="I59" s="347"/>
      <c r="J59" s="34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45"/>
      <c r="B60" s="345"/>
      <c r="C60" s="346"/>
      <c r="D60" s="347"/>
      <c r="E60" s="346"/>
      <c r="F60" s="347"/>
      <c r="G60" s="346"/>
      <c r="H60" s="346"/>
      <c r="I60" s="347"/>
      <c r="J60" s="34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48"/>
      <c r="B61" s="418" t="s">
        <v>334</v>
      </c>
      <c r="C61" s="419"/>
      <c r="D61" s="349">
        <f>SUM(D55:D60)</f>
        <v>0</v>
      </c>
      <c r="E61" s="350"/>
      <c r="F61" s="349">
        <f>SUM(F55:F60)</f>
        <v>0</v>
      </c>
      <c r="G61" s="350"/>
      <c r="H61" s="350"/>
      <c r="I61" s="349">
        <f>SUM(I55:I60)</f>
        <v>0</v>
      </c>
      <c r="J61" s="350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</row>
    <row r="62" spans="1:26" ht="14.25" customHeight="1" x14ac:dyDescent="0.2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15"/>
      <c r="B63" s="423" t="s">
        <v>336</v>
      </c>
      <c r="C63" s="419"/>
      <c r="D63" s="424"/>
      <c r="E63" s="425" t="s">
        <v>325</v>
      </c>
      <c r="F63" s="419"/>
      <c r="G63" s="419"/>
      <c r="H63" s="419"/>
      <c r="I63" s="419"/>
      <c r="J63" s="42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 x14ac:dyDescent="0.2">
      <c r="A64" s="342" t="s">
        <v>326</v>
      </c>
      <c r="B64" s="342" t="s">
        <v>327</v>
      </c>
      <c r="C64" s="342" t="s">
        <v>47</v>
      </c>
      <c r="D64" s="343" t="s">
        <v>328</v>
      </c>
      <c r="E64" s="342" t="s">
        <v>329</v>
      </c>
      <c r="F64" s="343" t="s">
        <v>328</v>
      </c>
      <c r="G64" s="344" t="s">
        <v>330</v>
      </c>
      <c r="H64" s="344" t="s">
        <v>331</v>
      </c>
      <c r="I64" s="342" t="s">
        <v>332</v>
      </c>
      <c r="J64" s="342" t="s">
        <v>333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 x14ac:dyDescent="0.2">
      <c r="A65" s="345"/>
      <c r="B65" s="345" t="s">
        <v>74</v>
      </c>
      <c r="C65" s="346"/>
      <c r="D65" s="347"/>
      <c r="E65" s="346"/>
      <c r="F65" s="347"/>
      <c r="G65" s="346"/>
      <c r="H65" s="346"/>
      <c r="I65" s="347"/>
      <c r="J65" s="34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45"/>
      <c r="B66" s="345" t="s">
        <v>107</v>
      </c>
      <c r="C66" s="346"/>
      <c r="D66" s="347"/>
      <c r="E66" s="346"/>
      <c r="F66" s="347"/>
      <c r="G66" s="346"/>
      <c r="H66" s="346"/>
      <c r="I66" s="347"/>
      <c r="J66" s="34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45"/>
      <c r="B67" s="345" t="s">
        <v>114</v>
      </c>
      <c r="C67" s="346"/>
      <c r="D67" s="347"/>
      <c r="E67" s="346"/>
      <c r="F67" s="347"/>
      <c r="G67" s="346"/>
      <c r="H67" s="346"/>
      <c r="I67" s="347"/>
      <c r="J67" s="34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45"/>
      <c r="B68" s="345" t="s">
        <v>130</v>
      </c>
      <c r="C68" s="346"/>
      <c r="D68" s="347"/>
      <c r="E68" s="346"/>
      <c r="F68" s="347"/>
      <c r="G68" s="346"/>
      <c r="H68" s="346"/>
      <c r="I68" s="347"/>
      <c r="J68" s="34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45"/>
      <c r="B69" s="345" t="s">
        <v>148</v>
      </c>
      <c r="C69" s="346"/>
      <c r="D69" s="347"/>
      <c r="E69" s="346"/>
      <c r="F69" s="347"/>
      <c r="G69" s="346"/>
      <c r="H69" s="346"/>
      <c r="I69" s="347"/>
      <c r="J69" s="34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45"/>
      <c r="B70" s="345"/>
      <c r="C70" s="346"/>
      <c r="D70" s="347"/>
      <c r="E70" s="346"/>
      <c r="F70" s="347"/>
      <c r="G70" s="346"/>
      <c r="H70" s="346"/>
      <c r="I70" s="347"/>
      <c r="J70" s="34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48"/>
      <c r="B71" s="418" t="s">
        <v>334</v>
      </c>
      <c r="C71" s="419"/>
      <c r="D71" s="349">
        <f>SUM(D65:D70)</f>
        <v>0</v>
      </c>
      <c r="E71" s="350"/>
      <c r="F71" s="349">
        <f>SUM(F65:F70)</f>
        <v>0</v>
      </c>
      <c r="G71" s="350"/>
      <c r="H71" s="350"/>
      <c r="I71" s="349">
        <f>SUM(I65:I70)</f>
        <v>0</v>
      </c>
      <c r="J71" s="350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</row>
    <row r="72" spans="1:26" ht="14.25" customHeight="1" x14ac:dyDescent="0.2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52"/>
      <c r="B73" s="353" t="s">
        <v>337</v>
      </c>
      <c r="C73" s="352"/>
      <c r="D73" s="354"/>
      <c r="E73" s="352"/>
      <c r="F73" s="354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</row>
    <row r="74" spans="1:26" ht="14.25" customHeight="1" x14ac:dyDescent="0.2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9"/>
      <c r="B1001" s="339"/>
      <c r="C1001" s="339"/>
      <c r="D1001" s="340"/>
      <c r="E1001" s="339"/>
      <c r="F1001" s="340"/>
      <c r="G1001" s="339"/>
      <c r="H1001" s="33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9"/>
      <c r="B1002" s="339"/>
      <c r="C1002" s="339"/>
      <c r="D1002" s="340"/>
      <c r="E1002" s="339"/>
      <c r="F1002" s="340"/>
      <c r="G1002" s="339"/>
      <c r="H1002" s="33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9"/>
      <c r="B1003" s="339"/>
      <c r="C1003" s="339"/>
      <c r="D1003" s="340"/>
      <c r="E1003" s="339"/>
      <c r="F1003" s="340"/>
      <c r="G1003" s="339"/>
      <c r="H1003" s="33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39"/>
      <c r="B1004" s="339"/>
      <c r="C1004" s="339"/>
      <c r="D1004" s="340"/>
      <c r="E1004" s="339"/>
      <c r="F1004" s="340"/>
      <c r="G1004" s="339"/>
      <c r="H1004" s="33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39"/>
      <c r="B1005" s="339"/>
      <c r="C1005" s="339"/>
      <c r="D1005" s="340"/>
      <c r="E1005" s="339"/>
      <c r="F1005" s="340"/>
      <c r="G1005" s="339"/>
      <c r="H1005" s="33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39"/>
      <c r="B1006" s="339"/>
      <c r="C1006" s="339"/>
      <c r="D1006" s="340"/>
      <c r="E1006" s="339"/>
      <c r="F1006" s="340"/>
      <c r="G1006" s="339"/>
      <c r="H1006" s="33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39"/>
      <c r="B1007" s="339"/>
      <c r="C1007" s="339"/>
      <c r="D1007" s="340"/>
      <c r="E1007" s="339"/>
      <c r="F1007" s="340"/>
      <c r="G1007" s="339"/>
      <c r="H1007" s="33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39"/>
      <c r="B1008" s="339"/>
      <c r="C1008" s="339"/>
      <c r="D1008" s="340"/>
      <c r="E1008" s="339"/>
      <c r="F1008" s="340"/>
      <c r="G1008" s="339"/>
      <c r="H1008" s="33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39"/>
      <c r="B1009" s="339"/>
      <c r="C1009" s="339"/>
      <c r="D1009" s="340"/>
      <c r="E1009" s="339"/>
      <c r="F1009" s="340"/>
      <c r="G1009" s="339"/>
      <c r="H1009" s="33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39"/>
      <c r="B1010" s="339"/>
      <c r="C1010" s="339"/>
      <c r="D1010" s="340"/>
      <c r="E1010" s="339"/>
      <c r="F1010" s="340"/>
      <c r="G1010" s="339"/>
      <c r="H1010" s="33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39"/>
      <c r="B1011" s="339"/>
      <c r="C1011" s="339"/>
      <c r="D1011" s="340"/>
      <c r="E1011" s="339"/>
      <c r="F1011" s="340"/>
      <c r="G1011" s="339"/>
      <c r="H1011" s="33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39"/>
      <c r="B1012" s="339"/>
      <c r="C1012" s="339"/>
      <c r="D1012" s="340"/>
      <c r="E1012" s="339"/>
      <c r="F1012" s="340"/>
      <c r="G1012" s="339"/>
      <c r="H1012" s="33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39"/>
      <c r="B1013" s="339"/>
      <c r="C1013" s="339"/>
      <c r="D1013" s="340"/>
      <c r="E1013" s="339"/>
      <c r="F1013" s="340"/>
      <c r="G1013" s="339"/>
      <c r="H1013" s="33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39"/>
      <c r="B1014" s="339"/>
      <c r="C1014" s="339"/>
      <c r="D1014" s="340"/>
      <c r="E1014" s="339"/>
      <c r="F1014" s="340"/>
      <c r="G1014" s="339"/>
      <c r="H1014" s="33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39"/>
      <c r="B1015" s="339"/>
      <c r="C1015" s="339"/>
      <c r="D1015" s="340"/>
      <c r="E1015" s="339"/>
      <c r="F1015" s="340"/>
      <c r="G1015" s="339"/>
      <c r="H1015" s="33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39"/>
      <c r="B1016" s="339"/>
      <c r="C1016" s="339"/>
      <c r="D1016" s="340"/>
      <c r="E1016" s="339"/>
      <c r="F1016" s="340"/>
      <c r="G1016" s="339"/>
      <c r="H1016" s="33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39"/>
      <c r="B1017" s="339"/>
      <c r="C1017" s="339"/>
      <c r="D1017" s="340"/>
      <c r="E1017" s="339"/>
      <c r="F1017" s="340"/>
      <c r="G1017" s="339"/>
      <c r="H1017" s="33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39"/>
      <c r="B1018" s="339"/>
      <c r="C1018" s="339"/>
      <c r="D1018" s="340"/>
      <c r="E1018" s="339"/>
      <c r="F1018" s="340"/>
      <c r="G1018" s="339"/>
      <c r="H1018" s="33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39"/>
      <c r="B1019" s="339"/>
      <c r="C1019" s="339"/>
      <c r="D1019" s="340"/>
      <c r="E1019" s="339"/>
      <c r="F1019" s="340"/>
      <c r="G1019" s="339"/>
      <c r="H1019" s="33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39"/>
      <c r="B1020" s="339"/>
      <c r="C1020" s="339"/>
      <c r="D1020" s="340"/>
      <c r="E1020" s="339"/>
      <c r="F1020" s="340"/>
      <c r="G1020" s="339"/>
      <c r="H1020" s="33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39"/>
      <c r="B1021" s="339"/>
      <c r="C1021" s="339"/>
      <c r="D1021" s="340"/>
      <c r="E1021" s="339"/>
      <c r="F1021" s="340"/>
      <c r="G1021" s="339"/>
      <c r="H1021" s="33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339"/>
      <c r="B1022" s="339"/>
      <c r="C1022" s="339"/>
      <c r="D1022" s="340"/>
      <c r="E1022" s="339"/>
      <c r="F1022" s="340"/>
      <c r="G1022" s="339"/>
      <c r="H1022" s="33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339"/>
      <c r="B1023" s="339"/>
      <c r="C1023" s="339"/>
      <c r="D1023" s="340"/>
      <c r="E1023" s="339"/>
      <c r="F1023" s="340"/>
      <c r="G1023" s="339"/>
      <c r="H1023" s="33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339"/>
      <c r="B1024" s="339"/>
      <c r="C1024" s="339"/>
      <c r="D1024" s="340"/>
      <c r="E1024" s="339"/>
      <c r="F1024" s="340"/>
      <c r="G1024" s="339"/>
      <c r="H1024" s="33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339"/>
      <c r="B1025" s="339"/>
      <c r="C1025" s="339"/>
      <c r="D1025" s="340"/>
      <c r="E1025" s="339"/>
      <c r="F1025" s="340"/>
      <c r="G1025" s="339"/>
      <c r="H1025" s="33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">
      <c r="A1026" s="339"/>
      <c r="B1026" s="339"/>
      <c r="C1026" s="339"/>
      <c r="D1026" s="340"/>
      <c r="E1026" s="339"/>
      <c r="F1026" s="340"/>
      <c r="G1026" s="339"/>
      <c r="H1026" s="33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">
      <c r="A1027" s="339"/>
      <c r="B1027" s="339"/>
      <c r="C1027" s="339"/>
      <c r="D1027" s="340"/>
      <c r="E1027" s="339"/>
      <c r="F1027" s="340"/>
      <c r="G1027" s="339"/>
      <c r="H1027" s="33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">
      <c r="A1028" s="339"/>
      <c r="B1028" s="339"/>
      <c r="C1028" s="339"/>
      <c r="D1028" s="340"/>
      <c r="E1028" s="339"/>
      <c r="F1028" s="340"/>
      <c r="G1028" s="339"/>
      <c r="H1028" s="33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">
      <c r="A1029" s="339"/>
      <c r="B1029" s="339"/>
      <c r="C1029" s="339"/>
      <c r="D1029" s="340"/>
      <c r="E1029" s="339"/>
      <c r="F1029" s="340"/>
      <c r="G1029" s="339"/>
      <c r="H1029" s="33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">
      <c r="A1030" s="339"/>
      <c r="B1030" s="339"/>
      <c r="C1030" s="339"/>
      <c r="D1030" s="340"/>
      <c r="E1030" s="339"/>
      <c r="F1030" s="340"/>
      <c r="G1030" s="339"/>
      <c r="H1030" s="33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">
      <c r="A1031" s="339"/>
      <c r="B1031" s="339"/>
      <c r="C1031" s="339"/>
      <c r="D1031" s="340"/>
      <c r="E1031" s="339"/>
      <c r="F1031" s="340"/>
      <c r="G1031" s="339"/>
      <c r="H1031" s="33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">
      <c r="A1032" s="339"/>
      <c r="B1032" s="339"/>
      <c r="C1032" s="339"/>
      <c r="D1032" s="340"/>
      <c r="E1032" s="339"/>
      <c r="F1032" s="340"/>
      <c r="G1032" s="339"/>
      <c r="H1032" s="339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">
      <c r="A1033" s="339"/>
      <c r="B1033" s="339"/>
      <c r="C1033" s="339"/>
      <c r="D1033" s="340"/>
      <c r="E1033" s="339"/>
      <c r="F1033" s="340"/>
      <c r="G1033" s="339"/>
      <c r="H1033" s="339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">
      <c r="A1034" s="339"/>
      <c r="B1034" s="339"/>
      <c r="C1034" s="339"/>
      <c r="D1034" s="340"/>
      <c r="E1034" s="339"/>
      <c r="F1034" s="340"/>
      <c r="G1034" s="339"/>
      <c r="H1034" s="339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</sheetData>
  <mergeCells count="14">
    <mergeCell ref="B71:C71"/>
    <mergeCell ref="H2:J2"/>
    <mergeCell ref="B4:J4"/>
    <mergeCell ref="B5:J5"/>
    <mergeCell ref="B6:J6"/>
    <mergeCell ref="B7:J7"/>
    <mergeCell ref="B9:D9"/>
    <mergeCell ref="E9:J9"/>
    <mergeCell ref="B51:C51"/>
    <mergeCell ref="B53:D53"/>
    <mergeCell ref="E53:J53"/>
    <mergeCell ref="B61:C61"/>
    <mergeCell ref="B63:D63"/>
    <mergeCell ref="E63:J6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dcterms:created xsi:type="dcterms:W3CDTF">2020-11-14T13:09:40Z</dcterms:created>
  <dcterms:modified xsi:type="dcterms:W3CDTF">2023-11-08T14:25:17Z</dcterms:modified>
</cp:coreProperties>
</file>