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0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3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e0726878850a7cf/Документи/Arthouse traffic/Держкiно/УКФ/КТК 2023/"/>
    </mc:Choice>
  </mc:AlternateContent>
  <xr:revisionPtr revIDLastSave="55" documentId="8_{24A23E8E-4F81-4A2B-999A-30B4FBC1E758}" xr6:coauthVersionLast="47" xr6:coauthVersionMax="47" xr10:uidLastSave="{77257271-5833-4FB0-B062-717830988458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G139" i="3" l="1"/>
  <c r="K68" i="3"/>
  <c r="K64" i="3"/>
  <c r="K58" i="3"/>
  <c r="K67" i="3"/>
  <c r="K139" i="3"/>
  <c r="H139" i="3"/>
  <c r="C139" i="3"/>
  <c r="C54" i="3"/>
  <c r="C55" i="3"/>
  <c r="C51" i="3"/>
  <c r="C50" i="3"/>
  <c r="K108" i="3" l="1"/>
  <c r="H108" i="3"/>
  <c r="G108" i="3"/>
  <c r="C108" i="3"/>
  <c r="H69" i="3"/>
  <c r="G69" i="3"/>
  <c r="C69" i="3"/>
  <c r="K66" i="3"/>
  <c r="K65" i="3"/>
  <c r="K63" i="3"/>
  <c r="K60" i="3"/>
  <c r="V203" i="2"/>
  <c r="X203" i="2" s="1"/>
  <c r="S203" i="2"/>
  <c r="W203" i="2" s="1"/>
  <c r="P203" i="2"/>
  <c r="M203" i="2"/>
  <c r="J203" i="2"/>
  <c r="G203" i="2"/>
  <c r="V202" i="2"/>
  <c r="S202" i="2"/>
  <c r="P202" i="2"/>
  <c r="M202" i="2"/>
  <c r="J202" i="2"/>
  <c r="G202" i="2"/>
  <c r="W202" i="2" s="1"/>
  <c r="V201" i="2"/>
  <c r="S201" i="2"/>
  <c r="P201" i="2"/>
  <c r="M201" i="2"/>
  <c r="J201" i="2"/>
  <c r="X201" i="2" s="1"/>
  <c r="G201" i="2"/>
  <c r="V199" i="2"/>
  <c r="S199" i="2"/>
  <c r="P199" i="2"/>
  <c r="M199" i="2"/>
  <c r="J199" i="2"/>
  <c r="X199" i="2" s="1"/>
  <c r="G199" i="2"/>
  <c r="W199" i="2" s="1"/>
  <c r="V198" i="2"/>
  <c r="X198" i="2" s="1"/>
  <c r="S198" i="2"/>
  <c r="P198" i="2"/>
  <c r="M198" i="2"/>
  <c r="J198" i="2"/>
  <c r="G198" i="2"/>
  <c r="W198" i="2" s="1"/>
  <c r="V197" i="2"/>
  <c r="S197" i="2"/>
  <c r="P197" i="2"/>
  <c r="M197" i="2"/>
  <c r="W197" i="2" s="1"/>
  <c r="J197" i="2"/>
  <c r="X197" i="2" s="1"/>
  <c r="G197" i="2"/>
  <c r="V196" i="2"/>
  <c r="S196" i="2"/>
  <c r="P196" i="2"/>
  <c r="M196" i="2"/>
  <c r="J196" i="2"/>
  <c r="G196" i="2"/>
  <c r="C140" i="3" l="1"/>
  <c r="G140" i="3"/>
  <c r="H140" i="3"/>
  <c r="K69" i="3"/>
  <c r="K140" i="3" s="1"/>
  <c r="X202" i="2"/>
  <c r="Y202" i="2" s="1"/>
  <c r="Z202" i="2" s="1"/>
  <c r="W201" i="2"/>
  <c r="Y201" i="2" s="1"/>
  <c r="Z201" i="2" s="1"/>
  <c r="Y199" i="2"/>
  <c r="Z199" i="2" s="1"/>
  <c r="Y198" i="2"/>
  <c r="Z198" i="2" s="1"/>
  <c r="X196" i="2"/>
  <c r="W196" i="2"/>
  <c r="Y203" i="2"/>
  <c r="Z203" i="2" s="1"/>
  <c r="Y197" i="2"/>
  <c r="Z197" i="2" s="1"/>
  <c r="V192" i="2"/>
  <c r="S192" i="2"/>
  <c r="P192" i="2"/>
  <c r="M192" i="2"/>
  <c r="J192" i="2"/>
  <c r="X192" i="2" s="1"/>
  <c r="G192" i="2"/>
  <c r="W192" i="2" s="1"/>
  <c r="Y192" i="2" s="1"/>
  <c r="Z192" i="2" s="1"/>
  <c r="V191" i="2"/>
  <c r="S191" i="2"/>
  <c r="P191" i="2"/>
  <c r="M191" i="2"/>
  <c r="J191" i="2"/>
  <c r="G191" i="2"/>
  <c r="V190" i="2"/>
  <c r="S190" i="2"/>
  <c r="P190" i="2"/>
  <c r="M190" i="2"/>
  <c r="J190" i="2"/>
  <c r="X190" i="2" s="1"/>
  <c r="G190" i="2"/>
  <c r="V189" i="2"/>
  <c r="S189" i="2"/>
  <c r="P189" i="2"/>
  <c r="M189" i="2"/>
  <c r="J189" i="2"/>
  <c r="G189" i="2"/>
  <c r="W189" i="2" s="1"/>
  <c r="V188" i="2"/>
  <c r="S188" i="2"/>
  <c r="P188" i="2"/>
  <c r="M188" i="2"/>
  <c r="J188" i="2"/>
  <c r="G188" i="2"/>
  <c r="V187" i="2"/>
  <c r="S187" i="2"/>
  <c r="P187" i="2"/>
  <c r="M187" i="2"/>
  <c r="J187" i="2"/>
  <c r="X187" i="2" s="1"/>
  <c r="G187" i="2"/>
  <c r="V186" i="2"/>
  <c r="S186" i="2"/>
  <c r="P186" i="2"/>
  <c r="M186" i="2"/>
  <c r="J186" i="2"/>
  <c r="G186" i="2"/>
  <c r="V35" i="2"/>
  <c r="S35" i="2"/>
  <c r="P35" i="2"/>
  <c r="M35" i="2"/>
  <c r="J35" i="2"/>
  <c r="G35" i="2"/>
  <c r="W35" i="2" s="1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V21" i="2"/>
  <c r="S21" i="2"/>
  <c r="P21" i="2"/>
  <c r="M21" i="2"/>
  <c r="J21" i="2"/>
  <c r="G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X18" i="2" s="1"/>
  <c r="G18" i="2"/>
  <c r="W18" i="2" s="1"/>
  <c r="V17" i="2"/>
  <c r="S17" i="2"/>
  <c r="P17" i="2"/>
  <c r="M17" i="2"/>
  <c r="J17" i="2"/>
  <c r="G17" i="2"/>
  <c r="V16" i="2"/>
  <c r="S16" i="2"/>
  <c r="P16" i="2"/>
  <c r="M16" i="2"/>
  <c r="J16" i="2"/>
  <c r="G16" i="2"/>
  <c r="Y196" i="2" l="1"/>
  <c r="Z196" i="2" s="1"/>
  <c r="X191" i="2"/>
  <c r="W187" i="2"/>
  <c r="Y187" i="2" s="1"/>
  <c r="Z187" i="2" s="1"/>
  <c r="W191" i="2"/>
  <c r="Y191" i="2" s="1"/>
  <c r="Z191" i="2" s="1"/>
  <c r="X189" i="2"/>
  <c r="X35" i="2"/>
  <c r="W190" i="2"/>
  <c r="Y190" i="2" s="1"/>
  <c r="Z190" i="2" s="1"/>
  <c r="Y35" i="2"/>
  <c r="Z35" i="2" s="1"/>
  <c r="W186" i="2"/>
  <c r="W188" i="2"/>
  <c r="X186" i="2"/>
  <c r="X188" i="2"/>
  <c r="Y189" i="2"/>
  <c r="Z189" i="2" s="1"/>
  <c r="X31" i="2"/>
  <c r="W21" i="2"/>
  <c r="X21" i="2"/>
  <c r="W32" i="2"/>
  <c r="X32" i="2"/>
  <c r="W30" i="2"/>
  <c r="X30" i="2"/>
  <c r="W33" i="2"/>
  <c r="X17" i="2"/>
  <c r="X33" i="2"/>
  <c r="X34" i="2"/>
  <c r="W31" i="2"/>
  <c r="W34" i="2"/>
  <c r="Y34" i="2" s="1"/>
  <c r="Z34" i="2" s="1"/>
  <c r="Y33" i="2"/>
  <c r="Z33" i="2" s="1"/>
  <c r="W16" i="2"/>
  <c r="X16" i="2"/>
  <c r="X19" i="2"/>
  <c r="Y19" i="2" s="1"/>
  <c r="Z19" i="2" s="1"/>
  <c r="W17" i="2"/>
  <c r="W19" i="2"/>
  <c r="Y18" i="2"/>
  <c r="Z18" i="2" s="1"/>
  <c r="X20" i="2"/>
  <c r="W20" i="2"/>
  <c r="Y30" i="2" l="1"/>
  <c r="Z30" i="2" s="1"/>
  <c r="Y188" i="2"/>
  <c r="Z188" i="2" s="1"/>
  <c r="Y31" i="2"/>
  <c r="Z31" i="2" s="1"/>
  <c r="Y186" i="2"/>
  <c r="Z186" i="2" s="1"/>
  <c r="Y21" i="2"/>
  <c r="Z21" i="2" s="1"/>
  <c r="Y20" i="2"/>
  <c r="Z20" i="2" s="1"/>
  <c r="Y32" i="2"/>
  <c r="Z32" i="2" s="1"/>
  <c r="Y17" i="2"/>
  <c r="Z17" i="2" s="1"/>
  <c r="Y16" i="2"/>
  <c r="Z16" i="2" s="1"/>
  <c r="V204" i="2" l="1"/>
  <c r="S204" i="2"/>
  <c r="P204" i="2"/>
  <c r="M204" i="2"/>
  <c r="J204" i="2"/>
  <c r="G204" i="2"/>
  <c r="V195" i="2"/>
  <c r="S195" i="2"/>
  <c r="P195" i="2"/>
  <c r="M195" i="2"/>
  <c r="J195" i="2"/>
  <c r="G195" i="2"/>
  <c r="V194" i="2"/>
  <c r="S194" i="2"/>
  <c r="P194" i="2"/>
  <c r="M194" i="2"/>
  <c r="J194" i="2"/>
  <c r="X194" i="2" s="1"/>
  <c r="G194" i="2"/>
  <c r="W194" i="2" s="1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J176" i="2" s="1"/>
  <c r="G178" i="2"/>
  <c r="V177" i="2"/>
  <c r="S177" i="2"/>
  <c r="P177" i="2"/>
  <c r="M177" i="2"/>
  <c r="J177" i="2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J171" i="2" s="1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X167" i="2" s="1"/>
  <c r="G167" i="2"/>
  <c r="T166" i="2"/>
  <c r="Q166" i="2"/>
  <c r="N166" i="2"/>
  <c r="K166" i="2"/>
  <c r="H166" i="2"/>
  <c r="E166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P158" i="2" s="1"/>
  <c r="M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X145" i="2" s="1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7" i="2"/>
  <c r="S117" i="2"/>
  <c r="P117" i="2"/>
  <c r="M117" i="2"/>
  <c r="J117" i="2"/>
  <c r="X117" i="2" s="1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W115" i="2" s="1"/>
  <c r="T114" i="2"/>
  <c r="Q114" i="2"/>
  <c r="N114" i="2"/>
  <c r="K114" i="2"/>
  <c r="H114" i="2"/>
  <c r="E114" i="2"/>
  <c r="V113" i="2"/>
  <c r="S113" i="2"/>
  <c r="P113" i="2"/>
  <c r="M113" i="2"/>
  <c r="W113" i="2" s="1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T110" i="2"/>
  <c r="Q110" i="2"/>
  <c r="N110" i="2"/>
  <c r="K110" i="2"/>
  <c r="H110" i="2"/>
  <c r="E110" i="2"/>
  <c r="V109" i="2"/>
  <c r="S109" i="2"/>
  <c r="P109" i="2"/>
  <c r="M109" i="2"/>
  <c r="J109" i="2"/>
  <c r="G109" i="2"/>
  <c r="W109" i="2" s="1"/>
  <c r="V108" i="2"/>
  <c r="S108" i="2"/>
  <c r="P108" i="2"/>
  <c r="M108" i="2"/>
  <c r="J108" i="2"/>
  <c r="G108" i="2"/>
  <c r="V107" i="2"/>
  <c r="S107" i="2"/>
  <c r="P107" i="2"/>
  <c r="M107" i="2"/>
  <c r="J107" i="2"/>
  <c r="G107" i="2"/>
  <c r="W107" i="2" s="1"/>
  <c r="T106" i="2"/>
  <c r="Q106" i="2"/>
  <c r="N106" i="2"/>
  <c r="K106" i="2"/>
  <c r="H106" i="2"/>
  <c r="E106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W99" i="2" s="1"/>
  <c r="V98" i="2"/>
  <c r="V96" i="2" s="1"/>
  <c r="S98" i="2"/>
  <c r="P98" i="2"/>
  <c r="P96" i="2" s="1"/>
  <c r="M98" i="2"/>
  <c r="J98" i="2"/>
  <c r="X98" i="2" s="1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P93" i="2"/>
  <c r="M93" i="2"/>
  <c r="J93" i="2"/>
  <c r="G93" i="2"/>
  <c r="T92" i="2"/>
  <c r="Q92" i="2"/>
  <c r="N92" i="2"/>
  <c r="K92" i="2"/>
  <c r="H92" i="2"/>
  <c r="E92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P79" i="2"/>
  <c r="M79" i="2"/>
  <c r="J79" i="2"/>
  <c r="G79" i="2"/>
  <c r="T78" i="2"/>
  <c r="Q78" i="2"/>
  <c r="N78" i="2"/>
  <c r="K78" i="2"/>
  <c r="H78" i="2"/>
  <c r="E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7" i="2"/>
  <c r="S67" i="2"/>
  <c r="P67" i="2"/>
  <c r="M67" i="2"/>
  <c r="V66" i="2"/>
  <c r="S66" i="2"/>
  <c r="P66" i="2"/>
  <c r="M66" i="2"/>
  <c r="T65" i="2"/>
  <c r="Q65" i="2"/>
  <c r="N65" i="2"/>
  <c r="K65" i="2"/>
  <c r="V64" i="2"/>
  <c r="S64" i="2"/>
  <c r="P64" i="2"/>
  <c r="M64" i="2"/>
  <c r="J64" i="2"/>
  <c r="G64" i="2"/>
  <c r="W64" i="2" s="1"/>
  <c r="V63" i="2"/>
  <c r="S63" i="2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N68" i="2" s="1"/>
  <c r="K61" i="2"/>
  <c r="H61" i="2"/>
  <c r="H68" i="2" s="1"/>
  <c r="E61" i="2"/>
  <c r="E68" i="2" s="1"/>
  <c r="V58" i="2"/>
  <c r="S58" i="2"/>
  <c r="P58" i="2"/>
  <c r="M58" i="2"/>
  <c r="J58" i="2"/>
  <c r="G58" i="2"/>
  <c r="V57" i="2"/>
  <c r="S57" i="2"/>
  <c r="P57" i="2"/>
  <c r="M57" i="2"/>
  <c r="J57" i="2"/>
  <c r="X57" i="2" s="1"/>
  <c r="G57" i="2"/>
  <c r="V56" i="2"/>
  <c r="V55" i="2" s="1"/>
  <c r="S56" i="2"/>
  <c r="P56" i="2"/>
  <c r="M56" i="2"/>
  <c r="J56" i="2"/>
  <c r="G56" i="2"/>
  <c r="T55" i="2"/>
  <c r="Q55" i="2"/>
  <c r="N55" i="2"/>
  <c r="K55" i="2"/>
  <c r="H55" i="2"/>
  <c r="E55" i="2"/>
  <c r="V54" i="2"/>
  <c r="S54" i="2"/>
  <c r="P54" i="2"/>
  <c r="M54" i="2"/>
  <c r="J54" i="2"/>
  <c r="G54" i="2"/>
  <c r="W54" i="2" s="1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K59" i="2" s="1"/>
  <c r="H51" i="2"/>
  <c r="E51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T47" i="2"/>
  <c r="Q47" i="2"/>
  <c r="N47" i="2"/>
  <c r="K47" i="2"/>
  <c r="H47" i="2"/>
  <c r="E47" i="2"/>
  <c r="V44" i="2"/>
  <c r="S44" i="2"/>
  <c r="P44" i="2"/>
  <c r="M44" i="2"/>
  <c r="J44" i="2"/>
  <c r="G44" i="2"/>
  <c r="V43" i="2"/>
  <c r="V41" i="2" s="1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6" i="2"/>
  <c r="S36" i="2"/>
  <c r="P36" i="2"/>
  <c r="M36" i="2"/>
  <c r="J36" i="2"/>
  <c r="G36" i="2"/>
  <c r="V29" i="2"/>
  <c r="S29" i="2"/>
  <c r="P29" i="2"/>
  <c r="M29" i="2"/>
  <c r="J29" i="2"/>
  <c r="G29" i="2"/>
  <c r="V28" i="2"/>
  <c r="S28" i="2"/>
  <c r="P28" i="2"/>
  <c r="M28" i="2"/>
  <c r="J28" i="2"/>
  <c r="G28" i="2"/>
  <c r="T27" i="2"/>
  <c r="Q27" i="2"/>
  <c r="N27" i="2"/>
  <c r="K27" i="2"/>
  <c r="H27" i="2"/>
  <c r="E27" i="2"/>
  <c r="V26" i="2"/>
  <c r="S26" i="2"/>
  <c r="P26" i="2"/>
  <c r="M26" i="2"/>
  <c r="J26" i="2"/>
  <c r="G26" i="2"/>
  <c r="V25" i="2"/>
  <c r="S25" i="2"/>
  <c r="P25" i="2"/>
  <c r="M25" i="2"/>
  <c r="J25" i="2"/>
  <c r="G25" i="2"/>
  <c r="V24" i="2"/>
  <c r="S24" i="2"/>
  <c r="P24" i="2"/>
  <c r="M24" i="2"/>
  <c r="J24" i="2"/>
  <c r="G24" i="2"/>
  <c r="T23" i="2"/>
  <c r="Q23" i="2"/>
  <c r="N23" i="2"/>
  <c r="K23" i="2"/>
  <c r="H23" i="2"/>
  <c r="E23" i="2"/>
  <c r="V22" i="2"/>
  <c r="S22" i="2"/>
  <c r="P22" i="2"/>
  <c r="M22" i="2"/>
  <c r="J22" i="2"/>
  <c r="G22" i="2"/>
  <c r="V15" i="2"/>
  <c r="S15" i="2"/>
  <c r="P15" i="2"/>
  <c r="M15" i="2"/>
  <c r="J15" i="2"/>
  <c r="G15" i="2"/>
  <c r="V14" i="2"/>
  <c r="S14" i="2"/>
  <c r="P14" i="2"/>
  <c r="M14" i="2"/>
  <c r="M13" i="2" s="1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8" i="1"/>
  <c r="J27" i="1"/>
  <c r="K29" i="1" l="1"/>
  <c r="W149" i="2"/>
  <c r="W184" i="2"/>
  <c r="X149" i="2"/>
  <c r="Y149" i="2" s="1"/>
  <c r="Z149" i="2" s="1"/>
  <c r="W143" i="2"/>
  <c r="B29" i="1"/>
  <c r="X143" i="2"/>
  <c r="X152" i="2"/>
  <c r="X195" i="2"/>
  <c r="X101" i="2"/>
  <c r="P166" i="2"/>
  <c r="V158" i="2"/>
  <c r="M65" i="2"/>
  <c r="M68" i="2" s="1"/>
  <c r="P65" i="2"/>
  <c r="P68" i="2" s="1"/>
  <c r="P92" i="2"/>
  <c r="T205" i="2"/>
  <c r="M92" i="2"/>
  <c r="V65" i="2"/>
  <c r="X156" i="2"/>
  <c r="W174" i="2"/>
  <c r="X170" i="2"/>
  <c r="W162" i="2"/>
  <c r="P154" i="2"/>
  <c r="X146" i="2"/>
  <c r="Y143" i="2"/>
  <c r="Z143" i="2" s="1"/>
  <c r="X134" i="2"/>
  <c r="W127" i="2"/>
  <c r="X123" i="2"/>
  <c r="Y123" i="2" s="1"/>
  <c r="Z123" i="2" s="1"/>
  <c r="X112" i="2"/>
  <c r="N118" i="2"/>
  <c r="V100" i="2"/>
  <c r="X103" i="2"/>
  <c r="J86" i="2"/>
  <c r="P78" i="2"/>
  <c r="W80" i="2"/>
  <c r="X80" i="2"/>
  <c r="W77" i="2"/>
  <c r="T90" i="2"/>
  <c r="J70" i="2"/>
  <c r="M61" i="2"/>
  <c r="P61" i="2"/>
  <c r="J55" i="2"/>
  <c r="P51" i="2"/>
  <c r="X49" i="2"/>
  <c r="J47" i="2"/>
  <c r="M47" i="2"/>
  <c r="P47" i="2"/>
  <c r="W28" i="2"/>
  <c r="W183" i="2"/>
  <c r="Y183" i="2" s="1"/>
  <c r="Z183" i="2" s="1"/>
  <c r="J96" i="2"/>
  <c r="X142" i="2"/>
  <c r="Y142" i="2" s="1"/>
  <c r="Z142" i="2" s="1"/>
  <c r="W29" i="2"/>
  <c r="W95" i="2"/>
  <c r="W168" i="2"/>
  <c r="H205" i="2"/>
  <c r="M180" i="2"/>
  <c r="P70" i="2"/>
  <c r="X75" i="2"/>
  <c r="X83" i="2"/>
  <c r="W103" i="2"/>
  <c r="X137" i="2"/>
  <c r="X162" i="2"/>
  <c r="V176" i="2"/>
  <c r="X184" i="2"/>
  <c r="Y184" i="2" s="1"/>
  <c r="Z184" i="2" s="1"/>
  <c r="W98" i="2"/>
  <c r="Y98" i="2" s="1"/>
  <c r="Z98" i="2" s="1"/>
  <c r="W123" i="2"/>
  <c r="W128" i="2"/>
  <c r="V171" i="2"/>
  <c r="W179" i="2"/>
  <c r="J41" i="2"/>
  <c r="W145" i="2"/>
  <c r="Y145" i="2" s="1"/>
  <c r="Z145" i="2" s="1"/>
  <c r="W169" i="2"/>
  <c r="Q59" i="2"/>
  <c r="V61" i="2"/>
  <c r="X135" i="2"/>
  <c r="X169" i="2"/>
  <c r="X182" i="2"/>
  <c r="X204" i="2"/>
  <c r="P86" i="2"/>
  <c r="S180" i="2"/>
  <c r="V86" i="2"/>
  <c r="X97" i="2"/>
  <c r="X22" i="2"/>
  <c r="S74" i="2"/>
  <c r="S131" i="2"/>
  <c r="W58" i="2"/>
  <c r="T68" i="2"/>
  <c r="W81" i="2"/>
  <c r="M114" i="2"/>
  <c r="W121" i="2"/>
  <c r="W129" i="2"/>
  <c r="W135" i="2"/>
  <c r="Y135" i="2" s="1"/>
  <c r="Z135" i="2" s="1"/>
  <c r="W144" i="2"/>
  <c r="S164" i="2"/>
  <c r="X163" i="2"/>
  <c r="V47" i="2"/>
  <c r="P27" i="2"/>
  <c r="N40" i="2" s="1"/>
  <c r="P40" i="2" s="1"/>
  <c r="V70" i="2"/>
  <c r="V78" i="2"/>
  <c r="S61" i="2"/>
  <c r="M164" i="2"/>
  <c r="G47" i="2"/>
  <c r="M51" i="2"/>
  <c r="X108" i="2"/>
  <c r="X111" i="2"/>
  <c r="X121" i="2"/>
  <c r="M23" i="2"/>
  <c r="K39" i="2" s="1"/>
  <c r="M39" i="2" s="1"/>
  <c r="X26" i="2"/>
  <c r="Y26" i="2" s="1"/>
  <c r="Z26" i="2" s="1"/>
  <c r="J23" i="2"/>
  <c r="H39" i="2" s="1"/>
  <c r="J39" i="2" s="1"/>
  <c r="W25" i="2"/>
  <c r="P13" i="2"/>
  <c r="N38" i="2" s="1"/>
  <c r="P38" i="2" s="1"/>
  <c r="W14" i="2"/>
  <c r="W134" i="2"/>
  <c r="Y134" i="2" s="1"/>
  <c r="Z134" i="2" s="1"/>
  <c r="X24" i="2"/>
  <c r="X99" i="2"/>
  <c r="Y99" i="2" s="1"/>
  <c r="Z99" i="2" s="1"/>
  <c r="W126" i="2"/>
  <c r="J154" i="2"/>
  <c r="W22" i="2"/>
  <c r="Y22" i="2" s="1"/>
  <c r="Z22" i="2" s="1"/>
  <c r="W36" i="2"/>
  <c r="X54" i="2"/>
  <c r="Y54" i="2" s="1"/>
  <c r="Z54" i="2" s="1"/>
  <c r="X66" i="2"/>
  <c r="W73" i="2"/>
  <c r="X88" i="2"/>
  <c r="X102" i="2"/>
  <c r="X126" i="2"/>
  <c r="X129" i="2"/>
  <c r="W137" i="2"/>
  <c r="W146" i="2"/>
  <c r="W152" i="2"/>
  <c r="Y152" i="2" s="1"/>
  <c r="Z152" i="2" s="1"/>
  <c r="X174" i="2"/>
  <c r="X36" i="2"/>
  <c r="W49" i="2"/>
  <c r="X56" i="2"/>
  <c r="X73" i="2"/>
  <c r="S82" i="2"/>
  <c r="W88" i="2"/>
  <c r="X95" i="2"/>
  <c r="M96" i="2"/>
  <c r="W102" i="2"/>
  <c r="W117" i="2"/>
  <c r="Y117" i="2" s="1"/>
  <c r="Z117" i="2" s="1"/>
  <c r="W161" i="2"/>
  <c r="M166" i="2"/>
  <c r="X179" i="2"/>
  <c r="V180" i="2"/>
  <c r="W163" i="2"/>
  <c r="X44" i="2"/>
  <c r="M74" i="2"/>
  <c r="M147" i="2"/>
  <c r="V154" i="2"/>
  <c r="X25" i="2"/>
  <c r="P41" i="2"/>
  <c r="P74" i="2"/>
  <c r="S96" i="2"/>
  <c r="Q118" i="2"/>
  <c r="V131" i="2"/>
  <c r="M131" i="2"/>
  <c r="S166" i="2"/>
  <c r="M171" i="2"/>
  <c r="G27" i="2"/>
  <c r="E40" i="2" s="1"/>
  <c r="G40" i="2" s="1"/>
  <c r="X52" i="2"/>
  <c r="W57" i="2"/>
  <c r="Y57" i="2" s="1"/>
  <c r="Z57" i="2" s="1"/>
  <c r="X64" i="2"/>
  <c r="Y64" i="2" s="1"/>
  <c r="Z64" i="2" s="1"/>
  <c r="X67" i="2"/>
  <c r="X81" i="2"/>
  <c r="V164" i="2"/>
  <c r="X58" i="2"/>
  <c r="W111" i="2"/>
  <c r="W44" i="2"/>
  <c r="X116" i="2"/>
  <c r="E59" i="2"/>
  <c r="V82" i="2"/>
  <c r="X71" i="2"/>
  <c r="G78" i="2"/>
  <c r="W84" i="2"/>
  <c r="P106" i="2"/>
  <c r="H118" i="2"/>
  <c r="W170" i="2"/>
  <c r="S171" i="2"/>
  <c r="X175" i="2"/>
  <c r="E205" i="2"/>
  <c r="P180" i="2"/>
  <c r="W195" i="2"/>
  <c r="W150" i="2"/>
  <c r="W175" i="2"/>
  <c r="S176" i="2"/>
  <c r="M139" i="2"/>
  <c r="V23" i="2"/>
  <c r="T39" i="2" s="1"/>
  <c r="X43" i="2"/>
  <c r="X77" i="2"/>
  <c r="E90" i="2"/>
  <c r="W89" i="2"/>
  <c r="S92" i="2"/>
  <c r="V106" i="2"/>
  <c r="M110" i="2"/>
  <c r="W122" i="2"/>
  <c r="W125" i="2"/>
  <c r="W136" i="2"/>
  <c r="X138" i="2"/>
  <c r="X144" i="2"/>
  <c r="X150" i="2"/>
  <c r="X153" i="2"/>
  <c r="V166" i="2"/>
  <c r="X173" i="2"/>
  <c r="G131" i="2"/>
  <c r="W157" i="2"/>
  <c r="X48" i="2"/>
  <c r="X87" i="2"/>
  <c r="W181" i="2"/>
  <c r="S47" i="2"/>
  <c r="X94" i="2"/>
  <c r="E118" i="2"/>
  <c r="P100" i="2"/>
  <c r="S13" i="2"/>
  <c r="Q38" i="2" s="1"/>
  <c r="V13" i="2"/>
  <c r="T38" i="2" s="1"/>
  <c r="V38" i="2" s="1"/>
  <c r="W15" i="2"/>
  <c r="W26" i="2"/>
  <c r="X62" i="2"/>
  <c r="W72" i="2"/>
  <c r="V92" i="2"/>
  <c r="X122" i="2"/>
  <c r="S139" i="2"/>
  <c r="P23" i="2"/>
  <c r="N39" i="2" s="1"/>
  <c r="P39" i="2" s="1"/>
  <c r="W50" i="2"/>
  <c r="X72" i="2"/>
  <c r="S78" i="2"/>
  <c r="W85" i="2"/>
  <c r="W94" i="2"/>
  <c r="Y94" i="2" s="1"/>
  <c r="Z94" i="2" s="1"/>
  <c r="J100" i="2"/>
  <c r="S114" i="2"/>
  <c r="X120" i="2"/>
  <c r="X130" i="2"/>
  <c r="W153" i="2"/>
  <c r="Y153" i="2" s="1"/>
  <c r="Z153" i="2" s="1"/>
  <c r="W173" i="2"/>
  <c r="X178" i="2"/>
  <c r="N205" i="2"/>
  <c r="W204" i="2"/>
  <c r="Y194" i="2"/>
  <c r="Z194" i="2" s="1"/>
  <c r="J78" i="2"/>
  <c r="V74" i="2"/>
  <c r="M82" i="2"/>
  <c r="G96" i="2"/>
  <c r="H59" i="2"/>
  <c r="P82" i="2"/>
  <c r="S106" i="2"/>
  <c r="S110" i="2"/>
  <c r="S27" i="2"/>
  <c r="Q40" i="2" s="1"/>
  <c r="S40" i="2" s="1"/>
  <c r="W43" i="2"/>
  <c r="V51" i="2"/>
  <c r="X79" i="2"/>
  <c r="X89" i="2"/>
  <c r="W130" i="2"/>
  <c r="Y130" i="2" s="1"/>
  <c r="Z130" i="2" s="1"/>
  <c r="X50" i="2"/>
  <c r="P55" i="2"/>
  <c r="X85" i="2"/>
  <c r="M100" i="2"/>
  <c r="M106" i="2"/>
  <c r="T118" i="2"/>
  <c r="W120" i="2"/>
  <c r="X128" i="2"/>
  <c r="X136" i="2"/>
  <c r="W151" i="2"/>
  <c r="Y151" i="2" s="1"/>
  <c r="Z151" i="2" s="1"/>
  <c r="M176" i="2"/>
  <c r="X183" i="2"/>
  <c r="X15" i="2"/>
  <c r="K38" i="2"/>
  <c r="W124" i="2"/>
  <c r="Y124" i="2" s="1"/>
  <c r="Z124" i="2" s="1"/>
  <c r="G13" i="2"/>
  <c r="X14" i="2"/>
  <c r="J13" i="2"/>
  <c r="W24" i="2"/>
  <c r="G41" i="2"/>
  <c r="S41" i="2"/>
  <c r="G55" i="2"/>
  <c r="S55" i="2"/>
  <c r="W62" i="2"/>
  <c r="G61" i="2"/>
  <c r="G68" i="2" s="1"/>
  <c r="Q68" i="2"/>
  <c r="G70" i="2"/>
  <c r="S70" i="2"/>
  <c r="W75" i="2"/>
  <c r="G74" i="2"/>
  <c r="Q90" i="2"/>
  <c r="N90" i="2"/>
  <c r="W133" i="2"/>
  <c r="G139" i="2"/>
  <c r="X42" i="2"/>
  <c r="K90" i="2"/>
  <c r="M27" i="2"/>
  <c r="K40" i="2" s="1"/>
  <c r="M40" i="2" s="1"/>
  <c r="X29" i="2"/>
  <c r="Y29" i="2" s="1"/>
  <c r="Z29" i="2" s="1"/>
  <c r="W48" i="2"/>
  <c r="W52" i="2"/>
  <c r="G51" i="2"/>
  <c r="S51" i="2"/>
  <c r="T59" i="2"/>
  <c r="W63" i="2"/>
  <c r="K68" i="2"/>
  <c r="W67" i="2"/>
  <c r="W76" i="2"/>
  <c r="M78" i="2"/>
  <c r="W79" i="2"/>
  <c r="H90" i="2"/>
  <c r="W83" i="2"/>
  <c r="G82" i="2"/>
  <c r="W93" i="2"/>
  <c r="G92" i="2"/>
  <c r="J106" i="2"/>
  <c r="X107" i="2"/>
  <c r="J30" i="1"/>
  <c r="G23" i="2"/>
  <c r="E39" i="2" s="1"/>
  <c r="G39" i="2" s="1"/>
  <c r="S23" i="2"/>
  <c r="Q39" i="2" s="1"/>
  <c r="S39" i="2" s="1"/>
  <c r="X28" i="2"/>
  <c r="J27" i="2"/>
  <c r="H40" i="2" s="1"/>
  <c r="J40" i="2" s="1"/>
  <c r="V27" i="2"/>
  <c r="T40" i="2" s="1"/>
  <c r="V40" i="2" s="1"/>
  <c r="M41" i="2"/>
  <c r="W42" i="2"/>
  <c r="W53" i="2"/>
  <c r="N59" i="2"/>
  <c r="M55" i="2"/>
  <c r="W56" i="2"/>
  <c r="S65" i="2"/>
  <c r="M70" i="2"/>
  <c r="W71" i="2"/>
  <c r="W108" i="2"/>
  <c r="X113" i="2"/>
  <c r="P131" i="2"/>
  <c r="X53" i="2"/>
  <c r="X63" i="2"/>
  <c r="X76" i="2"/>
  <c r="X84" i="2"/>
  <c r="G86" i="2"/>
  <c r="S86" i="2"/>
  <c r="X93" i="2"/>
  <c r="J92" i="2"/>
  <c r="W101" i="2"/>
  <c r="G100" i="2"/>
  <c r="S100" i="2"/>
  <c r="P110" i="2"/>
  <c r="W112" i="2"/>
  <c r="G110" i="2"/>
  <c r="J114" i="2"/>
  <c r="X115" i="2"/>
  <c r="V114" i="2"/>
  <c r="W116" i="2"/>
  <c r="W141" i="2"/>
  <c r="M158" i="2"/>
  <c r="W156" i="2"/>
  <c r="X172" i="2"/>
  <c r="P171" i="2"/>
  <c r="W66" i="2"/>
  <c r="K118" i="2"/>
  <c r="X127" i="2"/>
  <c r="J131" i="2"/>
  <c r="W138" i="2"/>
  <c r="W160" i="2"/>
  <c r="G164" i="2"/>
  <c r="X161" i="2"/>
  <c r="J164" i="2"/>
  <c r="W177" i="2"/>
  <c r="G176" i="2"/>
  <c r="X181" i="2"/>
  <c r="J180" i="2"/>
  <c r="J51" i="2"/>
  <c r="J61" i="2"/>
  <c r="J68" i="2" s="1"/>
  <c r="J74" i="2"/>
  <c r="J82" i="2"/>
  <c r="M86" i="2"/>
  <c r="W87" i="2"/>
  <c r="W97" i="2"/>
  <c r="X109" i="2"/>
  <c r="Y109" i="2" s="1"/>
  <c r="Z109" i="2" s="1"/>
  <c r="J110" i="2"/>
  <c r="V110" i="2"/>
  <c r="P114" i="2"/>
  <c r="X125" i="2"/>
  <c r="G147" i="2"/>
  <c r="S147" i="2"/>
  <c r="X168" i="2"/>
  <c r="J166" i="2"/>
  <c r="G106" i="2"/>
  <c r="G114" i="2"/>
  <c r="J139" i="2"/>
  <c r="V139" i="2"/>
  <c r="J147" i="2"/>
  <c r="X141" i="2"/>
  <c r="V147" i="2"/>
  <c r="M154" i="2"/>
  <c r="X157" i="2"/>
  <c r="X158" i="2" s="1"/>
  <c r="J158" i="2"/>
  <c r="X160" i="2"/>
  <c r="P164" i="2"/>
  <c r="X177" i="2"/>
  <c r="P176" i="2"/>
  <c r="K205" i="2"/>
  <c r="W182" i="2"/>
  <c r="G180" i="2"/>
  <c r="P139" i="2"/>
  <c r="G154" i="2"/>
  <c r="S154" i="2"/>
  <c r="W172" i="2"/>
  <c r="G171" i="2"/>
  <c r="P147" i="2"/>
  <c r="G158" i="2"/>
  <c r="S158" i="2"/>
  <c r="W167" i="2"/>
  <c r="G166" i="2"/>
  <c r="W178" i="2"/>
  <c r="Q205" i="2"/>
  <c r="V104" i="2" l="1"/>
  <c r="J59" i="2"/>
  <c r="Y195" i="2"/>
  <c r="Z195" i="2" s="1"/>
  <c r="Y111" i="2"/>
  <c r="Z111" i="2" s="1"/>
  <c r="Y112" i="2"/>
  <c r="Z112" i="2" s="1"/>
  <c r="Y85" i="2"/>
  <c r="Z85" i="2" s="1"/>
  <c r="Y122" i="2"/>
  <c r="Z122" i="2" s="1"/>
  <c r="P104" i="2"/>
  <c r="Y127" i="2"/>
  <c r="Z127" i="2" s="1"/>
  <c r="Y174" i="2"/>
  <c r="Z174" i="2" s="1"/>
  <c r="Y162" i="2"/>
  <c r="Z162" i="2" s="1"/>
  <c r="Y103" i="2"/>
  <c r="Z103" i="2" s="1"/>
  <c r="X82" i="2"/>
  <c r="G59" i="2"/>
  <c r="Y170" i="2"/>
  <c r="Z170" i="2" s="1"/>
  <c r="Y146" i="2"/>
  <c r="Z146" i="2" s="1"/>
  <c r="X13" i="2"/>
  <c r="Y144" i="2"/>
  <c r="Z144" i="2" s="1"/>
  <c r="Y73" i="2"/>
  <c r="Z73" i="2" s="1"/>
  <c r="V68" i="2"/>
  <c r="Y80" i="2"/>
  <c r="Z80" i="2" s="1"/>
  <c r="Y157" i="2"/>
  <c r="Z157" i="2" s="1"/>
  <c r="P90" i="2"/>
  <c r="X100" i="2"/>
  <c r="Y169" i="2"/>
  <c r="Z169" i="2" s="1"/>
  <c r="Y95" i="2"/>
  <c r="Z95" i="2" s="1"/>
  <c r="V205" i="2"/>
  <c r="Y173" i="2"/>
  <c r="Z173" i="2" s="1"/>
  <c r="M205" i="2"/>
  <c r="X154" i="2"/>
  <c r="X147" i="2"/>
  <c r="Y128" i="2"/>
  <c r="Z128" i="2" s="1"/>
  <c r="Y129" i="2"/>
  <c r="Z129" i="2" s="1"/>
  <c r="Y120" i="2"/>
  <c r="Z120" i="2" s="1"/>
  <c r="X110" i="2"/>
  <c r="X96" i="2"/>
  <c r="Y81" i="2"/>
  <c r="Z81" i="2" s="1"/>
  <c r="Y77" i="2"/>
  <c r="Z77" i="2" s="1"/>
  <c r="J90" i="2"/>
  <c r="S68" i="2"/>
  <c r="Y58" i="2"/>
  <c r="Z58" i="2" s="1"/>
  <c r="X51" i="2"/>
  <c r="P59" i="2"/>
  <c r="Y49" i="2"/>
  <c r="Z49" i="2" s="1"/>
  <c r="V59" i="2"/>
  <c r="Y43" i="2"/>
  <c r="Z43" i="2" s="1"/>
  <c r="Y36" i="2"/>
  <c r="Z36" i="2" s="1"/>
  <c r="Y150" i="2"/>
  <c r="Z150" i="2" s="1"/>
  <c r="Y25" i="2"/>
  <c r="Z25" i="2" s="1"/>
  <c r="Y182" i="2"/>
  <c r="Z182" i="2" s="1"/>
  <c r="M118" i="2"/>
  <c r="Y102" i="2"/>
  <c r="Z102" i="2" s="1"/>
  <c r="X166" i="2"/>
  <c r="X55" i="2"/>
  <c r="P205" i="2"/>
  <c r="J104" i="2"/>
  <c r="X78" i="2"/>
  <c r="Y163" i="2"/>
  <c r="Z163" i="2" s="1"/>
  <c r="Y126" i="2"/>
  <c r="Z126" i="2" s="1"/>
  <c r="Y204" i="2"/>
  <c r="Z204" i="2" s="1"/>
  <c r="Y72" i="2"/>
  <c r="Z72" i="2" s="1"/>
  <c r="Y125" i="2"/>
  <c r="Z125" i="2" s="1"/>
  <c r="M59" i="2"/>
  <c r="Y113" i="2"/>
  <c r="Z113" i="2" s="1"/>
  <c r="V90" i="2"/>
  <c r="Y138" i="2"/>
  <c r="Z138" i="2" s="1"/>
  <c r="M104" i="2"/>
  <c r="Y121" i="2"/>
  <c r="Z121" i="2" s="1"/>
  <c r="S104" i="2"/>
  <c r="X180" i="2"/>
  <c r="P118" i="2"/>
  <c r="X70" i="2"/>
  <c r="Y84" i="2"/>
  <c r="Z84" i="2" s="1"/>
  <c r="Y161" i="2"/>
  <c r="Z161" i="2" s="1"/>
  <c r="X41" i="2"/>
  <c r="X139" i="2"/>
  <c r="S205" i="2"/>
  <c r="Y179" i="2"/>
  <c r="Z179" i="2" s="1"/>
  <c r="Y137" i="2"/>
  <c r="Z137" i="2" s="1"/>
  <c r="W13" i="2"/>
  <c r="Y15" i="2"/>
  <c r="Z15" i="2" s="1"/>
  <c r="X40" i="2"/>
  <c r="S90" i="2"/>
  <c r="X47" i="2"/>
  <c r="Y89" i="2"/>
  <c r="Z89" i="2" s="1"/>
  <c r="X92" i="2"/>
  <c r="W154" i="2"/>
  <c r="G90" i="2"/>
  <c r="S118" i="2"/>
  <c r="X23" i="2"/>
  <c r="P37" i="2"/>
  <c r="Y178" i="2"/>
  <c r="Z178" i="2" s="1"/>
  <c r="Y175" i="2"/>
  <c r="Z175" i="2" s="1"/>
  <c r="X74" i="2"/>
  <c r="Y44" i="2"/>
  <c r="Z44" i="2" s="1"/>
  <c r="N37" i="2"/>
  <c r="W40" i="2"/>
  <c r="W27" i="2"/>
  <c r="Y136" i="2"/>
  <c r="Z136" i="2" s="1"/>
  <c r="Y50" i="2"/>
  <c r="Z50" i="2" s="1"/>
  <c r="W131" i="2"/>
  <c r="X86" i="2"/>
  <c r="X65" i="2"/>
  <c r="Y88" i="2"/>
  <c r="Z88" i="2" s="1"/>
  <c r="X171" i="2"/>
  <c r="Y67" i="2"/>
  <c r="Z67" i="2" s="1"/>
  <c r="X176" i="2"/>
  <c r="X61" i="2"/>
  <c r="X164" i="2"/>
  <c r="P45" i="2"/>
  <c r="Y167" i="2"/>
  <c r="Z167" i="2" s="1"/>
  <c r="W166" i="2"/>
  <c r="W82" i="2"/>
  <c r="Y83" i="2"/>
  <c r="Z83" i="2" s="1"/>
  <c r="Y75" i="2"/>
  <c r="Z75" i="2" s="1"/>
  <c r="W74" i="2"/>
  <c r="Y24" i="2"/>
  <c r="Z24" i="2" s="1"/>
  <c r="W23" i="2"/>
  <c r="W180" i="2"/>
  <c r="W96" i="2"/>
  <c r="Y97" i="2"/>
  <c r="Z97" i="2" s="1"/>
  <c r="W65" i="2"/>
  <c r="Y66" i="2"/>
  <c r="Z66" i="2" s="1"/>
  <c r="W147" i="2"/>
  <c r="Y141" i="2"/>
  <c r="Z141" i="2" s="1"/>
  <c r="V118" i="2"/>
  <c r="Y101" i="2"/>
  <c r="Z101" i="2" s="1"/>
  <c r="W100" i="2"/>
  <c r="W41" i="2"/>
  <c r="Y42" i="2"/>
  <c r="Z42" i="2" s="1"/>
  <c r="X27" i="2"/>
  <c r="Y168" i="2"/>
  <c r="Z168" i="2" s="1"/>
  <c r="Y93" i="2"/>
  <c r="Z93" i="2" s="1"/>
  <c r="W92" i="2"/>
  <c r="Y63" i="2"/>
  <c r="Z63" i="2" s="1"/>
  <c r="W110" i="2"/>
  <c r="H38" i="2"/>
  <c r="T37" i="2"/>
  <c r="V39" i="2"/>
  <c r="Y76" i="2"/>
  <c r="Z76" i="2" s="1"/>
  <c r="Y133" i="2"/>
  <c r="Z133" i="2" s="1"/>
  <c r="W139" i="2"/>
  <c r="Y139" i="2" s="1"/>
  <c r="Z139" i="2" s="1"/>
  <c r="S38" i="2"/>
  <c r="S37" i="2" s="1"/>
  <c r="S45" i="2" s="1"/>
  <c r="Q37" i="2"/>
  <c r="Y181" i="2"/>
  <c r="Z181" i="2" s="1"/>
  <c r="W86" i="2"/>
  <c r="Y87" i="2"/>
  <c r="Z87" i="2" s="1"/>
  <c r="W176" i="2"/>
  <c r="Y177" i="2"/>
  <c r="Z177" i="2" s="1"/>
  <c r="W164" i="2"/>
  <c r="Y160" i="2"/>
  <c r="Z160" i="2" s="1"/>
  <c r="X114" i="2"/>
  <c r="Y115" i="2"/>
  <c r="Z115" i="2" s="1"/>
  <c r="X106" i="2"/>
  <c r="Y107" i="2"/>
  <c r="Z107" i="2" s="1"/>
  <c r="Y79" i="2"/>
  <c r="Z79" i="2" s="1"/>
  <c r="W78" i="2"/>
  <c r="W51" i="2"/>
  <c r="Y51" i="2" s="1"/>
  <c r="Z51" i="2" s="1"/>
  <c r="Y52" i="2"/>
  <c r="Z52" i="2" s="1"/>
  <c r="Y62" i="2"/>
  <c r="Z62" i="2" s="1"/>
  <c r="W61" i="2"/>
  <c r="M38" i="2"/>
  <c r="M37" i="2" s="1"/>
  <c r="M45" i="2" s="1"/>
  <c r="K37" i="2"/>
  <c r="Y28" i="2"/>
  <c r="Z28" i="2" s="1"/>
  <c r="Y14" i="2"/>
  <c r="Z14" i="2" s="1"/>
  <c r="Y108" i="2"/>
  <c r="Z108" i="2" s="1"/>
  <c r="W106" i="2"/>
  <c r="G104" i="2"/>
  <c r="G118" i="2"/>
  <c r="W171" i="2"/>
  <c r="Y172" i="2"/>
  <c r="Z172" i="2" s="1"/>
  <c r="G205" i="2"/>
  <c r="M90" i="2"/>
  <c r="J205" i="2"/>
  <c r="Y156" i="2"/>
  <c r="Z156" i="2" s="1"/>
  <c r="W158" i="2"/>
  <c r="Y158" i="2" s="1"/>
  <c r="Z158" i="2" s="1"/>
  <c r="Y116" i="2"/>
  <c r="Z116" i="2" s="1"/>
  <c r="W114" i="2"/>
  <c r="J118" i="2"/>
  <c r="Y71" i="2"/>
  <c r="Z71" i="2" s="1"/>
  <c r="W70" i="2"/>
  <c r="Y56" i="2"/>
  <c r="Z56" i="2" s="1"/>
  <c r="W55" i="2"/>
  <c r="Y53" i="2"/>
  <c r="Z53" i="2" s="1"/>
  <c r="W39" i="2"/>
  <c r="X131" i="2"/>
  <c r="Y48" i="2"/>
  <c r="Z48" i="2" s="1"/>
  <c r="W47" i="2"/>
  <c r="S59" i="2"/>
  <c r="E38" i="2"/>
  <c r="Y82" i="2" l="1"/>
  <c r="Z82" i="2" s="1"/>
  <c r="X104" i="2"/>
  <c r="Y96" i="2"/>
  <c r="Z96" i="2" s="1"/>
  <c r="Y110" i="2"/>
  <c r="Z110" i="2" s="1"/>
  <c r="Y154" i="2"/>
  <c r="Z154" i="2" s="1"/>
  <c r="Y13" i="2"/>
  <c r="Z13" i="2" s="1"/>
  <c r="Y70" i="2"/>
  <c r="Z70" i="2" s="1"/>
  <c r="X90" i="2"/>
  <c r="Y100" i="2"/>
  <c r="Z100" i="2" s="1"/>
  <c r="Y78" i="2"/>
  <c r="Z78" i="2" s="1"/>
  <c r="Y131" i="2"/>
  <c r="Z131" i="2" s="1"/>
  <c r="Y147" i="2"/>
  <c r="Z147" i="2" s="1"/>
  <c r="X68" i="2"/>
  <c r="X205" i="2"/>
  <c r="Y171" i="2"/>
  <c r="Z171" i="2" s="1"/>
  <c r="Y166" i="2"/>
  <c r="Z166" i="2" s="1"/>
  <c r="P206" i="2"/>
  <c r="P208" i="2" s="1"/>
  <c r="Y27" i="2"/>
  <c r="Z27" i="2" s="1"/>
  <c r="X59" i="2"/>
  <c r="Y41" i="2"/>
  <c r="Z41" i="2" s="1"/>
  <c r="Y40" i="2"/>
  <c r="Z40" i="2" s="1"/>
  <c r="Y176" i="2"/>
  <c r="Z176" i="2" s="1"/>
  <c r="Y61" i="2"/>
  <c r="Z61" i="2" s="1"/>
  <c r="Y23" i="2"/>
  <c r="Z23" i="2" s="1"/>
  <c r="Y106" i="2"/>
  <c r="Z106" i="2" s="1"/>
  <c r="Y164" i="2"/>
  <c r="Z164" i="2" s="1"/>
  <c r="Y74" i="2"/>
  <c r="Z74" i="2" s="1"/>
  <c r="Y47" i="2"/>
  <c r="Z47" i="2" s="1"/>
  <c r="S206" i="2"/>
  <c r="L27" i="1" s="1"/>
  <c r="S208" i="2" s="1"/>
  <c r="G38" i="2"/>
  <c r="E37" i="2"/>
  <c r="Y86" i="2"/>
  <c r="Z86" i="2" s="1"/>
  <c r="W90" i="2"/>
  <c r="W104" i="2"/>
  <c r="Y104" i="2" s="1"/>
  <c r="Z104" i="2" s="1"/>
  <c r="Y92" i="2"/>
  <c r="Z92" i="2" s="1"/>
  <c r="W205" i="2"/>
  <c r="Y180" i="2"/>
  <c r="Z180" i="2" s="1"/>
  <c r="W59" i="2"/>
  <c r="Y59" i="2" s="1"/>
  <c r="Z59" i="2" s="1"/>
  <c r="Y55" i="2"/>
  <c r="Z55" i="2" s="1"/>
  <c r="W118" i="2"/>
  <c r="Y114" i="2"/>
  <c r="Z114" i="2" s="1"/>
  <c r="J38" i="2"/>
  <c r="H37" i="2"/>
  <c r="W68" i="2"/>
  <c r="Y65" i="2"/>
  <c r="Z65" i="2" s="1"/>
  <c r="M206" i="2"/>
  <c r="M208" i="2" s="1"/>
  <c r="X118" i="2"/>
  <c r="V37" i="2"/>
  <c r="V45" i="2" s="1"/>
  <c r="V206" i="2" s="1"/>
  <c r="L28" i="1" s="1"/>
  <c r="X39" i="2"/>
  <c r="Y39" i="2" s="1"/>
  <c r="Z39" i="2" s="1"/>
  <c r="Y90" i="2" l="1"/>
  <c r="Z90" i="2" s="1"/>
  <c r="Y68" i="2"/>
  <c r="Z68" i="2" s="1"/>
  <c r="Y205" i="2"/>
  <c r="Z205" i="2" s="1"/>
  <c r="Y118" i="2"/>
  <c r="Z118" i="2" s="1"/>
  <c r="X38" i="2"/>
  <c r="X37" i="2" s="1"/>
  <c r="X45" i="2" s="1"/>
  <c r="X206" i="2" s="1"/>
  <c r="J37" i="2"/>
  <c r="J45" i="2" s="1"/>
  <c r="J206" i="2" s="1"/>
  <c r="C28" i="1" s="1"/>
  <c r="G37" i="2"/>
  <c r="G45" i="2" s="1"/>
  <c r="G206" i="2" s="1"/>
  <c r="C27" i="1" s="1"/>
  <c r="W38" i="2"/>
  <c r="V208" i="2"/>
  <c r="L30" i="1"/>
  <c r="Y38" i="2" l="1"/>
  <c r="Z38" i="2" s="1"/>
  <c r="W37" i="2"/>
  <c r="G208" i="2"/>
  <c r="N27" i="1"/>
  <c r="B27" i="1" s="1"/>
  <c r="J208" i="2"/>
  <c r="N28" i="1"/>
  <c r="B28" i="1" s="1"/>
  <c r="B30" i="1" s="1"/>
  <c r="C30" i="1"/>
  <c r="Y37" i="2" l="1"/>
  <c r="Z37" i="2" s="1"/>
  <c r="W45" i="2"/>
  <c r="X208" i="2"/>
  <c r="N30" i="1"/>
  <c r="I28" i="1"/>
  <c r="I30" i="1" s="1"/>
  <c r="M29" i="1"/>
  <c r="M30" i="1" s="1"/>
  <c r="K28" i="1"/>
  <c r="K30" i="1" s="1"/>
  <c r="I27" i="1"/>
  <c r="K27" i="1"/>
  <c r="W206" i="2" l="1"/>
  <c r="W208" i="2" s="1"/>
  <c r="Y45" i="2"/>
  <c r="Y206" i="2" l="1"/>
  <c r="Z206" i="2" s="1"/>
  <c r="Z45" i="2"/>
</calcChain>
</file>

<file path=xl/sharedStrings.xml><?xml version="1.0" encoding="utf-8"?>
<sst xmlns="http://schemas.openxmlformats.org/spreadsheetml/2006/main" count="1234" uniqueCount="696">
  <si>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</si>
  <si>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</si>
  <si>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</si>
  <si>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</si>
  <si>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</si>
  <si>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</si>
  <si>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</si>
  <si>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</si>
  <si>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</si>
  <si>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</si>
  <si>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</si>
  <si>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</si>
  <si>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</si>
  <si>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</si>
  <si>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</si>
  <si>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</si>
  <si>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</si>
  <si>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</si>
  <si>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</si>
  <si>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</si>
  <si>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</si>
  <si>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</si>
  <si>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</si>
  <si>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</si>
  <si>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</si>
  <si>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</si>
  <si>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</si>
  <si>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</si>
  <si>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</si>
  <si>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</si>
  <si>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</si>
  <si>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</si>
  <si>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</si>
  <si>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</si>
  <si>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</si>
  <si>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</si>
  <si>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</si>
  <si>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</si>
  <si>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</si>
  <si>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</si>
  <si>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</si>
  <si>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</si>
  <si>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</si>
  <si>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</si>
  <si>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</si>
  <si>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</si>
  <si>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</si>
  <si>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</si>
  <si>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</si>
  <si>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</si>
  <si>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</si>
  <si>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</si>
  <si>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</si>
  <si>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</si>
  <si>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</si>
  <si>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</si>
  <si>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</si>
  <si>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</si>
  <si>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</si>
  <si>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</si>
  <si>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</si>
  <si>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</si>
  <si>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</si>
  <si>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</si>
  <si>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</si>
  <si>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</si>
  <si>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</si>
  <si>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</si>
  <si>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</si>
  <si>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</si>
  <si>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</si>
  <si>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</si>
  <si>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</si>
  <si>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</si>
  <si>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</si>
  <si>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</si>
  <si>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</si>
  <si>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</si>
  <si>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</si>
  <si>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</si>
  <si>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</si>
  <si>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</si>
  <si>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</si>
  <si>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</si>
  <si>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</si>
  <si>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</si>
  <si>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</si>
  <si>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</si>
  <si>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</si>
  <si>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</si>
  <si>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</si>
  <si>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</si>
  <si>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</si>
  <si>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</si>
  <si>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</si>
  <si>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</si>
  <si>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</si>
  <si>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</si>
  <si>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</si>
  <si>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</si>
  <si>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</si>
  <si>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</si>
  <si>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</si>
  <si>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</si>
  <si>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</si>
  <si>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</si>
  <si>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</si>
  <si>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</si>
  <si>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</si>
  <si>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</si>
  <si>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</si>
  <si>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</si>
  <si>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</si>
  <si>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</si>
  <si>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</si>
  <si>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</si>
  <si>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</si>
  <si>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</si>
  <si>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</si>
  <si>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</si>
  <si>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</si>
  <si>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</si>
  <si>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</si>
  <si>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</si>
  <si>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</si>
  <si>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</si>
  <si>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</si>
  <si>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</si>
  <si>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</si>
  <si>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</si>
  <si>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</si>
  <si>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</si>
  <si>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</si>
  <si>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</si>
  <si>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</si>
  <si>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</si>
  <si>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</si>
  <si>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</si>
  <si>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</si>
  <si>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</si>
  <si>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</si>
  <si>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</si>
  <si>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</si>
  <si>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</si>
  <si>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</si>
  <si>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</si>
  <si>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</si>
  <si>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</si>
  <si>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</si>
  <si>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</si>
  <si>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</si>
  <si>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</si>
  <si>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</si>
  <si>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</si>
  <si>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</si>
  <si>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</si>
  <si>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</si>
  <si>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</si>
  <si>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</si>
  <si>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</si>
  <si>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</si>
  <si>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</si>
  <si>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</si>
  <si>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</si>
  <si>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</si>
  <si>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</si>
  <si>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</si>
  <si>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</si>
  <si>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</si>
  <si>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</si>
  <si>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</si>
  <si>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</si>
  <si>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</si>
  <si>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</si>
  <si>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</si>
  <si>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</si>
  <si>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</si>
  <si>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</si>
  <si>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</si>
  <si>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</si>
  <si>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</si>
  <si>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</si>
  <si>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</si>
  <si>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</si>
  <si>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</si>
  <si>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</si>
  <si>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</si>
  <si>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</si>
  <si>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</si>
  <si>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</si>
  <si>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</si>
  <si>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</si>
  <si>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</si>
  <si>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</si>
  <si>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</si>
  <si>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</si>
  <si>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</si>
  <si>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</si>
  <si>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</si>
  <si>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</si>
  <si>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</si>
  <si>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</si>
  <si>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</si>
  <si>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</si>
  <si>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</si>
  <si>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</si>
  <si>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</si>
  <si>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</si>
  <si>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</si>
  <si>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</si>
  <si>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</si>
  <si>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</si>
  <si>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</si>
  <si>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</si>
  <si>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</si>
  <si>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</si>
  <si>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</si>
  <si>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</si>
  <si>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</si>
  <si>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</si>
  <si>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</si>
  <si>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</si>
  <si>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</si>
  <si>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</si>
  <si>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</si>
  <si>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</si>
  <si>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</si>
  <si>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</si>
  <si>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</si>
  <si>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</si>
  <si>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</si>
  <si>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</si>
  <si>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</si>
  <si>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</si>
  <si>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</si>
  <si>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</si>
  <si>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</si>
  <si>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</si>
  <si>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</si>
  <si>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</si>
  <si>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</si>
  <si>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</si>
  <si>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</si>
  <si>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</si>
  <si>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</si>
  <si>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</si>
  <si>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</si>
  <si>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</si>
  <si>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</si>
  <si>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</si>
  <si>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</si>
  <si>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</si>
  <si>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</si>
  <si>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</si>
  <si>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</si>
  <si>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</si>
  <si>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</si>
  <si>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</si>
  <si>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</si>
  <si>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</si>
  <si>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</si>
  <si>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</si>
  <si>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</si>
  <si>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</si>
  <si>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</si>
  <si>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</si>
  <si>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</si>
  <si>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</si>
  <si>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</si>
  <si>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</si>
  <si>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</si>
  <si>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</si>
  <si>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</si>
  <si>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</si>
  <si>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</si>
  <si>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</si>
  <si>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</si>
  <si>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</si>
  <si>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</si>
  <si>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</si>
  <si>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</si>
  <si>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</si>
  <si>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</si>
  <si>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</si>
  <si>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</si>
  <si>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</si>
  <si>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</si>
  <si>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</si>
  <si>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</si>
  <si>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</si>
  <si>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</si>
  <si>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</si>
  <si>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</si>
  <si>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</si>
  <si>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</si>
  <si>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</si>
  <si>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</si>
  <si>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</si>
  <si>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</si>
  <si>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</si>
  <si>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</si>
  <si>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</si>
  <si>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</si>
  <si>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</si>
  <si>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</si>
  <si>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</si>
  <si>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</si>
  <si>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</si>
  <si>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</si>
  <si>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</si>
  <si>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</si>
  <si>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</si>
  <si>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</si>
  <si>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</si>
  <si>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</si>
  <si>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</si>
  <si>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</si>
  <si>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</si>
  <si>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</si>
  <si>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Сума, грн.</t>
  </si>
  <si>
    <t>Сума оплати, грн.</t>
  </si>
  <si>
    <t>за період з 01 серпня 2023 р. по 10 листопада 2023 року</t>
  </si>
  <si>
    <t>до Договору про надання гранту № 5RCA11-03405-2</t>
  </si>
  <si>
    <t>від "01" серпня 2023 року</t>
  </si>
  <si>
    <t xml:space="preserve"> </t>
  </si>
  <si>
    <t>Відновлення культурно-мистецької діяльності</t>
  </si>
  <si>
    <t>1. Відновлення культурно-мистецької діяльності (культурно-мистецькі проєкти)</t>
  </si>
  <si>
    <t>ТОВАРИСТВО З ОБМЕЖЕНОЮ ВІДПОВІДАЛЬНІСТЮ “АТ ФІЛМЗ”</t>
  </si>
  <si>
    <t>Відновлення діяльності команди фестивалю “Київський тиждень критики”, проведення 7-го кінофестивалю та 6-ї Національної премії кінокритиків «Кіноколо»</t>
  </si>
  <si>
    <t>1.1.4</t>
  </si>
  <si>
    <t>1.1.5</t>
  </si>
  <si>
    <t>1.1.6</t>
  </si>
  <si>
    <t>1.1.7</t>
  </si>
  <si>
    <t>1.1.8</t>
  </si>
  <si>
    <t>1.1.9</t>
  </si>
  <si>
    <t>Іванов Денис Віталійович, директор (Директор фестивалю)</t>
  </si>
  <si>
    <t>Дядик Ілля Олександрович, директор програм (Програмний директор)</t>
  </si>
  <si>
    <t>Маркіна Віра Олегівна, фахівчиня з управління проєктами (Виконавча директорка фестивалю)</t>
  </si>
  <si>
    <t>Новаківська Анастасія, фахівчиня з управління проєктами (Менеджерка)</t>
  </si>
  <si>
    <t>Алєксєєва Лілія Іванівна, менеджерка зі складання кінопрограм (Менеджерка з роботи з кінотеатром)</t>
  </si>
  <si>
    <t>Івашкевич Денис Вікторович, мендежр з логістики (Технічний директор)</t>
  </si>
  <si>
    <t>Греков Сергій Георгійович, прес-секретар (Координатор преси)</t>
  </si>
  <si>
    <t>Губенко Іван Ігорович, фахівець з комп"ютерного дизайну (Дизайнер)</t>
  </si>
  <si>
    <t>Новосад Олексій Святославович, виконавчий директор (Фінансовий директор)</t>
  </si>
  <si>
    <t>1.3.4</t>
  </si>
  <si>
    <t>1.3.5</t>
  </si>
  <si>
    <t>1.3.6</t>
  </si>
  <si>
    <t>1.3.7</t>
  </si>
  <si>
    <t>1.3.8</t>
  </si>
  <si>
    <t>1.3.9</t>
  </si>
  <si>
    <t xml:space="preserve">Бадьйор Дарія Олександрівна, голова селективної комісії та ведуча дискусій після переглядів </t>
  </si>
  <si>
    <t xml:space="preserve">Ксаверов Сергій Олександрович, член селективної комісії та ведучий дискусій після кінопоказів </t>
  </si>
  <si>
    <t xml:space="preserve">Дацюк Ганна Вікторівна,членкиня селективної комісії та ведуча дискусій після переглядів </t>
  </si>
  <si>
    <t xml:space="preserve">Битюцький Станіслав Васильович, член селективної комісії та ведучий дискусій після кінопоказів </t>
  </si>
  <si>
    <t xml:space="preserve">Яковлева Поліна, Координатор кінопремії «Кіноколо»
</t>
  </si>
  <si>
    <t>Усейнова Ельвіра Елємдарівна, Координатор Служби акредитації та квиткової системи</t>
  </si>
  <si>
    <t>Неред Василина Василівна, координатор Служби волонтерів</t>
  </si>
  <si>
    <t>Світлична Катерина Сергіївна, маркетинг-директорка</t>
  </si>
  <si>
    <t>Івашкевич Дарина Вікторівна, координатор майданчика фестивалю</t>
  </si>
  <si>
    <t xml:space="preserve"> Власова Тетяна Анатоліївна, Піар-директор </t>
  </si>
  <si>
    <t>Шляхтич Ольга Василівна, послуги з просування фестивалю та премії «Кіноколо» в соціальних мережах</t>
  </si>
  <si>
    <t xml:space="preserve">Друк банерів Київський тиждень критики для фасаду кінотеатру "Жовтень" </t>
  </si>
  <si>
    <t>Друк плакатів Київський тиждень критики (формати В1, А-3 та А-4)</t>
  </si>
  <si>
    <t>Друк сітілайтів для зовнішньої реклами і розміщення в кінотеатрі</t>
  </si>
  <si>
    <t xml:space="preserve">Послуги з Фотофіксації Церемонії «Кіноколо» та показів фестивалю </t>
  </si>
  <si>
    <t>днів</t>
  </si>
  <si>
    <t>Реклама премії Кіноколо та фестивалю Київський тиждень критики в соціальних мережах Facebook та Instagram</t>
  </si>
  <si>
    <t>Розміщення зовнішньої реклами фестивалю в місті Києві протягом 15 днів</t>
  </si>
  <si>
    <t>носій</t>
  </si>
  <si>
    <t xml:space="preserve">Витрати на роботу онлайн-платформи «Кіноколо» </t>
  </si>
  <si>
    <t>Послуги з письмового перекладу діалогових листів фільмів міжнародної програми (7 стрічок), міжнародної ретроспективи (6 стрічок) з іноземних мов українською мовою</t>
  </si>
  <si>
    <t>Послуги з субтитрування фільмів (міжнародна програма, міжнародна ретроспектива)</t>
  </si>
  <si>
    <t>фільм</t>
  </si>
  <si>
    <t xml:space="preserve">Візуальне оформлення Церемонії «Кіноколо»: розробка графіки, розробка анімації, відеопредставлення номінантів та лауреатів. 
Компонування відео. </t>
  </si>
  <si>
    <t>Послуги з забезпечення проведення показів в кінотеатрі «Жовтень»</t>
  </si>
  <si>
    <t>Послуги зі створення нагород премії «Кіноколо»</t>
  </si>
  <si>
    <t>штука</t>
  </si>
  <si>
    <t>Роялті за покази фільмів Міжнародної програми, 7 фільмів</t>
  </si>
  <si>
    <t>Фільм "Знамення" - Memento International</t>
  </si>
  <si>
    <t>Фільм "Тотем" - Alpha Violet</t>
  </si>
  <si>
    <t>Фільм "Дивний спосіб життя" - ПрАТ «БІ ЕНД ЕЙЧ»</t>
  </si>
  <si>
    <t>Фільм "Опале листя" - ТОВ "Трафік Філмз"</t>
  </si>
  <si>
    <t>Фільм "Солодкий схід" - ТОВ "Трафік Філмз"</t>
  </si>
  <si>
    <t>Фільм "Химера" - ТОВ "Трафік Філмз"</t>
  </si>
  <si>
    <t>Фільм "Анатомія падіння" - ТОВ "Трафік Філмз"</t>
  </si>
  <si>
    <t>Роялті за покази фільмів програми Міжнародної ретроспективи:</t>
  </si>
  <si>
    <t>Фільм "Ірма Веп" -  MK2 Films</t>
  </si>
  <si>
    <t>Фільм "Крізь шпарину" - Tamasa Distribution</t>
  </si>
  <si>
    <t>Фільм "Бульвар Сансет" - Park Circus</t>
  </si>
  <si>
    <t>Фільм "Прощавай, Dragon Inn" - Homegreen Films</t>
  </si>
  <si>
    <t>Фільм "Ночі в стилі бугі" - Park Circus</t>
  </si>
  <si>
    <t>Фільм "Ед Вуд" - Park Circus</t>
  </si>
  <si>
    <t>Фільм "Зелений кордон" - Films Boutique</t>
  </si>
  <si>
    <t>Фільм "Жінка з…" - Memento International</t>
  </si>
  <si>
    <t>Фільм "ІА" - ТОВ "ТРАФІК ФІЛМЗ"</t>
  </si>
  <si>
    <t>Директор</t>
  </si>
  <si>
    <t>Іванов Денис Віталійович</t>
  </si>
  <si>
    <t>Роялті за покази фільмів програми Фокус, 3 фільми:</t>
  </si>
  <si>
    <t>до Звіту незалежного аудитора</t>
  </si>
  <si>
    <t xml:space="preserve">Реєстр документів, що підтверджують достовірність витрат та цільове використання коштів </t>
  </si>
  <si>
    <t>Витрати за даними Звіту про надходження та використання коштів для реалізації проєкту</t>
  </si>
  <si>
    <t>Документально підтверджені витрати за результатами перевірки</t>
  </si>
  <si>
    <t>Документально підтверджена оплата  за результатами перевірки</t>
  </si>
  <si>
    <t xml:space="preserve">
№ Статті/
Пункту</t>
  </si>
  <si>
    <t>Назва контрагента (код ЄДРПОУ / ІПН)</t>
  </si>
  <si>
    <t>Договір, додатки до договору   (номер та дата)</t>
  </si>
  <si>
    <t>Акт/Видаткова накладна/Акт списання (номер, дата)</t>
  </si>
  <si>
    <t>Дата списання коштів з рахунку</t>
  </si>
  <si>
    <t>Платіжне доручення (номер п/д, )</t>
  </si>
  <si>
    <t>Залишок до фінансування за рахунок коштів гранту</t>
  </si>
  <si>
    <t>ЗА РАХУНОК КОШТІВ ГРАНТУ</t>
  </si>
  <si>
    <t>1.3.1.</t>
  </si>
  <si>
    <t>Івашкевич Д.В., код 3303302240</t>
  </si>
  <si>
    <t>1.3.2.</t>
  </si>
  <si>
    <t>1.4.1.</t>
  </si>
  <si>
    <t>бюджет</t>
  </si>
  <si>
    <t>1.4.3.</t>
  </si>
  <si>
    <t>1.5.1.</t>
  </si>
  <si>
    <t>ФОП Власова Т.А., код 3160820561</t>
  </si>
  <si>
    <t>-</t>
  </si>
  <si>
    <t>1.5.2.</t>
  </si>
  <si>
    <t>Шляхтич Ольга Василівна, SMM-менеджерка</t>
  </si>
  <si>
    <t>ФОП Шляхтич О.В., код 3409406465</t>
  </si>
  <si>
    <t>7.1.</t>
  </si>
  <si>
    <t xml:space="preserve">ФОП Логінов Д.В., код 3047822916 </t>
  </si>
  <si>
    <t>7.2.</t>
  </si>
  <si>
    <t>7.3.</t>
  </si>
  <si>
    <t>9.1.</t>
  </si>
  <si>
    <t>ФОП Телікова А.М., код 3331200286</t>
  </si>
  <si>
    <t>ФОП Даценко А.Ю., код 3432306995</t>
  </si>
  <si>
    <t>ФОП Дурова Я.В., код 2894919964</t>
  </si>
  <si>
    <t>ФОП Попов В.М., код 2800810671</t>
  </si>
  <si>
    <t>ВСЬОГО ЗА РАХУНОК КОШТІВ ГРАНТУ:</t>
  </si>
  <si>
    <t>ЗА РАХУНОК ВЛАСНИХ КОШТІВ</t>
  </si>
  <si>
    <t>1.1.</t>
  </si>
  <si>
    <t>П/д № 74</t>
  </si>
  <si>
    <t>П/д № 88</t>
  </si>
  <si>
    <t>П/д № 87</t>
  </si>
  <si>
    <t>П/д № 93</t>
  </si>
  <si>
    <t>ВСЬОГО СУМА СПІВФІНАНСУВАННЯ:</t>
  </si>
  <si>
    <t>РАЗОМ:</t>
  </si>
  <si>
    <r>
      <t>ТОВ “МАК “ЦептАудит”</t>
    </r>
    <r>
      <rPr>
        <sz val="14"/>
        <color rgb="FF000000"/>
        <rFont val="Tahoma"/>
        <family val="2"/>
        <charset val="204"/>
      </rPr>
      <t xml:space="preserve"> </t>
    </r>
  </si>
  <si>
    <r>
      <t>________________ /</t>
    </r>
    <r>
      <rPr>
        <b/>
        <sz val="14"/>
        <color rgb="FF000000"/>
        <rFont val="Tahoma"/>
        <family val="2"/>
        <charset val="204"/>
      </rPr>
      <t>Фесенко В.М./</t>
    </r>
  </si>
  <si>
    <t xml:space="preserve">ТОВ "АТ ФІЛМЗ" </t>
  </si>
  <si>
    <t>у період з 01.08.2023 року по 10.11.2023 року</t>
  </si>
  <si>
    <t>10 листопада 2023 року</t>
  </si>
  <si>
    <t>1.3.3.</t>
  </si>
  <si>
    <t>1.3.4.</t>
  </si>
  <si>
    <t>1.3.5.</t>
  </si>
  <si>
    <t>1.3.6.</t>
  </si>
  <si>
    <t>1.3.7.</t>
  </si>
  <si>
    <t>1.3.8.</t>
  </si>
  <si>
    <t>1.3.9.</t>
  </si>
  <si>
    <t>ЄСВ із премій за серпень 2023 р.</t>
  </si>
  <si>
    <t>ЄСВ із премій за вересень 2023 р.</t>
  </si>
  <si>
    <t>ЄСВ із премій за жовтень 2023 р.</t>
  </si>
  <si>
    <t>ЄСВ із винагород ЦПХ за вересень 2023 р.</t>
  </si>
  <si>
    <t>ЄСВ із винагород ЦПХ за жовтень 2023 р.</t>
  </si>
  <si>
    <t>Премія за серпень 2023</t>
  </si>
  <si>
    <t>Премія за вересень 2023</t>
  </si>
  <si>
    <t>Премія за жовтень 2023</t>
  </si>
  <si>
    <t>Відомість нарахування премій № 8/2023-2 за серпень 2023 року</t>
  </si>
  <si>
    <t>Відомість нарахування премій № 9/2023-2 за вересень 2023 року</t>
  </si>
  <si>
    <t xml:space="preserve">Заробітна плата за серпень 2023 р. </t>
  </si>
  <si>
    <t xml:space="preserve">Заробітна плата за вересень 2023 р. </t>
  </si>
  <si>
    <t xml:space="preserve">Заробітна плата за жовтень 2023 р. </t>
  </si>
  <si>
    <t>ЄСВ із заробітних плат за серпень-жовтень 2023 р.</t>
  </si>
  <si>
    <t>ЗА РАХУНОК РЕІНВЕСТИЦІЇ</t>
  </si>
  <si>
    <t>ВСЬОГО СУМА РЕІНВЕСТИЦІЇ:</t>
  </si>
  <si>
    <t>П/д № 1, 2, 5, 16, 17, 18</t>
  </si>
  <si>
    <t>22.08.2023; 07.09.2023</t>
  </si>
  <si>
    <t>П/д № 1, 2, 6, 16, 17, 20</t>
  </si>
  <si>
    <t>П/д № 1, 2, 4, 16, 17, 13</t>
  </si>
  <si>
    <t>П/д № 1, 2, 7, 16, 17, 19</t>
  </si>
  <si>
    <t>П/д № 1, 2, 11, 16, 17, 25</t>
  </si>
  <si>
    <t>П/д № 1, 2, 9, 16, 17, 22</t>
  </si>
  <si>
    <t>П/д № 1, 2, 8, 16, 17, 23</t>
  </si>
  <si>
    <t>П/д № 1, 2, 10, 16, 17, 24</t>
  </si>
  <si>
    <t>П/д № 1, 2, 12, 16, 17, 15</t>
  </si>
  <si>
    <t>Іванов Д.В., код 2869200091</t>
  </si>
  <si>
    <t>Дядик І.О., код 3115820812</t>
  </si>
  <si>
    <t>Маркіна В.О., код 3481504701</t>
  </si>
  <si>
    <t>Новаківська А.О., код 3455411840</t>
  </si>
  <si>
    <t>Івашкевич Д.В., код 2960212974</t>
  </si>
  <si>
    <t>Новосад О.С., код 2828903313</t>
  </si>
  <si>
    <t>Алексєєва Л.І., код 2765000209</t>
  </si>
  <si>
    <t>Губенко І.І., код 2919415410</t>
  </si>
  <si>
    <t>Греков С.Г., код 3566814295</t>
  </si>
  <si>
    <t>П/д № 27, № 28, № 30</t>
  </si>
  <si>
    <t>П/д № 27, № 28, № 32</t>
  </si>
  <si>
    <t>П/д № 27, № 28, № 29</t>
  </si>
  <si>
    <t>П/д № 27, № 28, № 31</t>
  </si>
  <si>
    <t>П/д № 27, № 28, № 34</t>
  </si>
  <si>
    <t>П/д № 27, № 28, № 33</t>
  </si>
  <si>
    <t>П/д № 3</t>
  </si>
  <si>
    <t>П/д № 14</t>
  </si>
  <si>
    <t>П/д № 26</t>
  </si>
  <si>
    <t>22.09.2023; 06.10.2023</t>
  </si>
  <si>
    <t>П/д № 35, 36, 40, 47, 48, 52</t>
  </si>
  <si>
    <t>П/д № 37</t>
  </si>
  <si>
    <t>П/д № 35, 36, 43, 47, 48, 55</t>
  </si>
  <si>
    <t>П/д № 35, 36, 45, 47, 48, 57</t>
  </si>
  <si>
    <t>П/д № 49</t>
  </si>
  <si>
    <t>П/д № 59</t>
  </si>
  <si>
    <t>П/д № 35, 36, 44, 47, 48, 56</t>
  </si>
  <si>
    <t>П/д № 35, 36, 42, 47, 48, 54</t>
  </si>
  <si>
    <t>П/д № 35, 36, 39, 47, 48, 51</t>
  </si>
  <si>
    <t>П/д № 35, 36, 38, 47, 48, 50</t>
  </si>
  <si>
    <t>П/д № 35, 36, 46, 47, 48, 58</t>
  </si>
  <si>
    <t>П/д № 35, 36, 41, 47, 48, 53</t>
  </si>
  <si>
    <t>П/д № 61, № 60, № 66</t>
  </si>
  <si>
    <t>П/д № 61, № 60, № 68</t>
  </si>
  <si>
    <t>П/д № 61, № 60, № 69</t>
  </si>
  <si>
    <t>П/д № 61, № 60, № 67</t>
  </si>
  <si>
    <t>П/д № 61, № 60, № 62</t>
  </si>
  <si>
    <t>П/д № 61, № 60, № 65</t>
  </si>
  <si>
    <t>П/д № 61, № 60, № 64</t>
  </si>
  <si>
    <t>П/д № 61, № 60, № 63</t>
  </si>
  <si>
    <t>П/д № 72, № 71, № 70</t>
  </si>
  <si>
    <t>Світлична К.С., код 3078905041</t>
  </si>
  <si>
    <t>Договір № 7АТ-КТК від 18.08.2023 р.</t>
  </si>
  <si>
    <t>Акт № 1 від 19.09.2023 р.</t>
  </si>
  <si>
    <t>Акт № 2 від 19.10.2023 р.</t>
  </si>
  <si>
    <t>П/д № 72, № 71, № 73</t>
  </si>
  <si>
    <t>Яковлева П.Д., код 3618109528</t>
  </si>
  <si>
    <t>Договір № 6АТ-КТК від 18.08.2023 р.</t>
  </si>
  <si>
    <t>Яковлева Поліна, Координатор кінопремії «Кіноколо»</t>
  </si>
  <si>
    <t>під час реалізації проекту "Відновлення діяльності команди фестивалю “Київський тиждень критики”, проведення                                          7-го кінофестивалю та 6-ї Національної премії кінокритиків «Кіноколо»"</t>
  </si>
  <si>
    <t xml:space="preserve">відповідно до Договору про надання гранту  № 5RCA11-03405-2 вiд 01.08.2023 р. </t>
  </si>
  <si>
    <t>П/д № 75</t>
  </si>
  <si>
    <t>ФОП Тихий В.В., код 2562311850</t>
  </si>
  <si>
    <t>Договір № 01-09-23 від 01.09.2023 р. з Додатком № 1 від 01.09.2023 р.</t>
  </si>
  <si>
    <t>Акт б/н від 18.10.2023 р.</t>
  </si>
  <si>
    <t>Договір про надання послуг кінопоказу № 02/10/23/1 від 02.10.2023 р.</t>
  </si>
  <si>
    <t>Акт б/н від 20.10.2023 р.</t>
  </si>
  <si>
    <t>10.1</t>
  </si>
  <si>
    <t>ТОВ "Кіноман", код 32668720</t>
  </si>
  <si>
    <t>Договір про технічну підтримку № 01/08/2023 від 01.08.2023 р.</t>
  </si>
  <si>
    <t>Акт № 49 від 20.10.2023 р.</t>
  </si>
  <si>
    <t>П/д № 89</t>
  </si>
  <si>
    <t>9.3.</t>
  </si>
  <si>
    <t>ТОВ "Бігборд", код 32386534</t>
  </si>
  <si>
    <t>Договір про проведення рекламної кампанії №171122/1 від 17.11.2022 р., Додаток № 2 від 29.09.2023 р.</t>
  </si>
  <si>
    <t>Акт № 4288 від 16.10.2023</t>
  </si>
  <si>
    <t>П/д № 91</t>
  </si>
  <si>
    <t>Відомість нарахування  № 9/2023-4 за вересень 2023 року</t>
  </si>
  <si>
    <t>Відомість нарахування № 10/2023-4 за жовтень 2023 року</t>
  </si>
  <si>
    <t>П/д № 102</t>
  </si>
  <si>
    <t>П/д № 96</t>
  </si>
  <si>
    <t>П/д № 101, № 100, № 103</t>
  </si>
  <si>
    <t>20.10.2023; 31.10.2023</t>
  </si>
  <si>
    <t>П/д № 76, 77, 83, 98, 97, 99</t>
  </si>
  <si>
    <t>Відомість нарахування премій № 10/2023-2 за вересень 2023 року</t>
  </si>
  <si>
    <t>Відомість нарахування премій № 10/2023-6 за жовтень 2023 року</t>
  </si>
  <si>
    <t>Відомість нарахування заробітних плат № 8/2023-1 та № 8/2023-3 за серпень 2023 року,  № 9/2023-1 та № 9/2023-3 за вересень 2023 року, № 10/2023-1,  № 10/2023-3 та № 10/2023-5 за жовтень 2023 року</t>
  </si>
  <si>
    <t>Власова Тетяна Анатоліївна, PR-директор</t>
  </si>
  <si>
    <t>Договір № 10 від 21.08.2023 р.</t>
  </si>
  <si>
    <t>Акт наданих послуг № 10/1 від 01.10.2023 р.</t>
  </si>
  <si>
    <t>Акт наданих послуг № 10/2 від 23.10.2023 р.</t>
  </si>
  <si>
    <t>13.4.4.</t>
  </si>
  <si>
    <t>ФОП Проданчук В.П., код 2742812958</t>
  </si>
  <si>
    <t xml:space="preserve">Договір № 7/22 від 03.10.2022 р. </t>
  </si>
  <si>
    <t>Акт № 57 від 01.10.2023 р.</t>
  </si>
  <si>
    <t>Акт № 60 від 20.10.2023 р.</t>
  </si>
  <si>
    <t>П/д № 90</t>
  </si>
  <si>
    <t>Р/ф № ФП-000373 від 02.10.2023 р.</t>
  </si>
  <si>
    <t>Акт № ФП-00072 від 02.10.2023 р.</t>
  </si>
  <si>
    <t>Договір від 02.10.2023 р.</t>
  </si>
  <si>
    <t>Акт від 20.10.2023 р.</t>
  </si>
  <si>
    <t>П/д № 92</t>
  </si>
  <si>
    <t>9.2.</t>
  </si>
  <si>
    <t>ФОП Малишенко О.О., код 3326812257</t>
  </si>
  <si>
    <t>Договір № 9/23 від 01.09.2023 р.</t>
  </si>
  <si>
    <t>П/д № 94</t>
  </si>
  <si>
    <t>12.1.</t>
  </si>
  <si>
    <t>13.4.1.</t>
  </si>
  <si>
    <t>П/д № 98</t>
  </si>
  <si>
    <t>Додаток № 20 від 01.09.2023 р. до Договору № 5/12 від 14.12.2022 р.</t>
  </si>
  <si>
    <t>Акт № 20 від 01.10.2023 р.</t>
  </si>
  <si>
    <t>Додаток № 60 від 07.09.2023 р. до Договору № 2/10 від 03 жовтня 2022 р</t>
  </si>
  <si>
    <t>Акт № 60 від 15.10.2023 р.</t>
  </si>
  <si>
    <t>Договір № 23069 від 03.08.2023 р.</t>
  </si>
  <si>
    <t>Видаткова накладна № 1 від 02.10.2023 р.</t>
  </si>
  <si>
    <t>П/д № 107</t>
  </si>
  <si>
    <t>П/д № 106, № 105, № 110</t>
  </si>
  <si>
    <t>Договір № 1АТ-КТК від 01.09.2023</t>
  </si>
  <si>
    <t>Акт від 20.10.2023</t>
  </si>
  <si>
    <t>Договір № 4АТ-КТК від 01.09.2023</t>
  </si>
  <si>
    <t>П/д № 106, № 105, № 111</t>
  </si>
  <si>
    <t>П/д № 106, № 105, № 114</t>
  </si>
  <si>
    <t>Договір № 2АТ-КТК від 01.09.2023</t>
  </si>
  <si>
    <t>П/д № 106, № 105, № 115</t>
  </si>
  <si>
    <t>Договір № 3АТ-КТК від 01.09.2023</t>
  </si>
  <si>
    <t>П/д № 106, № 105, № 108</t>
  </si>
  <si>
    <t>П/д № 106, № 105, № 113</t>
  </si>
  <si>
    <t>Договір № 8АТ-КТК від 01.09.2023</t>
  </si>
  <si>
    <t>П/д № 106, № 105, № 116</t>
  </si>
  <si>
    <t>Усєінова Е.Е., код 3545710487</t>
  </si>
  <si>
    <t>Договір № 5АТ-КТК від 01.09.2023</t>
  </si>
  <si>
    <t>Бадьйор Д.О, код 3234020104</t>
  </si>
  <si>
    <t>Битюцький С.В, код 3072615954</t>
  </si>
  <si>
    <t>Ксаверов С.О, код 2916106652</t>
  </si>
  <si>
    <t>Дацюк Г.В, код 3270411480</t>
  </si>
  <si>
    <t>Неред В.В., код 3692310508</t>
  </si>
  <si>
    <t>П/д № 106, № 105, № 112</t>
  </si>
  <si>
    <t>Договір № 9АТ-КТК від 11.09.2023</t>
  </si>
  <si>
    <t>П/д № 106, № 105, № 109</t>
  </si>
  <si>
    <t>13.4.5.</t>
  </si>
  <si>
    <t>13.4.7.</t>
  </si>
  <si>
    <t>Роялті за покази - Фільм "Знамення" - Memento International</t>
  </si>
  <si>
    <t>Роялті за покази - Фільм "Тотем" - Alpha Violet</t>
  </si>
  <si>
    <t>Роялті за покази - Фільм "Дивний спосіб життя" - ПрАТ «БІ ЕНД ЕЙЧ»</t>
  </si>
  <si>
    <t>Роялті за покази - Фільм "Опале листя" - ТОВ "Трафік Філмз"</t>
  </si>
  <si>
    <t>Роялті за покази - Фільм "Солодкий схід" - ТОВ "Трафік Філмз"</t>
  </si>
  <si>
    <t>Роялті за покази - Фільм "Химера" - ТОВ "Трафік Філмз"</t>
  </si>
  <si>
    <t>Роялті за покази - Фільм "Анатомія падіння" - ТОВ "Трафік Філмз"</t>
  </si>
  <si>
    <t>Роялті за покази - Фільм "Ірма Веп" -  MK2 Films</t>
  </si>
  <si>
    <t>Роялті за покази - Фільм "Крізь шпарину" - Tamasa Distribution</t>
  </si>
  <si>
    <t>Роялті за покази - Фільм "Бульвар Сансет" - Park Circus</t>
  </si>
  <si>
    <t>Роялті за покази - Фільм "Прощавай, Dragon Inn" - Homegreen Films</t>
  </si>
  <si>
    <t>Роялті за покази - Фільм "Ночі в стилі бугі" - Park Circus</t>
  </si>
  <si>
    <t>Роялті за покази - Фільм "Ед Вуд" - Park Circus</t>
  </si>
  <si>
    <t>Роялті за покази - Фільм "Зелений кордон" - Films Boutique</t>
  </si>
  <si>
    <t>Роялті за покази - Фільм "Жінка з…" - Memento International</t>
  </si>
  <si>
    <t>Роялті за покази - Фільм "ІА" - ТОВ "ТРАФІК ФІЛМЗ"</t>
  </si>
  <si>
    <t>ПрАТ "БІ ЕНД ЕЙЧ"</t>
  </si>
  <si>
    <t>ТОВ "Трафік Філмз", код 41204230</t>
  </si>
  <si>
    <t>Memento International</t>
  </si>
  <si>
    <t>Alpha Violet</t>
  </si>
  <si>
    <t>MK2 Films</t>
  </si>
  <si>
    <t>Tamasa Distribution</t>
  </si>
  <si>
    <t>Park Circus</t>
  </si>
  <si>
    <t>Films Boutique</t>
  </si>
  <si>
    <t>Ліцензійний договір № 1251060 від 04.08.2023 р.</t>
  </si>
  <si>
    <t>Акт ліцензування прав від 01.09.2023 р.</t>
  </si>
  <si>
    <t>Ліцензійний договір № 1250795 від 01.08.2023 р.</t>
  </si>
  <si>
    <t>Ліцензійний договір № 20231555-56 від 11.08.2023 р.</t>
  </si>
  <si>
    <t>Ліцензійний договір № FREF 140/23 від 21.08.2023 р.</t>
  </si>
  <si>
    <t>Ліцензійний договір № HF230804 від 18.08.2023 р.</t>
  </si>
  <si>
    <t>Ліцензійний договір № 1250848 від 01.08.2023 р.</t>
  </si>
  <si>
    <t>Ліцензійний договір № 185114 від 31.07.2023 р.</t>
  </si>
  <si>
    <t>Ліцензійний договір № 23-08-166 від 22.07.2023 р.</t>
  </si>
  <si>
    <t>Договір № 84АТ-П від 20.09.2023 р.</t>
  </si>
  <si>
    <t>Договір № № 25/09-23-S від 25.09.2023 р., Додаток № 18601-25/09-23-SO від 29.09.2023 р., Додаток № 18601-25/09-23-SO від 12.10.2023 р.</t>
  </si>
  <si>
    <t>Акт згідно Додатку № 18601-25/09-23-SO від 15.10.2023, Акт згідно Додатку № 18601-25/09-23-SO від 12.10.2023 р.</t>
  </si>
  <si>
    <t>Договір дистрибуції № 77АТ-P від 19.09.2023</t>
  </si>
  <si>
    <t>Акт ліцензування прав від 19.09.2023 р.</t>
  </si>
  <si>
    <t>Скорочений договір-ліцензія на дистрибуцію № 78АТ-P від 19.09.2023</t>
  </si>
  <si>
    <t>П/д № 4</t>
  </si>
  <si>
    <t>П/д № 5</t>
  </si>
  <si>
    <t>П/д № 6</t>
  </si>
  <si>
    <t>П/д № 7</t>
  </si>
  <si>
    <t>Homegreen Films</t>
  </si>
  <si>
    <t>П/д № 8</t>
  </si>
  <si>
    <t>П/д № 9</t>
  </si>
  <si>
    <t>П/д № 10</t>
  </si>
  <si>
    <t>П/д № 11</t>
  </si>
  <si>
    <t>П/д № 15</t>
  </si>
  <si>
    <t>П/д № 394</t>
  </si>
  <si>
    <t>П/д № 395</t>
  </si>
  <si>
    <t>П/д № 397</t>
  </si>
  <si>
    <t>П/д № 396</t>
  </si>
  <si>
    <t>П/д № 398</t>
  </si>
  <si>
    <t>П/д № 399</t>
  </si>
  <si>
    <t>П/д № 402</t>
  </si>
  <si>
    <t>П/д № 401</t>
  </si>
  <si>
    <t>П/д № 422</t>
  </si>
  <si>
    <t>П/д № 423</t>
  </si>
  <si>
    <t>П/д № 467</t>
  </si>
  <si>
    <t>20.10.2023; 06.11.2023</t>
  </si>
  <si>
    <t>П/д № 130, № 128, № 134</t>
  </si>
  <si>
    <t>П/д № 130, № 128, № 133</t>
  </si>
  <si>
    <t>П/д № 130, № 128, № 136</t>
  </si>
  <si>
    <t>П/д № 130, № 128, № 135</t>
  </si>
  <si>
    <t>П/д № 130, № 128, № 137</t>
  </si>
  <si>
    <t>П/д № 130, № 128, № 132</t>
  </si>
  <si>
    <t>П/д № 130, № 128, № 131</t>
  </si>
  <si>
    <t>П/д № 76, 77, 81, 118, 119, 124</t>
  </si>
  <si>
    <t>П/д № 76, 77, 80, 118, 119, 123</t>
  </si>
  <si>
    <t>П/д № 76, 77, 84, 118, 119, 126</t>
  </si>
  <si>
    <t>П/д № 76, 77, 78, 118, 119, 120</t>
  </si>
  <si>
    <t>П/д № 76, 77, 82, 118, 119, 125</t>
  </si>
  <si>
    <t>П/д № 76, 77, 79, 118, 119, 121</t>
  </si>
  <si>
    <t>П/д № 76, 77, 86, 118, 119, 122</t>
  </si>
  <si>
    <t>П/д № 76, 77, 85, 118, 119, 127</t>
  </si>
  <si>
    <t>П/д № 129</t>
  </si>
  <si>
    <t>П/д № 117</t>
  </si>
  <si>
    <t>П/д № 138</t>
  </si>
  <si>
    <t>Відомість нарахування премій № 8/2023-2 за серпень 2023 року; Положення про преміювання від 01.02.2023 р.; Наказ на встановлення премій №7-к від 08.08.2023 р.; Накази на прийняття на роботу; Штатний розклад від 01.08.2023 р.</t>
  </si>
  <si>
    <t>Відомість нарахування премій № 9/2023-2 за вересень 2023 року; Положення про преміювання від 01.02.2023 р.; Наказ на встановлення премій №7-к від 08.08.2023 р.; Накази на прийняття на роботу; Штатний розклад від 01.08.2023 р.</t>
  </si>
  <si>
    <t>Відомість нарахування премій № 10/2023-2 за жовтень 2023 року; Положення про преміювання від 01.02.2023 р.; Наказ на встановлення премій №7-к від 08.08.2023 р.; Накази на прийняття на роботу; Штатний розклад від 01.08.2023 р.</t>
  </si>
  <si>
    <t>Відомість нарахування премій № 10/2023-6 за жовтень 2023 року; Положення про преміювання від 01.02.2023 р.; Наказ на встановлення премій №7-к від 08.08.2023 р.; Накази на прийняття на роботу; Штатний розклад від 01.08.2023 р.</t>
  </si>
  <si>
    <t>Відомість нарахування заробітних плат № 8/2023-1 та № 8/2023-3 за серпень 2023 року; Накази на прийняття на роботу; Штатний розклад від 01.08.2023 р.; Табелі обліку робочого часу за 08-10.2023 р.</t>
  </si>
  <si>
    <t>Відомість нарахування заробітних плат № 9/2023-1 та № 9/2023-3 за вересень 2023 року; Накази на прийняття на роботу; Штатний розклад від 01.08.2023 р.; Табелі обліку робочого часу за 08-10.2023 р.</t>
  </si>
  <si>
    <t>Відомість нарахування заробітних плат № 10/2023-1 та № 10/2023-3 за жовтень 2023 року; Накази на прийняття на роботу; Штатний розклад від 01.08.2023 р.; Табелі обліку робочого часу за 08-10.2023 р.</t>
  </si>
  <si>
    <t>Відомість нарахування заробітних плат № 10/2023-1 та № 10/2023-5 за жовтень 2023 року; Накази на прийняття на роботу; Штатний розклад від 01.08.2023 р.; Табелі обліку робочого часу за 08-10.2023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</si>
</sst>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000000"/>
      <name val="Tahoma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00"/>
      <name val="Tahoma"/>
      <family val="2"/>
      <charset val="204"/>
    </font>
    <font>
      <sz val="14"/>
      <color theme="1"/>
      <name val="Times New Roman"/>
      <family val="1"/>
      <charset val="204"/>
    </font>
    <font>
      <i/>
      <sz val="14"/>
      <color rgb="FF000000"/>
      <name val="Tahoma"/>
      <family val="2"/>
      <charset val="204"/>
    </font>
    <font>
      <b/>
      <sz val="11"/>
      <color rgb="FF00B05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name val="Arial"/>
      <family val="2"/>
      <charset val="204"/>
    </font>
    <font>
      <b/>
      <sz val="22"/>
      <name val="Calibri"/>
      <family val="2"/>
      <charset val="204"/>
    </font>
    <font>
      <b/>
      <sz val="22"/>
      <name val="Arial"/>
      <family val="2"/>
      <charset val="204"/>
    </font>
    <font>
      <b/>
      <sz val="20"/>
      <name val="Calibri"/>
      <family val="2"/>
      <charset val="204"/>
    </font>
    <font>
      <b/>
      <sz val="2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name val="Calibri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1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42"/>
  </cellStyleXfs>
  <cellXfs count="5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horizontal="center" vertical="center"/>
    </xf>
    <xf numFmtId="4" fontId="5" fillId="4" borderId="45" xfId="0" applyNumberFormat="1" applyFont="1" applyFill="1" applyBorder="1" applyAlignment="1">
      <alignment horizontal="right" vertical="center"/>
    </xf>
    <xf numFmtId="4" fontId="20" fillId="4" borderId="45" xfId="0" applyNumberFormat="1" applyFont="1" applyFill="1" applyBorder="1" applyAlignment="1">
      <alignment horizontal="right" vertical="center"/>
    </xf>
    <xf numFmtId="0" fontId="5" fillId="4" borderId="4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4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4" fontId="2" fillId="5" borderId="44" xfId="0" applyNumberFormat="1" applyFont="1" applyFill="1" applyBorder="1" applyAlignment="1">
      <alignment horizontal="right" vertical="center"/>
    </xf>
    <xf numFmtId="4" fontId="16" fillId="5" borderId="44" xfId="0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165" fontId="3" fillId="6" borderId="48" xfId="0" applyNumberFormat="1" applyFont="1" applyFill="1" applyBorder="1" applyAlignment="1">
      <alignment vertical="top"/>
    </xf>
    <xf numFmtId="49" fontId="3" fillId="6" borderId="49" xfId="0" applyNumberFormat="1" applyFont="1" applyFill="1" applyBorder="1" applyAlignment="1">
      <alignment horizontal="center" vertical="top"/>
    </xf>
    <xf numFmtId="0" fontId="21" fillId="6" borderId="50" xfId="0" applyFont="1" applyFill="1" applyBorder="1" applyAlignment="1">
      <alignment vertical="top" wrapText="1"/>
    </xf>
    <xf numFmtId="0" fontId="3" fillId="6" borderId="51" xfId="0" applyFont="1" applyFill="1" applyBorder="1" applyAlignment="1">
      <alignment horizontal="center" vertical="top"/>
    </xf>
    <xf numFmtId="4" fontId="3" fillId="6" borderId="52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4" fontId="3" fillId="6" borderId="54" xfId="0" applyNumberFormat="1" applyFont="1" applyFill="1" applyBorder="1" applyAlignment="1">
      <alignment horizontal="right" vertical="top"/>
    </xf>
    <xf numFmtId="4" fontId="16" fillId="6" borderId="55" xfId="0" applyNumberFormat="1" applyFont="1" applyFill="1" applyBorder="1" applyAlignment="1">
      <alignment horizontal="right" vertical="top"/>
    </xf>
    <xf numFmtId="10" fontId="16" fillId="6" borderId="55" xfId="0" applyNumberFormat="1" applyFont="1" applyFill="1" applyBorder="1" applyAlignment="1">
      <alignment horizontal="right" vertical="top"/>
    </xf>
    <xf numFmtId="0" fontId="3" fillId="6" borderId="54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6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57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58" xfId="0" applyNumberFormat="1" applyFont="1" applyBorder="1" applyAlignment="1">
      <alignment horizontal="right" vertical="top"/>
    </xf>
    <xf numFmtId="4" fontId="16" fillId="0" borderId="59" xfId="0" applyNumberFormat="1" applyFont="1" applyBorder="1" applyAlignment="1">
      <alignment horizontal="right" vertical="top"/>
    </xf>
    <xf numFmtId="10" fontId="16" fillId="0" borderId="59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63" xfId="0" applyNumberFormat="1" applyFont="1" applyBorder="1" applyAlignment="1">
      <alignment horizontal="right" vertical="top"/>
    </xf>
    <xf numFmtId="4" fontId="16" fillId="0" borderId="64" xfId="0" applyNumberFormat="1" applyFont="1" applyBorder="1" applyAlignment="1">
      <alignment horizontal="right" vertical="top"/>
    </xf>
    <xf numFmtId="0" fontId="2" fillId="0" borderId="63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0" fontId="3" fillId="6" borderId="48" xfId="0" applyFont="1" applyFill="1" applyBorder="1" applyAlignment="1">
      <alignment horizontal="center" vertical="top"/>
    </xf>
    <xf numFmtId="4" fontId="3" fillId="6" borderId="66" xfId="0" applyNumberFormat="1" applyFont="1" applyFill="1" applyBorder="1" applyAlignment="1">
      <alignment horizontal="right" vertical="top"/>
    </xf>
    <xf numFmtId="4" fontId="3" fillId="6" borderId="67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0" fontId="3" fillId="6" borderId="68" xfId="0" applyFont="1" applyFill="1" applyBorder="1" applyAlignment="1">
      <alignment vertical="top" wrapText="1"/>
    </xf>
    <xf numFmtId="165" fontId="3" fillId="0" borderId="69" xfId="0" applyNumberFormat="1" applyFont="1" applyBorder="1" applyAlignment="1">
      <alignment vertical="top"/>
    </xf>
    <xf numFmtId="0" fontId="2" fillId="0" borderId="69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49" fontId="4" fillId="0" borderId="70" xfId="0" applyNumberFormat="1" applyFont="1" applyBorder="1" applyAlignment="1">
      <alignment horizontal="center" vertical="top"/>
    </xf>
    <xf numFmtId="49" fontId="4" fillId="6" borderId="49" xfId="0" applyNumberFormat="1" applyFont="1" applyFill="1" applyBorder="1" applyAlignment="1">
      <alignment horizontal="center" vertical="top"/>
    </xf>
    <xf numFmtId="165" fontId="3" fillId="0" borderId="71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4" fontId="16" fillId="0" borderId="73" xfId="0" applyNumberFormat="1" applyFont="1" applyBorder="1" applyAlignment="1">
      <alignment horizontal="right" vertical="top"/>
    </xf>
    <xf numFmtId="165" fontId="21" fillId="7" borderId="43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7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0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vertical="center" wrapText="1"/>
    </xf>
    <xf numFmtId="0" fontId="3" fillId="5" borderId="77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vertical="center"/>
    </xf>
    <xf numFmtId="0" fontId="2" fillId="5" borderId="79" xfId="0" applyFont="1" applyFill="1" applyBorder="1" applyAlignment="1">
      <alignment horizontal="center" vertical="center"/>
    </xf>
    <xf numFmtId="4" fontId="16" fillId="5" borderId="80" xfId="0" applyNumberFormat="1" applyFont="1" applyFill="1" applyBorder="1" applyAlignment="1">
      <alignment horizontal="right" vertical="top"/>
    </xf>
    <xf numFmtId="4" fontId="3" fillId="6" borderId="81" xfId="0" applyNumberFormat="1" applyFont="1" applyFill="1" applyBorder="1" applyAlignment="1">
      <alignment horizontal="right" vertical="top"/>
    </xf>
    <xf numFmtId="4" fontId="3" fillId="6" borderId="8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67" xfId="0" applyNumberFormat="1" applyFont="1" applyFill="1" applyBorder="1" applyAlignment="1">
      <alignment horizontal="right" vertical="top"/>
    </xf>
    <xf numFmtId="0" fontId="2" fillId="0" borderId="57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4" fontId="3" fillId="7" borderId="84" xfId="0" applyNumberFormat="1" applyFont="1" applyFill="1" applyBorder="1" applyAlignment="1">
      <alignment horizontal="right" vertical="center"/>
    </xf>
    <xf numFmtId="4" fontId="3" fillId="7" borderId="85" xfId="0" applyNumberFormat="1" applyFont="1" applyFill="1" applyBorder="1" applyAlignment="1">
      <alignment horizontal="right" vertical="center"/>
    </xf>
    <xf numFmtId="4" fontId="16" fillId="7" borderId="40" xfId="0" applyNumberFormat="1" applyFont="1" applyFill="1" applyBorder="1" applyAlignment="1">
      <alignment horizontal="right" vertical="center"/>
    </xf>
    <xf numFmtId="0" fontId="22" fillId="6" borderId="50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6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1" xfId="0" applyNumberFormat="1" applyFont="1" applyBorder="1" applyAlignment="1">
      <alignment horizontal="right" vertical="top" wrapText="1"/>
    </xf>
    <xf numFmtId="4" fontId="2" fillId="0" borderId="62" xfId="0" applyNumberFormat="1" applyFont="1" applyBorder="1" applyAlignment="1">
      <alignment horizontal="right" vertical="top" wrapText="1"/>
    </xf>
    <xf numFmtId="4" fontId="2" fillId="0" borderId="63" xfId="0" applyNumberFormat="1" applyFont="1" applyBorder="1" applyAlignment="1">
      <alignment horizontal="right" vertical="top" wrapText="1"/>
    </xf>
    <xf numFmtId="0" fontId="2" fillId="0" borderId="57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center" vertical="top"/>
    </xf>
    <xf numFmtId="0" fontId="2" fillId="0" borderId="72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4" fontId="16" fillId="7" borderId="45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4" fontId="16" fillId="5" borderId="55" xfId="0" applyNumberFormat="1" applyFont="1" applyFill="1" applyBorder="1" applyAlignment="1">
      <alignment horizontal="right" vertical="top"/>
    </xf>
    <xf numFmtId="4" fontId="16" fillId="6" borderId="88" xfId="0" applyNumberFormat="1" applyFont="1" applyFill="1" applyBorder="1" applyAlignment="1">
      <alignment horizontal="right" vertical="top"/>
    </xf>
    <xf numFmtId="0" fontId="6" fillId="0" borderId="89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88" xfId="0" applyNumberFormat="1" applyFont="1" applyFill="1" applyBorder="1" applyAlignment="1">
      <alignment horizontal="right" vertical="top"/>
    </xf>
    <xf numFmtId="0" fontId="6" fillId="0" borderId="71" xfId="0" applyFont="1" applyBorder="1" applyAlignment="1">
      <alignment horizontal="center" vertical="top"/>
    </xf>
    <xf numFmtId="0" fontId="21" fillId="6" borderId="49" xfId="0" applyFont="1" applyFill="1" applyBorder="1" applyAlignment="1">
      <alignment vertical="top" wrapText="1"/>
    </xf>
    <xf numFmtId="0" fontId="3" fillId="6" borderId="65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0" xfId="0" applyFont="1" applyFill="1" applyBorder="1" applyAlignment="1">
      <alignment horizontal="left" vertical="top" wrapText="1"/>
    </xf>
    <xf numFmtId="0" fontId="22" fillId="6" borderId="65" xfId="0" applyFont="1" applyFill="1" applyBorder="1" applyAlignment="1">
      <alignment horizontal="left" vertical="top" wrapText="1"/>
    </xf>
    <xf numFmtId="10" fontId="16" fillId="0" borderId="73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7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2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vertical="center"/>
    </xf>
    <xf numFmtId="4" fontId="2" fillId="0" borderId="89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4" fontId="16" fillId="0" borderId="90" xfId="0" applyNumberFormat="1" applyFont="1" applyBorder="1" applyAlignment="1">
      <alignment horizontal="right" vertical="top"/>
    </xf>
    <xf numFmtId="10" fontId="16" fillId="0" borderId="90" xfId="0" applyNumberFormat="1" applyFont="1" applyBorder="1" applyAlignment="1">
      <alignment horizontal="right" vertical="top"/>
    </xf>
    <xf numFmtId="0" fontId="2" fillId="0" borderId="68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4" fontId="2" fillId="0" borderId="92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3" xfId="0" applyNumberFormat="1" applyFont="1" applyBorder="1" applyAlignment="1">
      <alignment horizontal="right" vertical="top"/>
    </xf>
    <xf numFmtId="10" fontId="16" fillId="0" borderId="93" xfId="0" applyNumberFormat="1" applyFont="1" applyBorder="1" applyAlignment="1">
      <alignment horizontal="right" vertical="top"/>
    </xf>
    <xf numFmtId="165" fontId="3" fillId="7" borderId="94" xfId="0" applyNumberFormat="1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vertical="center"/>
    </xf>
    <xf numFmtId="0" fontId="4" fillId="5" borderId="96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65" fontId="3" fillId="7" borderId="97" xfId="0" applyNumberFormat="1" applyFont="1" applyFill="1" applyBorder="1" applyAlignment="1">
      <alignment horizontal="center" vertical="center"/>
    </xf>
    <xf numFmtId="4" fontId="3" fillId="7" borderId="45" xfId="0" applyNumberFormat="1" applyFont="1" applyFill="1" applyBorder="1" applyAlignment="1">
      <alignment horizontal="right" vertical="center"/>
    </xf>
    <xf numFmtId="4" fontId="16" fillId="5" borderId="79" xfId="0" applyNumberFormat="1" applyFont="1" applyFill="1" applyBorder="1" applyAlignment="1">
      <alignment horizontal="right" vertical="center"/>
    </xf>
    <xf numFmtId="0" fontId="2" fillId="5" borderId="98" xfId="0" applyFont="1" applyFill="1" applyBorder="1" applyAlignment="1">
      <alignment vertical="center"/>
    </xf>
    <xf numFmtId="165" fontId="3" fillId="0" borderId="99" xfId="0" applyNumberFormat="1" applyFont="1" applyBorder="1" applyAlignment="1">
      <alignment vertical="top"/>
    </xf>
    <xf numFmtId="166" fontId="4" fillId="0" borderId="49" xfId="0" applyNumberFormat="1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4" fontId="2" fillId="0" borderId="90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58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4" xfId="0" applyNumberFormat="1" applyFont="1" applyBorder="1" applyAlignment="1">
      <alignment horizontal="right" vertical="top"/>
    </xf>
    <xf numFmtId="0" fontId="4" fillId="5" borderId="79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59" xfId="0" applyNumberFormat="1" applyFont="1" applyBorder="1" applyAlignment="1">
      <alignment horizontal="right" vertical="top"/>
    </xf>
    <xf numFmtId="4" fontId="2" fillId="0" borderId="101" xfId="0" applyNumberFormat="1" applyFont="1" applyBorder="1" applyAlignment="1">
      <alignment horizontal="right" vertical="top"/>
    </xf>
    <xf numFmtId="4" fontId="16" fillId="0" borderId="49" xfId="0" applyNumberFormat="1" applyFont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0" xfId="0" applyNumberFormat="1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70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0" xfId="0" applyNumberFormat="1" applyFont="1" applyBorder="1" applyAlignment="1">
      <alignment horizontal="right" vertical="top"/>
    </xf>
    <xf numFmtId="0" fontId="2" fillId="5" borderId="45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9" xfId="0" applyFont="1" applyBorder="1" applyAlignment="1">
      <alignment vertical="top" wrapText="1"/>
    </xf>
    <xf numFmtId="0" fontId="2" fillId="0" borderId="105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06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0" fontId="3" fillId="7" borderId="9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top" wrapText="1"/>
    </xf>
    <xf numFmtId="4" fontId="3" fillId="6" borderId="108" xfId="0" applyNumberFormat="1" applyFont="1" applyFill="1" applyBorder="1" applyAlignment="1">
      <alignment horizontal="right" vertical="top"/>
    </xf>
    <xf numFmtId="4" fontId="3" fillId="6" borderId="49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4" fontId="2" fillId="0" borderId="91" xfId="0" applyNumberFormat="1" applyFont="1" applyBorder="1" applyAlignment="1">
      <alignment horizontal="right" vertical="top"/>
    </xf>
    <xf numFmtId="165" fontId="3" fillId="6" borderId="51" xfId="0" applyNumberFormat="1" applyFont="1" applyFill="1" applyBorder="1" applyAlignment="1">
      <alignment vertical="top"/>
    </xf>
    <xf numFmtId="49" fontId="4" fillId="6" borderId="109" xfId="0" applyNumberFormat="1" applyFont="1" applyFill="1" applyBorder="1" applyAlignment="1">
      <alignment horizontal="center" vertical="top"/>
    </xf>
    <xf numFmtId="0" fontId="3" fillId="6" borderId="107" xfId="0" applyFont="1" applyFill="1" applyBorder="1" applyAlignment="1">
      <alignment vertical="top" wrapText="1"/>
    </xf>
    <xf numFmtId="0" fontId="21" fillId="6" borderId="65" xfId="0" applyFont="1" applyFill="1" applyBorder="1" applyAlignment="1">
      <alignment horizontal="left" vertical="top" wrapText="1"/>
    </xf>
    <xf numFmtId="165" fontId="21" fillId="7" borderId="38" xfId="0" applyNumberFormat="1" applyFont="1" applyFill="1" applyBorder="1" applyAlignment="1">
      <alignment vertical="center"/>
    </xf>
    <xf numFmtId="165" fontId="3" fillId="7" borderId="42" xfId="0" applyNumberFormat="1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 wrapText="1"/>
    </xf>
    <xf numFmtId="0" fontId="3" fillId="7" borderId="40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3" xfId="0" applyNumberFormat="1" applyFont="1" applyFill="1" applyBorder="1" applyAlignment="1">
      <alignment vertical="center"/>
    </xf>
    <xf numFmtId="165" fontId="3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right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98" xfId="0" applyNumberFormat="1" applyFont="1" applyFill="1" applyBorder="1" applyAlignment="1">
      <alignment horizontal="right" vertical="center"/>
    </xf>
    <xf numFmtId="10" fontId="16" fillId="4" borderId="55" xfId="0" applyNumberFormat="1" applyFont="1" applyFill="1" applyBorder="1" applyAlignment="1">
      <alignment horizontal="right" vertical="top"/>
    </xf>
    <xf numFmtId="0" fontId="3" fillId="4" borderId="78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47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34" fillId="0" borderId="0" xfId="0" applyFont="1" applyAlignment="1">
      <alignment horizontal="left" vertical="center"/>
    </xf>
    <xf numFmtId="14" fontId="2" fillId="0" borderId="0" xfId="0" applyNumberFormat="1" applyFont="1"/>
    <xf numFmtId="49" fontId="4" fillId="0" borderId="78" xfId="0" applyNumberFormat="1" applyFont="1" applyBorder="1" applyAlignment="1">
      <alignment horizontal="center" vertical="top"/>
    </xf>
    <xf numFmtId="49" fontId="4" fillId="6" borderId="110" xfId="0" applyNumberFormat="1" applyFont="1" applyFill="1" applyBorder="1" applyAlignment="1">
      <alignment horizontal="center" vertical="top"/>
    </xf>
    <xf numFmtId="49" fontId="4" fillId="0" borderId="111" xfId="0" applyNumberFormat="1" applyFont="1" applyBorder="1" applyAlignment="1">
      <alignment horizontal="center" vertical="top"/>
    </xf>
    <xf numFmtId="49" fontId="4" fillId="0" borderId="112" xfId="0" applyNumberFormat="1" applyFont="1" applyBorder="1" applyAlignment="1">
      <alignment horizontal="center" vertical="top"/>
    </xf>
    <xf numFmtId="49" fontId="4" fillId="0" borderId="113" xfId="0" applyNumberFormat="1" applyFont="1" applyBorder="1" applyAlignment="1">
      <alignment horizontal="center" vertical="top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2" fontId="41" fillId="0" borderId="11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9" borderId="114" xfId="0" applyNumberFormat="1" applyFont="1" applyFill="1" applyBorder="1" applyAlignment="1">
      <alignment horizontal="center" vertical="center" wrapText="1"/>
    </xf>
    <xf numFmtId="0" fontId="38" fillId="9" borderId="114" xfId="0" applyFont="1" applyFill="1" applyBorder="1" applyAlignment="1">
      <alignment vertical="center" wrapText="1"/>
    </xf>
    <xf numFmtId="4" fontId="38" fillId="9" borderId="114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2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1" fillId="12" borderId="115" xfId="0" applyFont="1" applyFill="1" applyBorder="1" applyAlignment="1">
      <alignment horizontal="left" vertical="center"/>
    </xf>
    <xf numFmtId="0" fontId="41" fillId="10" borderId="115" xfId="0" applyFont="1" applyFill="1" applyBorder="1" applyAlignment="1">
      <alignment vertical="center"/>
    </xf>
    <xf numFmtId="0" fontId="41" fillId="14" borderId="115" xfId="0" applyFont="1" applyFill="1" applyBorder="1" applyAlignment="1">
      <alignment horizontal="left" vertical="center"/>
    </xf>
    <xf numFmtId="0" fontId="41" fillId="14" borderId="116" xfId="0" applyFont="1" applyFill="1" applyBorder="1" applyAlignment="1">
      <alignment horizontal="left" vertical="center" wrapText="1"/>
    </xf>
    <xf numFmtId="0" fontId="41" fillId="14" borderId="116" xfId="0" applyFont="1" applyFill="1" applyBorder="1" applyAlignment="1">
      <alignment vertical="center" wrapText="1"/>
    </xf>
    <xf numFmtId="0" fontId="41" fillId="14" borderId="117" xfId="0" applyFont="1" applyFill="1" applyBorder="1" applyAlignment="1">
      <alignment vertical="center" wrapText="1"/>
    </xf>
    <xf numFmtId="4" fontId="38" fillId="14" borderId="114" xfId="0" applyNumberFormat="1" applyFont="1" applyFill="1" applyBorder="1" applyAlignment="1">
      <alignment horizontal="center" vertical="center" wrapText="1"/>
    </xf>
    <xf numFmtId="0" fontId="38" fillId="14" borderId="114" xfId="0" applyFont="1" applyFill="1" applyBorder="1" applyAlignment="1">
      <alignment vertical="center" wrapText="1"/>
    </xf>
    <xf numFmtId="14" fontId="35" fillId="15" borderId="1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40" fillId="0" borderId="0" xfId="0" applyNumberFormat="1" applyFont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6" fillId="0" borderId="57" xfId="0" applyFont="1" applyBorder="1" applyAlignment="1">
      <alignment vertical="top" wrapText="1"/>
    </xf>
    <xf numFmtId="0" fontId="56" fillId="0" borderId="100" xfId="0" applyFont="1" applyBorder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56" fillId="0" borderId="72" xfId="0" applyFont="1" applyBorder="1" applyAlignment="1">
      <alignment vertical="top" wrapText="1"/>
    </xf>
    <xf numFmtId="14" fontId="34" fillId="0" borderId="0" xfId="0" applyNumberFormat="1" applyFont="1"/>
    <xf numFmtId="0" fontId="41" fillId="0" borderId="114" xfId="0" applyFont="1" applyBorder="1" applyAlignment="1">
      <alignment horizontal="center" vertical="center" wrapText="1"/>
    </xf>
    <xf numFmtId="4" fontId="41" fillId="0" borderId="114" xfId="0" applyNumberFormat="1" applyFont="1" applyBorder="1" applyAlignment="1">
      <alignment horizontal="center" vertical="center" wrapText="1"/>
    </xf>
    <xf numFmtId="0" fontId="57" fillId="0" borderId="114" xfId="0" applyFont="1" applyBorder="1" applyAlignment="1">
      <alignment horizontal="center" vertical="center" wrapText="1"/>
    </xf>
    <xf numFmtId="0" fontId="41" fillId="10" borderId="128" xfId="0" applyFont="1" applyFill="1" applyBorder="1" applyAlignment="1">
      <alignment vertical="center" wrapText="1"/>
    </xf>
    <xf numFmtId="0" fontId="41" fillId="10" borderId="126" xfId="0" applyFont="1" applyFill="1" applyBorder="1" applyAlignment="1">
      <alignment vertical="center" wrapText="1"/>
    </xf>
    <xf numFmtId="0" fontId="41" fillId="0" borderId="129" xfId="0" applyFont="1" applyBorder="1" applyAlignment="1">
      <alignment vertical="center" wrapText="1"/>
    </xf>
    <xf numFmtId="0" fontId="41" fillId="0" borderId="134" xfId="0" applyFont="1" applyBorder="1" applyAlignment="1">
      <alignment vertical="center" wrapText="1"/>
    </xf>
    <xf numFmtId="0" fontId="41" fillId="0" borderId="135" xfId="0" applyFont="1" applyBorder="1" applyAlignment="1">
      <alignment vertical="center" wrapText="1"/>
    </xf>
    <xf numFmtId="0" fontId="40" fillId="0" borderId="124" xfId="0" applyFont="1" applyBorder="1" applyAlignment="1">
      <alignment vertical="center" wrapText="1"/>
    </xf>
    <xf numFmtId="4" fontId="40" fillId="0" borderId="123" xfId="0" applyNumberFormat="1" applyFont="1" applyBorder="1" applyAlignment="1">
      <alignment horizontal="center" vertical="center" wrapText="1"/>
    </xf>
    <xf numFmtId="14" fontId="40" fillId="11" borderId="123" xfId="0" applyNumberFormat="1" applyFont="1" applyFill="1" applyBorder="1" applyAlignment="1">
      <alignment horizontal="center" vertical="center" wrapText="1"/>
    </xf>
    <xf numFmtId="0" fontId="40" fillId="11" borderId="123" xfId="0" applyFont="1" applyFill="1" applyBorder="1" applyAlignment="1">
      <alignment horizontal="center" vertical="center" wrapText="1"/>
    </xf>
    <xf numFmtId="2" fontId="41" fillId="0" borderId="123" xfId="0" applyNumberFormat="1" applyFont="1" applyBorder="1" applyAlignment="1">
      <alignment horizontal="center" vertical="center" wrapText="1"/>
    </xf>
    <xf numFmtId="0" fontId="40" fillId="0" borderId="118" xfId="0" applyFont="1" applyBorder="1" applyAlignment="1">
      <alignment vertical="center" wrapText="1"/>
    </xf>
    <xf numFmtId="4" fontId="40" fillId="0" borderId="114" xfId="0" applyNumberFormat="1" applyFont="1" applyBorder="1" applyAlignment="1">
      <alignment horizontal="center" vertical="center" wrapText="1"/>
    </xf>
    <xf numFmtId="0" fontId="40" fillId="0" borderId="114" xfId="0" applyFont="1" applyBorder="1" applyAlignment="1">
      <alignment vertical="center" wrapText="1"/>
    </xf>
    <xf numFmtId="4" fontId="40" fillId="0" borderId="118" xfId="0" applyNumberFormat="1" applyFont="1" applyBorder="1" applyAlignment="1">
      <alignment horizontal="center" vertical="center" wrapText="1"/>
    </xf>
    <xf numFmtId="4" fontId="40" fillId="0" borderId="130" xfId="0" applyNumberFormat="1" applyFont="1" applyBorder="1" applyAlignment="1">
      <alignment horizontal="center" vertical="center" wrapText="1"/>
    </xf>
    <xf numFmtId="0" fontId="40" fillId="0" borderId="130" xfId="0" applyFont="1" applyBorder="1" applyAlignment="1">
      <alignment vertical="center" wrapText="1"/>
    </xf>
    <xf numFmtId="0" fontId="40" fillId="0" borderId="131" xfId="0" applyFont="1" applyBorder="1" applyAlignment="1">
      <alignment horizontal="center" vertical="center" wrapText="1"/>
    </xf>
    <xf numFmtId="0" fontId="40" fillId="0" borderId="132" xfId="0" applyFont="1" applyBorder="1" applyAlignment="1">
      <alignment horizontal="center" vertical="center" wrapText="1"/>
    </xf>
    <xf numFmtId="14" fontId="40" fillId="11" borderId="130" xfId="0" applyNumberFormat="1" applyFont="1" applyFill="1" applyBorder="1" applyAlignment="1">
      <alignment horizontal="center" vertical="center" wrapText="1"/>
    </xf>
    <xf numFmtId="0" fontId="40" fillId="11" borderId="130" xfId="0" applyFont="1" applyFill="1" applyBorder="1" applyAlignment="1">
      <alignment horizontal="center" vertical="center" wrapText="1"/>
    </xf>
    <xf numFmtId="2" fontId="41" fillId="0" borderId="133" xfId="0" applyNumberFormat="1" applyFont="1" applyBorder="1" applyAlignment="1">
      <alignment horizontal="center" vertical="center" wrapText="1"/>
    </xf>
    <xf numFmtId="0" fontId="40" fillId="0" borderId="123" xfId="0" applyFont="1" applyBorder="1" applyAlignment="1">
      <alignment vertical="center" wrapText="1"/>
    </xf>
    <xf numFmtId="14" fontId="40" fillId="11" borderId="114" xfId="0" applyNumberFormat="1" applyFont="1" applyFill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left" vertical="center" wrapText="1"/>
    </xf>
    <xf numFmtId="0" fontId="40" fillId="0" borderId="118" xfId="0" applyFont="1" applyBorder="1" applyAlignment="1">
      <alignment horizontal="left" vertical="center" wrapText="1"/>
    </xf>
    <xf numFmtId="14" fontId="40" fillId="0" borderId="114" xfId="0" applyNumberFormat="1" applyFont="1" applyBorder="1" applyAlignment="1">
      <alignment horizontal="center" vertical="center" wrapText="1"/>
    </xf>
    <xf numFmtId="0" fontId="40" fillId="11" borderId="114" xfId="0" applyFont="1" applyFill="1" applyBorder="1" applyAlignment="1">
      <alignment horizontal="center" vertical="center" wrapText="1"/>
    </xf>
    <xf numFmtId="0" fontId="40" fillId="0" borderId="123" xfId="0" applyFont="1" applyBorder="1" applyAlignment="1">
      <alignment horizontal="left" vertical="center" wrapText="1"/>
    </xf>
    <xf numFmtId="0" fontId="40" fillId="0" borderId="118" xfId="0" applyFont="1" applyBorder="1" applyAlignment="1">
      <alignment horizontal="center" vertical="center" wrapText="1"/>
    </xf>
    <xf numFmtId="0" fontId="40" fillId="0" borderId="123" xfId="0" applyFont="1" applyBorder="1" applyAlignment="1">
      <alignment horizontal="center" vertical="center" wrapText="1"/>
    </xf>
    <xf numFmtId="14" fontId="40" fillId="0" borderId="118" xfId="0" applyNumberFormat="1" applyFont="1" applyBorder="1" applyAlignment="1">
      <alignment horizontal="center" vertical="center" wrapText="1"/>
    </xf>
    <xf numFmtId="14" fontId="40" fillId="0" borderId="123" xfId="0" applyNumberFormat="1" applyFont="1" applyBorder="1" applyAlignment="1">
      <alignment horizontal="center" vertical="center" wrapText="1"/>
    </xf>
    <xf numFmtId="49" fontId="40" fillId="0" borderId="114" xfId="0" applyNumberFormat="1" applyFont="1" applyBorder="1" applyAlignment="1">
      <alignment horizontal="left" vertical="center" wrapText="1"/>
    </xf>
    <xf numFmtId="0" fontId="40" fillId="11" borderId="118" xfId="0" applyFont="1" applyFill="1" applyBorder="1" applyAlignment="1">
      <alignment horizontal="center" vertical="center" wrapText="1"/>
    </xf>
    <xf numFmtId="0" fontId="40" fillId="11" borderId="123" xfId="0" applyFont="1" applyFill="1" applyBorder="1" applyAlignment="1">
      <alignment horizontal="left" vertical="center" wrapText="1"/>
    </xf>
    <xf numFmtId="4" fontId="41" fillId="10" borderId="114" xfId="0" applyNumberFormat="1" applyFont="1" applyFill="1" applyBorder="1" applyAlignment="1">
      <alignment horizontal="center" vertical="center" wrapText="1"/>
    </xf>
    <xf numFmtId="0" fontId="40" fillId="10" borderId="114" xfId="0" applyFont="1" applyFill="1" applyBorder="1" applyAlignment="1">
      <alignment horizontal="left" vertical="center" wrapText="1"/>
    </xf>
    <xf numFmtId="4" fontId="40" fillId="10" borderId="114" xfId="0" applyNumberFormat="1" applyFont="1" applyFill="1" applyBorder="1" applyAlignment="1">
      <alignment horizontal="center" vertical="center" wrapText="1"/>
    </xf>
    <xf numFmtId="0" fontId="40" fillId="10" borderId="114" xfId="0" applyFont="1" applyFill="1" applyBorder="1" applyAlignment="1">
      <alignment horizontal="center" vertical="center" wrapText="1"/>
    </xf>
    <xf numFmtId="0" fontId="41" fillId="12" borderId="128" xfId="0" applyFont="1" applyFill="1" applyBorder="1" applyAlignment="1">
      <alignment horizontal="left" vertical="center" wrapText="1"/>
    </xf>
    <xf numFmtId="0" fontId="41" fillId="12" borderId="128" xfId="0" applyFont="1" applyFill="1" applyBorder="1" applyAlignment="1">
      <alignment vertical="center" wrapText="1"/>
    </xf>
    <xf numFmtId="0" fontId="41" fillId="12" borderId="126" xfId="0" applyFont="1" applyFill="1" applyBorder="1" applyAlignment="1">
      <alignment vertical="center" wrapText="1"/>
    </xf>
    <xf numFmtId="0" fontId="58" fillId="0" borderId="50" xfId="0" applyFont="1" applyBorder="1" applyAlignment="1">
      <alignment vertical="top" wrapText="1"/>
    </xf>
    <xf numFmtId="0" fontId="58" fillId="0" borderId="57" xfId="0" applyFont="1" applyBorder="1" applyAlignment="1">
      <alignment vertical="top" wrapText="1"/>
    </xf>
    <xf numFmtId="0" fontId="58" fillId="0" borderId="72" xfId="0" applyFont="1" applyBorder="1" applyAlignment="1">
      <alignment vertical="top" wrapText="1"/>
    </xf>
    <xf numFmtId="2" fontId="41" fillId="0" borderId="118" xfId="0" applyNumberFormat="1" applyFont="1" applyBorder="1" applyAlignment="1">
      <alignment horizontal="center" vertical="center" wrapText="1"/>
    </xf>
    <xf numFmtId="0" fontId="58" fillId="0" borderId="138" xfId="0" applyFont="1" applyBorder="1" applyAlignment="1">
      <alignment vertical="top" wrapText="1"/>
    </xf>
    <xf numFmtId="4" fontId="41" fillId="12" borderId="114" xfId="0" applyNumberFormat="1" applyFont="1" applyFill="1" applyBorder="1" applyAlignment="1">
      <alignment horizontal="center" vertical="center" wrapText="1"/>
    </xf>
    <xf numFmtId="0" fontId="41" fillId="12" borderId="114" xfId="0" applyFont="1" applyFill="1" applyBorder="1" applyAlignment="1">
      <alignment vertical="center" wrapText="1"/>
    </xf>
    <xf numFmtId="14" fontId="40" fillId="13" borderId="114" xfId="0" applyNumberFormat="1" applyFont="1" applyFill="1" applyBorder="1" applyAlignment="1">
      <alignment horizontal="center" vertical="center" wrapText="1"/>
    </xf>
    <xf numFmtId="49" fontId="40" fillId="0" borderId="118" xfId="0" applyNumberFormat="1" applyFont="1" applyBorder="1" applyAlignment="1">
      <alignment horizontal="left" vertical="center" wrapText="1"/>
    </xf>
    <xf numFmtId="4" fontId="40" fillId="11" borderId="118" xfId="0" applyNumberFormat="1" applyFont="1" applyFill="1" applyBorder="1" applyAlignment="1">
      <alignment horizontal="center" vertical="center" wrapText="1"/>
    </xf>
    <xf numFmtId="0" fontId="40" fillId="11" borderId="1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165" fontId="21" fillId="7" borderId="102" xfId="0" applyNumberFormat="1" applyFont="1" applyFill="1" applyBorder="1" applyAlignment="1">
      <alignment horizontal="left" vertical="center" wrapText="1"/>
    </xf>
    <xf numFmtId="0" fontId="12" fillId="0" borderId="103" xfId="0" applyFont="1" applyBorder="1"/>
    <xf numFmtId="0" fontId="12" fillId="0" borderId="104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right" vertical="center"/>
    </xf>
    <xf numFmtId="0" fontId="12" fillId="0" borderId="72" xfId="0" applyFont="1" applyBorder="1"/>
    <xf numFmtId="0" fontId="12" fillId="0" borderId="86" xfId="0" applyFont="1" applyBorder="1"/>
    <xf numFmtId="0" fontId="12" fillId="0" borderId="87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0" fillId="0" borderId="118" xfId="0" applyFont="1" applyBorder="1" applyAlignment="1">
      <alignment horizontal="left" vertical="center" wrapText="1"/>
    </xf>
    <xf numFmtId="0" fontId="40" fillId="0" borderId="123" xfId="0" applyFont="1" applyBorder="1" applyAlignment="1">
      <alignment horizontal="left" vertical="center" wrapText="1"/>
    </xf>
    <xf numFmtId="4" fontId="40" fillId="11" borderId="118" xfId="0" applyNumberFormat="1" applyFont="1" applyFill="1" applyBorder="1" applyAlignment="1">
      <alignment horizontal="center" vertical="center" wrapText="1"/>
    </xf>
    <xf numFmtId="4" fontId="40" fillId="11" borderId="123" xfId="0" applyNumberFormat="1" applyFont="1" applyFill="1" applyBorder="1" applyAlignment="1">
      <alignment horizontal="center" vertical="center" wrapText="1"/>
    </xf>
    <xf numFmtId="49" fontId="40" fillId="0" borderId="118" xfId="0" applyNumberFormat="1" applyFont="1" applyBorder="1" applyAlignment="1">
      <alignment horizontal="left" vertical="center" wrapText="1"/>
    </xf>
    <xf numFmtId="49" fontId="40" fillId="0" borderId="124" xfId="0" applyNumberFormat="1" applyFont="1" applyBorder="1" applyAlignment="1">
      <alignment horizontal="left" vertical="center" wrapText="1"/>
    </xf>
    <xf numFmtId="0" fontId="40" fillId="0" borderId="118" xfId="0" applyFont="1" applyBorder="1" applyAlignment="1">
      <alignment vertical="center" wrapText="1"/>
    </xf>
    <xf numFmtId="0" fontId="40" fillId="0" borderId="123" xfId="0" applyFont="1" applyBorder="1" applyAlignment="1">
      <alignment vertical="center" wrapText="1"/>
    </xf>
    <xf numFmtId="0" fontId="40" fillId="0" borderId="118" xfId="0" applyFont="1" applyBorder="1" applyAlignment="1">
      <alignment horizontal="center" vertical="center" wrapText="1"/>
    </xf>
    <xf numFmtId="0" fontId="40" fillId="0" borderId="123" xfId="0" applyFont="1" applyBorder="1" applyAlignment="1">
      <alignment horizontal="center" vertical="center" wrapText="1"/>
    </xf>
    <xf numFmtId="4" fontId="41" fillId="0" borderId="118" xfId="0" applyNumberFormat="1" applyFont="1" applyBorder="1" applyAlignment="1">
      <alignment horizontal="center" vertical="center" wrapText="1"/>
    </xf>
    <xf numFmtId="4" fontId="41" fillId="0" borderId="123" xfId="0" applyNumberFormat="1" applyFont="1" applyBorder="1" applyAlignment="1">
      <alignment horizontal="center" vertical="center" wrapText="1"/>
    </xf>
    <xf numFmtId="4" fontId="40" fillId="0" borderId="118" xfId="0" applyNumberFormat="1" applyFont="1" applyBorder="1" applyAlignment="1">
      <alignment horizontal="left" vertical="center" wrapText="1"/>
    </xf>
    <xf numFmtId="4" fontId="40" fillId="0" borderId="123" xfId="0" applyNumberFormat="1" applyFont="1" applyBorder="1" applyAlignment="1">
      <alignment horizontal="left" vertical="center" wrapText="1"/>
    </xf>
    <xf numFmtId="4" fontId="40" fillId="0" borderId="118" xfId="0" applyNumberFormat="1" applyFont="1" applyBorder="1" applyAlignment="1">
      <alignment horizontal="center" vertical="center" wrapText="1"/>
    </xf>
    <xf numFmtId="4" fontId="40" fillId="0" borderId="123" xfId="0" applyNumberFormat="1" applyFont="1" applyBorder="1" applyAlignment="1">
      <alignment horizontal="center" vertical="center" wrapText="1"/>
    </xf>
    <xf numFmtId="14" fontId="40" fillId="0" borderId="118" xfId="0" applyNumberFormat="1" applyFont="1" applyBorder="1" applyAlignment="1">
      <alignment horizontal="center" vertical="center" wrapText="1"/>
    </xf>
    <xf numFmtId="14" fontId="40" fillId="0" borderId="123" xfId="0" applyNumberFormat="1" applyFont="1" applyBorder="1" applyAlignment="1">
      <alignment horizontal="center" vertical="center" wrapText="1"/>
    </xf>
    <xf numFmtId="4" fontId="41" fillId="8" borderId="114" xfId="0" applyNumberFormat="1" applyFont="1" applyFill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136" xfId="0" applyFont="1" applyBorder="1" applyAlignment="1">
      <alignment horizontal="center" vertical="center" wrapText="1"/>
    </xf>
    <xf numFmtId="0" fontId="40" fillId="0" borderId="137" xfId="0" applyFont="1" applyBorder="1" applyAlignment="1">
      <alignment horizontal="center" vertical="center" wrapText="1"/>
    </xf>
    <xf numFmtId="0" fontId="40" fillId="0" borderId="124" xfId="0" applyFont="1" applyBorder="1" applyAlignment="1">
      <alignment vertical="center" wrapText="1"/>
    </xf>
    <xf numFmtId="0" fontId="40" fillId="0" borderId="115" xfId="0" applyFont="1" applyBorder="1" applyAlignment="1">
      <alignment horizontal="center" vertical="center" wrapText="1"/>
    </xf>
    <xf numFmtId="0" fontId="40" fillId="0" borderId="117" xfId="0" applyFont="1" applyBorder="1" applyAlignment="1">
      <alignment horizontal="center" vertical="center" wrapText="1"/>
    </xf>
    <xf numFmtId="0" fontId="40" fillId="11" borderId="118" xfId="0" applyFont="1" applyFill="1" applyBorder="1" applyAlignment="1">
      <alignment horizontal="center" vertical="center" wrapText="1"/>
    </xf>
    <xf numFmtId="0" fontId="40" fillId="11" borderId="124" xfId="0" applyFont="1" applyFill="1" applyBorder="1" applyAlignment="1">
      <alignment horizontal="center" vertical="center" wrapText="1"/>
    </xf>
    <xf numFmtId="4" fontId="41" fillId="0" borderId="124" xfId="0" applyNumberFormat="1" applyFont="1" applyBorder="1" applyAlignment="1">
      <alignment horizontal="center" vertical="center" wrapText="1"/>
    </xf>
    <xf numFmtId="0" fontId="40" fillId="11" borderId="115" xfId="0" applyFont="1" applyFill="1" applyBorder="1" applyAlignment="1">
      <alignment horizontal="center" vertical="center" wrapText="1"/>
    </xf>
    <xf numFmtId="0" fontId="40" fillId="11" borderId="117" xfId="0" applyFont="1" applyFill="1" applyBorder="1" applyAlignment="1">
      <alignment horizontal="center" vertical="center" wrapText="1"/>
    </xf>
    <xf numFmtId="0" fontId="40" fillId="0" borderId="124" xfId="0" applyFont="1" applyBorder="1" applyAlignment="1">
      <alignment horizontal="left" vertical="center" wrapText="1"/>
    </xf>
    <xf numFmtId="0" fontId="50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42" xfId="1" applyFont="1" applyAlignment="1">
      <alignment horizontal="center" vertical="center" wrapText="1"/>
    </xf>
    <xf numFmtId="0" fontId="53" fillId="0" borderId="42" xfId="1" applyFont="1" applyAlignment="1">
      <alignment vertical="center" wrapText="1"/>
    </xf>
    <xf numFmtId="0" fontId="40" fillId="0" borderId="119" xfId="0" applyFont="1" applyBorder="1" applyAlignment="1">
      <alignment horizontal="center" vertical="center" wrapText="1"/>
    </xf>
    <xf numFmtId="0" fontId="40" fillId="0" borderId="120" xfId="0" applyFont="1" applyBorder="1" applyAlignment="1">
      <alignment horizontal="center" vertical="center" wrapText="1"/>
    </xf>
    <xf numFmtId="0" fontId="40" fillId="0" borderId="125" xfId="0" applyFont="1" applyBorder="1" applyAlignment="1">
      <alignment horizontal="center" vertical="center" wrapText="1"/>
    </xf>
    <xf numFmtId="0" fontId="40" fillId="0" borderId="121" xfId="0" applyFont="1" applyBorder="1" applyAlignment="1">
      <alignment horizontal="center" vertical="center" wrapText="1"/>
    </xf>
    <xf numFmtId="0" fontId="40" fillId="0" borderId="122" xfId="0" applyFont="1" applyBorder="1" applyAlignment="1">
      <alignment horizontal="center" vertical="center" wrapText="1"/>
    </xf>
    <xf numFmtId="0" fontId="54" fillId="0" borderId="42" xfId="1" applyFont="1" applyAlignment="1">
      <alignment horizontal="center" vertical="center" wrapText="1"/>
    </xf>
    <xf numFmtId="0" fontId="55" fillId="0" borderId="42" xfId="1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1" fillId="8" borderId="114" xfId="0" applyFont="1" applyFill="1" applyBorder="1" applyAlignment="1">
      <alignment horizontal="center" vertical="center" wrapText="1"/>
    </xf>
    <xf numFmtId="0" fontId="39" fillId="9" borderId="114" xfId="0" applyFont="1" applyFill="1" applyBorder="1" applyAlignment="1">
      <alignment vertical="center" wrapText="1"/>
    </xf>
    <xf numFmtId="0" fontId="38" fillId="9" borderId="114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1" fillId="10" borderId="114" xfId="0" applyFont="1" applyFill="1" applyBorder="1" applyAlignment="1">
      <alignment horizontal="left" vertical="center" wrapText="1"/>
    </xf>
    <xf numFmtId="0" fontId="39" fillId="10" borderId="114" xfId="0" applyFont="1" applyFill="1" applyBorder="1" applyAlignment="1">
      <alignment horizontal="left" vertical="center" wrapText="1"/>
    </xf>
    <xf numFmtId="0" fontId="40" fillId="11" borderId="119" xfId="0" applyFont="1" applyFill="1" applyBorder="1" applyAlignment="1">
      <alignment horizontal="left" vertical="center" wrapText="1"/>
    </xf>
    <xf numFmtId="0" fontId="40" fillId="11" borderId="120" xfId="0" applyFont="1" applyFill="1" applyBorder="1" applyAlignment="1">
      <alignment horizontal="left" vertical="center" wrapText="1"/>
    </xf>
    <xf numFmtId="4" fontId="40" fillId="11" borderId="118" xfId="0" quotePrefix="1" applyNumberFormat="1" applyFont="1" applyFill="1" applyBorder="1" applyAlignment="1">
      <alignment horizontal="center" vertical="center" wrapText="1"/>
    </xf>
    <xf numFmtId="4" fontId="40" fillId="11" borderId="123" xfId="0" quotePrefix="1" applyNumberFormat="1" applyFont="1" applyFill="1" applyBorder="1" applyAlignment="1">
      <alignment horizontal="center" vertical="center" wrapText="1"/>
    </xf>
    <xf numFmtId="49" fontId="40" fillId="0" borderId="123" xfId="0" applyNumberFormat="1" applyFont="1" applyBorder="1" applyAlignment="1">
      <alignment horizontal="left" vertical="center" wrapText="1"/>
    </xf>
    <xf numFmtId="0" fontId="40" fillId="11" borderId="114" xfId="0" applyFont="1" applyFill="1" applyBorder="1" applyAlignment="1">
      <alignment horizontal="center" vertical="center" wrapText="1"/>
    </xf>
    <xf numFmtId="0" fontId="40" fillId="0" borderId="124" xfId="0" applyFont="1" applyBorder="1" applyAlignment="1">
      <alignment horizontal="center" vertical="center" wrapText="1"/>
    </xf>
    <xf numFmtId="0" fontId="41" fillId="0" borderId="129" xfId="0" applyFont="1" applyBorder="1" applyAlignment="1">
      <alignment horizontal="left" vertical="center" wrapText="1"/>
    </xf>
    <xf numFmtId="0" fontId="41" fillId="0" borderId="134" xfId="0" applyFont="1" applyBorder="1" applyAlignment="1">
      <alignment horizontal="left" vertical="center" wrapText="1"/>
    </xf>
    <xf numFmtId="0" fontId="41" fillId="0" borderId="135" xfId="0" applyFont="1" applyBorder="1" applyAlignment="1">
      <alignment horizontal="left" vertical="center" wrapText="1"/>
    </xf>
    <xf numFmtId="0" fontId="41" fillId="12" borderId="114" xfId="0" applyFont="1" applyFill="1" applyBorder="1" applyAlignment="1">
      <alignment horizontal="left" vertical="center" wrapText="1"/>
    </xf>
    <xf numFmtId="0" fontId="39" fillId="12" borderId="114" xfId="0" applyFont="1" applyFill="1" applyBorder="1" applyAlignment="1">
      <alignment horizontal="left" vertical="center" wrapText="1"/>
    </xf>
    <xf numFmtId="0" fontId="38" fillId="14" borderId="114" xfId="0" applyFont="1" applyFill="1" applyBorder="1" applyAlignment="1">
      <alignment horizontal="left" vertical="center" wrapText="1"/>
    </xf>
    <xf numFmtId="0" fontId="39" fillId="14" borderId="114" xfId="0" applyFont="1" applyFill="1" applyBorder="1" applyAlignment="1">
      <alignment horizontal="left" vertical="center" wrapText="1"/>
    </xf>
    <xf numFmtId="0" fontId="40" fillId="11" borderId="136" xfId="0" applyFont="1" applyFill="1" applyBorder="1" applyAlignment="1">
      <alignment horizontal="center" vertical="center" wrapText="1"/>
    </xf>
    <xf numFmtId="0" fontId="40" fillId="11" borderId="137" xfId="0" applyFont="1" applyFill="1" applyBorder="1" applyAlignment="1">
      <alignment horizontal="center" vertical="center" wrapText="1"/>
    </xf>
    <xf numFmtId="4" fontId="40" fillId="0" borderId="124" xfId="0" applyNumberFormat="1" applyFont="1" applyBorder="1" applyAlignment="1">
      <alignment horizontal="center" vertical="center" wrapText="1"/>
    </xf>
    <xf numFmtId="2" fontId="41" fillId="0" borderId="118" xfId="0" applyNumberFormat="1" applyFont="1" applyBorder="1" applyAlignment="1">
      <alignment horizontal="center" vertical="center" wrapText="1"/>
    </xf>
    <xf numFmtId="2" fontId="41" fillId="0" borderId="124" xfId="0" applyNumberFormat="1" applyFont="1" applyBorder="1" applyAlignment="1">
      <alignment horizontal="center" vertical="center" wrapText="1"/>
    </xf>
    <xf numFmtId="2" fontId="41" fillId="0" borderId="123" xfId="0" applyNumberFormat="1" applyFont="1" applyBorder="1" applyAlignment="1">
      <alignment horizontal="center" vertical="center" wrapText="1"/>
    </xf>
    <xf numFmtId="0" fontId="40" fillId="0" borderId="127" xfId="0" applyFont="1" applyBorder="1" applyAlignment="1">
      <alignment horizontal="left" vertical="center" wrapText="1"/>
    </xf>
    <xf numFmtId="0" fontId="40" fillId="11" borderId="125" xfId="0" applyFont="1" applyFill="1" applyBorder="1" applyAlignment="1">
      <alignment horizontal="left" vertical="center" wrapText="1"/>
    </xf>
    <xf numFmtId="0" fontId="40" fillId="11" borderId="126" xfId="0" applyFont="1" applyFill="1" applyBorder="1" applyAlignment="1">
      <alignment horizontal="left" vertical="center" wrapText="1"/>
    </xf>
    <xf numFmtId="0" fontId="40" fillId="11" borderId="121" xfId="0" applyFont="1" applyFill="1" applyBorder="1" applyAlignment="1">
      <alignment horizontal="left" vertical="center" wrapText="1"/>
    </xf>
    <xf numFmtId="0" fontId="40" fillId="11" borderId="122" xfId="0" applyFont="1" applyFill="1" applyBorder="1" applyAlignment="1">
      <alignment horizontal="left" vertical="center" wrapText="1"/>
    </xf>
    <xf numFmtId="14" fontId="40" fillId="0" borderId="124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A30B8A65-03F2-4CE1-AEEF-BE8BA6E13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18" Type="http://schemas.microsoft.com/office/2017/10/relationships/person" Target="persons/person5.xml"/><Relationship Id="rId26" Type="http://schemas.microsoft.com/office/2017/10/relationships/person" Target="persons/person13.xml"/><Relationship Id="rId3" Type="http://schemas.openxmlformats.org/officeDocument/2006/relationships/worksheet" Target="worksheets/sheet3.xml"/><Relationship Id="rId21" Type="http://schemas.microsoft.com/office/2017/10/relationships/person" Target="persons/person8.xml"/><Relationship Id="rId7" Type="http://customschemas.google.com/relationships/workbookmetadata" Target="metadata"/><Relationship Id="rId12" Type="http://schemas.openxmlformats.org/officeDocument/2006/relationships/calcChain" Target="calcChain.xml"/><Relationship Id="rId17" Type="http://schemas.microsoft.com/office/2017/10/relationships/person" Target="persons/person4.xml"/><Relationship Id="rId25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microsoft.com/office/2017/10/relationships/person" Target="persons/person2.xml"/><Relationship Id="rId20" Type="http://schemas.microsoft.com/office/2017/10/relationships/person" Target="persons/person6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24" Type="http://schemas.microsoft.com/office/2017/10/relationships/person" Target="persons/person10.xml"/><Relationship Id="rId15" Type="http://schemas.microsoft.com/office/2017/10/relationships/person" Target="persons/person1.xml"/><Relationship Id="rId23" Type="http://schemas.microsoft.com/office/2017/10/relationships/person" Target="persons/person9.xml"/><Relationship Id="rId10" Type="http://schemas.openxmlformats.org/officeDocument/2006/relationships/sharedStrings" Target="sharedStrings.xml"/><Relationship Id="rId19" Type="http://schemas.microsoft.com/office/2017/10/relationships/person" Target="persons/person7.xml"/><Relationship Id="rId9" Type="http://schemas.openxmlformats.org/officeDocument/2006/relationships/styles" Target="styles.xml"/><Relationship Id="rId22" Type="http://schemas.microsoft.com/office/2017/10/relationships/person" Target="persons/person12.xml"/><Relationship Id="rId14" Type="http://schemas.microsoft.com/office/2017/10/relationships/person" Target="persons/pers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25" workbookViewId="0">
      <selection activeCell="A34" sqref="A34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43" t="s">
        <v>0</v>
      </c>
      <c r="B1" s="43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43" t="s">
        <v>322</v>
      </c>
      <c r="I2" s="437"/>
      <c r="J2" s="4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43" t="s">
        <v>323</v>
      </c>
      <c r="I3" s="437"/>
      <c r="J3" s="4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 t="s">
        <v>324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334" t="s">
        <v>325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334" t="s">
        <v>326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334" t="s">
        <v>327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445" t="s">
        <v>328</v>
      </c>
      <c r="D13" s="445"/>
      <c r="E13" s="445"/>
      <c r="F13" s="445"/>
      <c r="G13" s="445"/>
      <c r="H13" s="445"/>
      <c r="I13" s="445"/>
      <c r="J13" s="445"/>
      <c r="K13" s="445"/>
      <c r="L13" s="44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335">
        <v>45139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335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44" t="s">
        <v>8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44" t="s">
        <v>9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42" t="s">
        <v>321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46"/>
      <c r="B23" s="438" t="s">
        <v>10</v>
      </c>
      <c r="C23" s="439"/>
      <c r="D23" s="449" t="s">
        <v>11</v>
      </c>
      <c r="E23" s="450"/>
      <c r="F23" s="450"/>
      <c r="G23" s="450"/>
      <c r="H23" s="450"/>
      <c r="I23" s="450"/>
      <c r="J23" s="451"/>
      <c r="K23" s="438" t="s">
        <v>12</v>
      </c>
      <c r="L23" s="439"/>
      <c r="M23" s="438" t="s">
        <v>13</v>
      </c>
      <c r="N23" s="43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47"/>
      <c r="B24" s="440"/>
      <c r="C24" s="441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52" t="s">
        <v>19</v>
      </c>
      <c r="J24" s="441"/>
      <c r="K24" s="440"/>
      <c r="L24" s="441"/>
      <c r="M24" s="440"/>
      <c r="N24" s="44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48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9" si="0">C27/N27</f>
        <v>0.36927486182810759</v>
      </c>
      <c r="C27" s="34">
        <f>'Кошторис  витрат'!G206</f>
        <v>709168</v>
      </c>
      <c r="D27" s="35">
        <v>0</v>
      </c>
      <c r="E27" s="36">
        <v>0</v>
      </c>
      <c r="F27" s="36">
        <v>0</v>
      </c>
      <c r="G27" s="36">
        <v>0</v>
      </c>
      <c r="H27" s="36">
        <v>384666</v>
      </c>
      <c r="I27" s="37">
        <f t="shared" ref="I27:I29" si="1">J27/N27</f>
        <v>0.20030159849284068</v>
      </c>
      <c r="J27" s="34">
        <f t="shared" ref="J27:J28" si="2">D27+E27+F27+G27+H27</f>
        <v>384666</v>
      </c>
      <c r="K27" s="33">
        <f t="shared" ref="K27:K29" si="3">L27/N27</f>
        <v>0.43042353967905173</v>
      </c>
      <c r="L27" s="34">
        <f>'Кошторис  витрат'!S206</f>
        <v>826600</v>
      </c>
      <c r="M27" s="38">
        <v>1</v>
      </c>
      <c r="N27" s="39">
        <f t="shared" ref="N27:N29" si="4">C27+J27+L27</f>
        <v>1920434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0.35957997358874427</v>
      </c>
      <c r="C28" s="42">
        <f>'Кошторис  витрат'!J206</f>
        <v>709168</v>
      </c>
      <c r="D28" s="43">
        <v>0</v>
      </c>
      <c r="E28" s="44">
        <v>0</v>
      </c>
      <c r="F28" s="44">
        <v>0</v>
      </c>
      <c r="G28" s="44">
        <v>0</v>
      </c>
      <c r="H28" s="44">
        <v>388326</v>
      </c>
      <c r="I28" s="45">
        <f t="shared" si="1"/>
        <v>0.1968986937140744</v>
      </c>
      <c r="J28" s="42">
        <f t="shared" si="2"/>
        <v>388326</v>
      </c>
      <c r="K28" s="41">
        <f t="shared" si="3"/>
        <v>0.44352133269718136</v>
      </c>
      <c r="L28" s="42">
        <f>'Кошторис  витрат'!V206</f>
        <v>874718.16999999993</v>
      </c>
      <c r="M28" s="46">
        <v>1</v>
      </c>
      <c r="N28" s="47">
        <f t="shared" si="4"/>
        <v>1972212.17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39</v>
      </c>
      <c r="B29" s="49">
        <f t="shared" si="0"/>
        <v>0.30995467784568742</v>
      </c>
      <c r="C29" s="50">
        <v>567334.40000000002</v>
      </c>
      <c r="D29" s="51">
        <v>0</v>
      </c>
      <c r="E29" s="52">
        <v>0</v>
      </c>
      <c r="F29" s="52">
        <v>0</v>
      </c>
      <c r="G29" s="52">
        <v>0</v>
      </c>
      <c r="H29" s="44">
        <v>388326</v>
      </c>
      <c r="I29" s="53">
        <f t="shared" si="1"/>
        <v>0.21215611150867003</v>
      </c>
      <c r="J29" s="50">
        <v>388326</v>
      </c>
      <c r="K29" s="49">
        <f t="shared" si="3"/>
        <v>0.47788921064564255</v>
      </c>
      <c r="L29" s="42">
        <v>874718.17</v>
      </c>
      <c r="M29" s="54">
        <f>(N29*M28)/N28</f>
        <v>0.92808400528225121</v>
      </c>
      <c r="N29" s="55">
        <f t="shared" si="4"/>
        <v>1830378.57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40</v>
      </c>
      <c r="B30" s="57">
        <f t="shared" ref="B30:N30" si="5">B28-B29</f>
        <v>4.9625295743056852E-2</v>
      </c>
      <c r="C30" s="58">
        <f t="shared" si="5"/>
        <v>141833.59999999998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-1.5257417794595635E-2</v>
      </c>
      <c r="J30" s="58">
        <f t="shared" si="5"/>
        <v>0</v>
      </c>
      <c r="K30" s="62">
        <f t="shared" si="5"/>
        <v>-3.436787794846119E-2</v>
      </c>
      <c r="L30" s="58">
        <f t="shared" si="5"/>
        <v>0</v>
      </c>
      <c r="M30" s="63">
        <f t="shared" si="5"/>
        <v>7.1915994717748788E-2</v>
      </c>
      <c r="N30" s="64">
        <f t="shared" si="5"/>
        <v>141833.59999999986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31.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453" t="s">
        <v>395</v>
      </c>
      <c r="D32" s="454"/>
      <c r="E32" s="454"/>
      <c r="F32" s="65"/>
      <c r="G32" s="66"/>
      <c r="H32" s="66"/>
      <c r="I32" s="67"/>
      <c r="J32" s="453" t="s">
        <v>396</v>
      </c>
      <c r="K32" s="454"/>
      <c r="L32" s="454"/>
      <c r="M32" s="454"/>
      <c r="N32" s="45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436" t="s">
        <v>43</v>
      </c>
      <c r="H33" s="437"/>
      <c r="I33" s="13"/>
      <c r="J33" s="436" t="s">
        <v>44</v>
      </c>
      <c r="K33" s="437"/>
      <c r="L33" s="437"/>
      <c r="M33" s="437"/>
      <c r="N33" s="43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B19:N19"/>
    <mergeCell ref="C13:L13"/>
    <mergeCell ref="G33:H33"/>
    <mergeCell ref="J33:N33"/>
    <mergeCell ref="K23:L24"/>
    <mergeCell ref="M23:N24"/>
    <mergeCell ref="B20:N20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8"/>
  <sheetViews>
    <sheetView zoomScale="80" zoomScaleNormal="80" workbookViewId="0">
      <selection activeCell="G5" sqref="G5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56" t="s">
        <v>45</v>
      </c>
      <c r="B1" s="437"/>
      <c r="C1" s="437"/>
      <c r="D1" s="437"/>
      <c r="E1" s="43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/>
      <c r="D2" s="334" t="s">
        <v>327</v>
      </c>
      <c r="E2" s="1"/>
      <c r="F2" s="1"/>
      <c r="G2" s="1"/>
      <c r="H2" s="1"/>
      <c r="I2" s="1"/>
      <c r="J2" s="1"/>
      <c r="K2" s="1"/>
      <c r="L2" s="1"/>
      <c r="M2" s="1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33.75" customHeight="1" x14ac:dyDescent="0.25">
      <c r="A3" s="3" t="str">
        <f>Фінансування!A13</f>
        <v>Назва проєкту:</v>
      </c>
      <c r="B3" s="73"/>
      <c r="C3" s="72"/>
      <c r="D3" s="445" t="s">
        <v>328</v>
      </c>
      <c r="E3" s="445"/>
      <c r="F3" s="445"/>
      <c r="G3" s="445"/>
      <c r="H3" s="445"/>
      <c r="I3" s="445"/>
      <c r="J3" s="445"/>
      <c r="K3" s="445"/>
      <c r="L3" s="445"/>
      <c r="M3" s="445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378">
        <v>45139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378">
        <v>45245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57" t="s">
        <v>46</v>
      </c>
      <c r="B7" s="458" t="s">
        <v>47</v>
      </c>
      <c r="C7" s="460" t="s">
        <v>48</v>
      </c>
      <c r="D7" s="462" t="s">
        <v>49</v>
      </c>
      <c r="E7" s="455" t="s">
        <v>50</v>
      </c>
      <c r="F7" s="450"/>
      <c r="G7" s="450"/>
      <c r="H7" s="450"/>
      <c r="I7" s="450"/>
      <c r="J7" s="451"/>
      <c r="K7" s="455" t="s">
        <v>51</v>
      </c>
      <c r="L7" s="450"/>
      <c r="M7" s="450"/>
      <c r="N7" s="450"/>
      <c r="O7" s="450"/>
      <c r="P7" s="451"/>
      <c r="Q7" s="455" t="s">
        <v>52</v>
      </c>
      <c r="R7" s="450"/>
      <c r="S7" s="450"/>
      <c r="T7" s="450"/>
      <c r="U7" s="450"/>
      <c r="V7" s="451"/>
      <c r="W7" s="475" t="s">
        <v>53</v>
      </c>
      <c r="X7" s="450"/>
      <c r="Y7" s="450"/>
      <c r="Z7" s="451"/>
      <c r="AA7" s="476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447"/>
      <c r="B8" s="459"/>
      <c r="C8" s="461"/>
      <c r="D8" s="463"/>
      <c r="E8" s="469" t="s">
        <v>55</v>
      </c>
      <c r="F8" s="450"/>
      <c r="G8" s="451"/>
      <c r="H8" s="469" t="s">
        <v>56</v>
      </c>
      <c r="I8" s="450"/>
      <c r="J8" s="451"/>
      <c r="K8" s="469" t="s">
        <v>55</v>
      </c>
      <c r="L8" s="450"/>
      <c r="M8" s="451"/>
      <c r="N8" s="469" t="s">
        <v>56</v>
      </c>
      <c r="O8" s="450"/>
      <c r="P8" s="451"/>
      <c r="Q8" s="469" t="s">
        <v>55</v>
      </c>
      <c r="R8" s="450"/>
      <c r="S8" s="451"/>
      <c r="T8" s="469" t="s">
        <v>56</v>
      </c>
      <c r="U8" s="450"/>
      <c r="V8" s="451"/>
      <c r="W8" s="476" t="s">
        <v>57</v>
      </c>
      <c r="X8" s="476" t="s">
        <v>58</v>
      </c>
      <c r="Y8" s="475" t="s">
        <v>59</v>
      </c>
      <c r="Z8" s="451"/>
      <c r="AA8" s="447"/>
      <c r="AB8" s="1"/>
      <c r="AC8" s="1"/>
      <c r="AD8" s="1"/>
      <c r="AE8" s="1"/>
      <c r="AF8" s="1"/>
      <c r="AG8" s="1"/>
    </row>
    <row r="9" spans="1:33" ht="30" customHeight="1" x14ac:dyDescent="0.25">
      <c r="A9" s="447"/>
      <c r="B9" s="459"/>
      <c r="C9" s="461"/>
      <c r="D9" s="463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48"/>
      <c r="X9" s="448"/>
      <c r="Y9" s="87" t="s">
        <v>69</v>
      </c>
      <c r="Z9" s="88" t="s">
        <v>20</v>
      </c>
      <c r="AA9" s="448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74</v>
      </c>
      <c r="B13" s="109" t="s">
        <v>75</v>
      </c>
      <c r="C13" s="110" t="s">
        <v>76</v>
      </c>
      <c r="D13" s="111"/>
      <c r="E13" s="112">
        <f>SUM(E14:E22)</f>
        <v>22</v>
      </c>
      <c r="F13" s="113"/>
      <c r="G13" s="114">
        <f t="shared" ref="G13:H13" si="0">SUM(G14:G22)</f>
        <v>134000</v>
      </c>
      <c r="H13" s="112">
        <f t="shared" si="0"/>
        <v>22</v>
      </c>
      <c r="I13" s="113"/>
      <c r="J13" s="114">
        <f t="shared" ref="J13:K13" si="1">SUM(J14:J22)</f>
        <v>134000</v>
      </c>
      <c r="K13" s="112">
        <f t="shared" si="1"/>
        <v>27</v>
      </c>
      <c r="L13" s="113"/>
      <c r="M13" s="114">
        <f t="shared" ref="M13:N13" si="2">SUM(M14:M22)</f>
        <v>315300</v>
      </c>
      <c r="N13" s="112">
        <f t="shared" si="2"/>
        <v>27</v>
      </c>
      <c r="O13" s="113"/>
      <c r="P13" s="114">
        <f t="shared" ref="P13:Q13" si="3">SUM(P14:P22)</f>
        <v>318300</v>
      </c>
      <c r="Q13" s="112">
        <f t="shared" si="3"/>
        <v>0</v>
      </c>
      <c r="R13" s="113"/>
      <c r="S13" s="114">
        <f t="shared" ref="S13:T13" si="4">SUM(S14:S22)</f>
        <v>0</v>
      </c>
      <c r="T13" s="112">
        <f t="shared" si="4"/>
        <v>0</v>
      </c>
      <c r="U13" s="113"/>
      <c r="V13" s="114">
        <f t="shared" ref="V13:X13" si="5">SUM(V14:V22)</f>
        <v>0</v>
      </c>
      <c r="W13" s="114">
        <f t="shared" si="5"/>
        <v>449300</v>
      </c>
      <c r="X13" s="114">
        <f t="shared" si="5"/>
        <v>452300</v>
      </c>
      <c r="Y13" s="115">
        <f t="shared" ref="Y13:Y45" si="6">W13-X13</f>
        <v>-3000</v>
      </c>
      <c r="Z13" s="116">
        <f t="shared" ref="Z13:Z45" si="7">Y13/W13</f>
        <v>-6.6770531938571114E-3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77</v>
      </c>
      <c r="B14" s="120" t="s">
        <v>78</v>
      </c>
      <c r="C14" s="121" t="s">
        <v>335</v>
      </c>
      <c r="D14" s="122" t="s">
        <v>80</v>
      </c>
      <c r="E14" s="123">
        <v>3</v>
      </c>
      <c r="F14" s="124">
        <v>8000</v>
      </c>
      <c r="G14" s="125">
        <f t="shared" ref="G14:G22" si="8">E14*F14</f>
        <v>24000</v>
      </c>
      <c r="H14" s="123">
        <v>3</v>
      </c>
      <c r="I14" s="124">
        <v>8000</v>
      </c>
      <c r="J14" s="125">
        <f t="shared" ref="J14:J22" si="9">H14*I14</f>
        <v>24000</v>
      </c>
      <c r="K14" s="123">
        <v>3</v>
      </c>
      <c r="L14" s="124">
        <v>14000</v>
      </c>
      <c r="M14" s="125">
        <f t="shared" ref="M14:M22" si="10">K14*L14</f>
        <v>42000</v>
      </c>
      <c r="N14" s="123">
        <v>3</v>
      </c>
      <c r="O14" s="124">
        <v>15000</v>
      </c>
      <c r="P14" s="125">
        <f t="shared" ref="P14:P22" si="11">N14*O14</f>
        <v>45000</v>
      </c>
      <c r="Q14" s="123"/>
      <c r="R14" s="124"/>
      <c r="S14" s="125">
        <f t="shared" ref="S14:S22" si="12">Q14*R14</f>
        <v>0</v>
      </c>
      <c r="T14" s="123"/>
      <c r="U14" s="124"/>
      <c r="V14" s="125">
        <f t="shared" ref="V14:V22" si="13">T14*U14</f>
        <v>0</v>
      </c>
      <c r="W14" s="126">
        <f t="shared" ref="W14:W22" si="14">G14+M14+S14</f>
        <v>66000</v>
      </c>
      <c r="X14" s="127">
        <f t="shared" ref="X14:X22" si="15">J14+P14+V14</f>
        <v>69000</v>
      </c>
      <c r="Y14" s="127">
        <f t="shared" si="6"/>
        <v>-3000</v>
      </c>
      <c r="Z14" s="128">
        <f t="shared" si="7"/>
        <v>-4.5454545454545456E-2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77</v>
      </c>
      <c r="B15" s="120" t="s">
        <v>81</v>
      </c>
      <c r="C15" s="121" t="s">
        <v>336</v>
      </c>
      <c r="D15" s="122" t="s">
        <v>80</v>
      </c>
      <c r="E15" s="123">
        <v>3</v>
      </c>
      <c r="F15" s="124">
        <v>6000</v>
      </c>
      <c r="G15" s="125">
        <f t="shared" si="8"/>
        <v>18000</v>
      </c>
      <c r="H15" s="123">
        <v>3</v>
      </c>
      <c r="I15" s="124">
        <v>6000</v>
      </c>
      <c r="J15" s="125">
        <f t="shared" si="9"/>
        <v>18000</v>
      </c>
      <c r="K15" s="123">
        <v>3</v>
      </c>
      <c r="L15" s="124">
        <v>12000</v>
      </c>
      <c r="M15" s="125">
        <f t="shared" si="10"/>
        <v>36000</v>
      </c>
      <c r="N15" s="123">
        <v>3</v>
      </c>
      <c r="O15" s="124">
        <v>12000</v>
      </c>
      <c r="P15" s="125">
        <f t="shared" si="11"/>
        <v>36000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54000</v>
      </c>
      <c r="X15" s="127">
        <f t="shared" si="15"/>
        <v>54000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19" t="s">
        <v>77</v>
      </c>
      <c r="B16" s="120" t="s">
        <v>82</v>
      </c>
      <c r="C16" s="121" t="s">
        <v>337</v>
      </c>
      <c r="D16" s="122" t="s">
        <v>80</v>
      </c>
      <c r="E16" s="123">
        <v>3</v>
      </c>
      <c r="F16" s="124">
        <v>6000</v>
      </c>
      <c r="G16" s="125">
        <f t="shared" ref="G16:G21" si="16">E16*F16</f>
        <v>18000</v>
      </c>
      <c r="H16" s="123">
        <v>3</v>
      </c>
      <c r="I16" s="124">
        <v>6000</v>
      </c>
      <c r="J16" s="125">
        <f t="shared" ref="J16:J21" si="17">H16*I16</f>
        <v>18000</v>
      </c>
      <c r="K16" s="123">
        <v>3</v>
      </c>
      <c r="L16" s="124">
        <v>11000</v>
      </c>
      <c r="M16" s="125">
        <f t="shared" ref="M16:M21" si="18">K16*L16</f>
        <v>33000</v>
      </c>
      <c r="N16" s="123">
        <v>3</v>
      </c>
      <c r="O16" s="124">
        <v>11000</v>
      </c>
      <c r="P16" s="125">
        <f t="shared" ref="P16:P21" si="19">N16*O16</f>
        <v>33000</v>
      </c>
      <c r="Q16" s="123"/>
      <c r="R16" s="124"/>
      <c r="S16" s="125">
        <f t="shared" ref="S16:S21" si="20">Q16*R16</f>
        <v>0</v>
      </c>
      <c r="T16" s="123"/>
      <c r="U16" s="124"/>
      <c r="V16" s="125">
        <f t="shared" ref="V16:V21" si="21">T16*U16</f>
        <v>0</v>
      </c>
      <c r="W16" s="126">
        <f t="shared" ref="W16:W21" si="22">G16+M16+S16</f>
        <v>51000</v>
      </c>
      <c r="X16" s="127">
        <f t="shared" ref="X16:X21" si="23">J16+P16+V16</f>
        <v>51000</v>
      </c>
      <c r="Y16" s="127">
        <f t="shared" ref="Y16:Y21" si="24">W16-X16</f>
        <v>0</v>
      </c>
      <c r="Z16" s="128">
        <f t="shared" ref="Z16:Z21" si="25">Y16/W16</f>
        <v>0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19" t="s">
        <v>77</v>
      </c>
      <c r="B17" s="120" t="s">
        <v>329</v>
      </c>
      <c r="C17" s="121" t="s">
        <v>338</v>
      </c>
      <c r="D17" s="122" t="s">
        <v>80</v>
      </c>
      <c r="E17" s="123">
        <v>3</v>
      </c>
      <c r="F17" s="124">
        <v>6000</v>
      </c>
      <c r="G17" s="125">
        <f t="shared" si="16"/>
        <v>18000</v>
      </c>
      <c r="H17" s="123">
        <v>3</v>
      </c>
      <c r="I17" s="124">
        <v>6000</v>
      </c>
      <c r="J17" s="125">
        <f t="shared" si="17"/>
        <v>18000</v>
      </c>
      <c r="K17" s="123">
        <v>3</v>
      </c>
      <c r="L17" s="124">
        <v>11000</v>
      </c>
      <c r="M17" s="125">
        <f t="shared" si="18"/>
        <v>33000</v>
      </c>
      <c r="N17" s="123">
        <v>3</v>
      </c>
      <c r="O17" s="124">
        <v>11000</v>
      </c>
      <c r="P17" s="125">
        <f t="shared" si="19"/>
        <v>33000</v>
      </c>
      <c r="Q17" s="123"/>
      <c r="R17" s="124"/>
      <c r="S17" s="125">
        <f t="shared" si="20"/>
        <v>0</v>
      </c>
      <c r="T17" s="123"/>
      <c r="U17" s="124"/>
      <c r="V17" s="125">
        <f t="shared" si="21"/>
        <v>0</v>
      </c>
      <c r="W17" s="126">
        <f t="shared" si="22"/>
        <v>51000</v>
      </c>
      <c r="X17" s="127">
        <f t="shared" si="23"/>
        <v>51000</v>
      </c>
      <c r="Y17" s="127">
        <f t="shared" si="24"/>
        <v>0</v>
      </c>
      <c r="Z17" s="128">
        <f t="shared" si="25"/>
        <v>0</v>
      </c>
      <c r="AA17" s="139"/>
      <c r="AB17" s="131"/>
      <c r="AC17" s="131"/>
      <c r="AD17" s="131"/>
      <c r="AE17" s="131"/>
      <c r="AF17" s="131"/>
      <c r="AG17" s="131"/>
    </row>
    <row r="18" spans="1:33" ht="30" customHeight="1" x14ac:dyDescent="0.25">
      <c r="A18" s="119" t="s">
        <v>77</v>
      </c>
      <c r="B18" s="120" t="s">
        <v>330</v>
      </c>
      <c r="C18" s="121" t="s">
        <v>339</v>
      </c>
      <c r="D18" s="122" t="s">
        <v>80</v>
      </c>
      <c r="E18" s="123">
        <v>2</v>
      </c>
      <c r="F18" s="124">
        <v>6000</v>
      </c>
      <c r="G18" s="125">
        <f t="shared" si="16"/>
        <v>12000</v>
      </c>
      <c r="H18" s="123">
        <v>2</v>
      </c>
      <c r="I18" s="124">
        <v>6000</v>
      </c>
      <c r="J18" s="125">
        <f t="shared" si="17"/>
        <v>12000</v>
      </c>
      <c r="K18" s="123">
        <v>3</v>
      </c>
      <c r="L18" s="124">
        <v>11000</v>
      </c>
      <c r="M18" s="125">
        <f t="shared" si="18"/>
        <v>33000</v>
      </c>
      <c r="N18" s="123">
        <v>3</v>
      </c>
      <c r="O18" s="124">
        <v>11000</v>
      </c>
      <c r="P18" s="125">
        <f t="shared" si="19"/>
        <v>33000</v>
      </c>
      <c r="Q18" s="123"/>
      <c r="R18" s="124"/>
      <c r="S18" s="125">
        <f t="shared" si="20"/>
        <v>0</v>
      </c>
      <c r="T18" s="123"/>
      <c r="U18" s="124"/>
      <c r="V18" s="125">
        <f t="shared" si="21"/>
        <v>0</v>
      </c>
      <c r="W18" s="126">
        <f t="shared" si="22"/>
        <v>45000</v>
      </c>
      <c r="X18" s="127">
        <f t="shared" si="23"/>
        <v>45000</v>
      </c>
      <c r="Y18" s="127">
        <f t="shared" si="24"/>
        <v>0</v>
      </c>
      <c r="Z18" s="128">
        <f t="shared" si="25"/>
        <v>0</v>
      </c>
      <c r="AA18" s="13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77</v>
      </c>
      <c r="B19" s="120" t="s">
        <v>331</v>
      </c>
      <c r="C19" s="121" t="s">
        <v>340</v>
      </c>
      <c r="D19" s="122" t="s">
        <v>80</v>
      </c>
      <c r="E19" s="123">
        <v>3</v>
      </c>
      <c r="F19" s="124">
        <v>6000</v>
      </c>
      <c r="G19" s="125">
        <f t="shared" si="16"/>
        <v>18000</v>
      </c>
      <c r="H19" s="123">
        <v>3</v>
      </c>
      <c r="I19" s="124">
        <v>6000</v>
      </c>
      <c r="J19" s="125">
        <f t="shared" si="17"/>
        <v>18000</v>
      </c>
      <c r="K19" s="123">
        <v>3</v>
      </c>
      <c r="L19" s="124">
        <v>11000</v>
      </c>
      <c r="M19" s="125">
        <f t="shared" si="18"/>
        <v>33000</v>
      </c>
      <c r="N19" s="123">
        <v>3</v>
      </c>
      <c r="O19" s="124">
        <v>11000</v>
      </c>
      <c r="P19" s="125">
        <f t="shared" si="19"/>
        <v>33000</v>
      </c>
      <c r="Q19" s="123"/>
      <c r="R19" s="124"/>
      <c r="S19" s="125">
        <f t="shared" si="20"/>
        <v>0</v>
      </c>
      <c r="T19" s="123"/>
      <c r="U19" s="124"/>
      <c r="V19" s="125">
        <f t="shared" si="21"/>
        <v>0</v>
      </c>
      <c r="W19" s="126">
        <f t="shared" si="22"/>
        <v>51000</v>
      </c>
      <c r="X19" s="127">
        <f t="shared" si="23"/>
        <v>51000</v>
      </c>
      <c r="Y19" s="127">
        <f t="shared" si="24"/>
        <v>0</v>
      </c>
      <c r="Z19" s="128">
        <f t="shared" si="25"/>
        <v>0</v>
      </c>
      <c r="AA19" s="13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19" t="s">
        <v>77</v>
      </c>
      <c r="B20" s="120" t="s">
        <v>332</v>
      </c>
      <c r="C20" s="121" t="s">
        <v>341</v>
      </c>
      <c r="D20" s="122" t="s">
        <v>80</v>
      </c>
      <c r="E20" s="123">
        <v>2</v>
      </c>
      <c r="F20" s="124">
        <v>4000</v>
      </c>
      <c r="G20" s="125">
        <f t="shared" si="16"/>
        <v>8000</v>
      </c>
      <c r="H20" s="123">
        <v>2</v>
      </c>
      <c r="I20" s="124">
        <v>4000</v>
      </c>
      <c r="J20" s="125">
        <f t="shared" si="17"/>
        <v>8000</v>
      </c>
      <c r="K20" s="123">
        <v>3</v>
      </c>
      <c r="L20" s="124">
        <v>11000</v>
      </c>
      <c r="M20" s="125">
        <f t="shared" si="18"/>
        <v>33000</v>
      </c>
      <c r="N20" s="123">
        <v>3</v>
      </c>
      <c r="O20" s="124">
        <v>11000</v>
      </c>
      <c r="P20" s="125">
        <f t="shared" si="19"/>
        <v>33000</v>
      </c>
      <c r="Q20" s="123"/>
      <c r="R20" s="124"/>
      <c r="S20" s="125">
        <f t="shared" si="20"/>
        <v>0</v>
      </c>
      <c r="T20" s="123"/>
      <c r="U20" s="124"/>
      <c r="V20" s="125">
        <f t="shared" si="21"/>
        <v>0</v>
      </c>
      <c r="W20" s="126">
        <f t="shared" si="22"/>
        <v>41000</v>
      </c>
      <c r="X20" s="127">
        <f t="shared" si="23"/>
        <v>41000</v>
      </c>
      <c r="Y20" s="127">
        <f t="shared" si="24"/>
        <v>0</v>
      </c>
      <c r="Z20" s="128">
        <f t="shared" si="25"/>
        <v>0</v>
      </c>
      <c r="AA20" s="139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19" t="s">
        <v>77</v>
      </c>
      <c r="B21" s="120" t="s">
        <v>333</v>
      </c>
      <c r="C21" s="121" t="s">
        <v>342</v>
      </c>
      <c r="D21" s="122" t="s">
        <v>80</v>
      </c>
      <c r="E21" s="123"/>
      <c r="F21" s="124"/>
      <c r="G21" s="125">
        <f t="shared" si="16"/>
        <v>0</v>
      </c>
      <c r="H21" s="123"/>
      <c r="I21" s="124"/>
      <c r="J21" s="125">
        <f t="shared" si="17"/>
        <v>0</v>
      </c>
      <c r="K21" s="123">
        <v>3</v>
      </c>
      <c r="L21" s="124">
        <v>11100</v>
      </c>
      <c r="M21" s="125">
        <f t="shared" si="18"/>
        <v>33300</v>
      </c>
      <c r="N21" s="123">
        <v>3</v>
      </c>
      <c r="O21" s="124">
        <v>11100</v>
      </c>
      <c r="P21" s="125">
        <f t="shared" si="19"/>
        <v>33300</v>
      </c>
      <c r="Q21" s="123"/>
      <c r="R21" s="124"/>
      <c r="S21" s="125">
        <f t="shared" si="20"/>
        <v>0</v>
      </c>
      <c r="T21" s="123"/>
      <c r="U21" s="124"/>
      <c r="V21" s="125">
        <f t="shared" si="21"/>
        <v>0</v>
      </c>
      <c r="W21" s="126">
        <f t="shared" si="22"/>
        <v>33300</v>
      </c>
      <c r="X21" s="127">
        <f t="shared" si="23"/>
        <v>33300</v>
      </c>
      <c r="Y21" s="127">
        <f t="shared" si="24"/>
        <v>0</v>
      </c>
      <c r="Z21" s="128">
        <f t="shared" si="25"/>
        <v>0</v>
      </c>
      <c r="AA21" s="139"/>
      <c r="AB21" s="131"/>
      <c r="AC21" s="131"/>
      <c r="AD21" s="131"/>
      <c r="AE21" s="131"/>
      <c r="AF21" s="131"/>
      <c r="AG21" s="131"/>
    </row>
    <row r="22" spans="1:33" ht="30" customHeight="1" x14ac:dyDescent="0.25">
      <c r="A22" s="132" t="s">
        <v>77</v>
      </c>
      <c r="B22" s="133" t="s">
        <v>334</v>
      </c>
      <c r="C22" s="121" t="s">
        <v>343</v>
      </c>
      <c r="D22" s="134" t="s">
        <v>80</v>
      </c>
      <c r="E22" s="135">
        <v>3</v>
      </c>
      <c r="F22" s="136">
        <v>6000</v>
      </c>
      <c r="G22" s="137">
        <f t="shared" si="8"/>
        <v>18000</v>
      </c>
      <c r="H22" s="135">
        <v>3</v>
      </c>
      <c r="I22" s="136">
        <v>6000</v>
      </c>
      <c r="J22" s="137">
        <f t="shared" si="9"/>
        <v>18000</v>
      </c>
      <c r="K22" s="135">
        <v>3</v>
      </c>
      <c r="L22" s="136">
        <v>13000</v>
      </c>
      <c r="M22" s="137">
        <f t="shared" si="10"/>
        <v>39000</v>
      </c>
      <c r="N22" s="135">
        <v>3</v>
      </c>
      <c r="O22" s="136">
        <v>13000</v>
      </c>
      <c r="P22" s="137">
        <f t="shared" si="11"/>
        <v>39000</v>
      </c>
      <c r="Q22" s="135"/>
      <c r="R22" s="124"/>
      <c r="S22" s="137">
        <f t="shared" si="12"/>
        <v>0</v>
      </c>
      <c r="T22" s="135"/>
      <c r="U22" s="124"/>
      <c r="V22" s="137">
        <f t="shared" si="13"/>
        <v>0</v>
      </c>
      <c r="W22" s="138">
        <f t="shared" si="14"/>
        <v>57000</v>
      </c>
      <c r="X22" s="127">
        <f t="shared" si="15"/>
        <v>57000</v>
      </c>
      <c r="Y22" s="127">
        <f t="shared" si="6"/>
        <v>0</v>
      </c>
      <c r="Z22" s="128">
        <f t="shared" si="7"/>
        <v>0</v>
      </c>
      <c r="AA22" s="13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08" t="s">
        <v>74</v>
      </c>
      <c r="B23" s="109" t="s">
        <v>83</v>
      </c>
      <c r="C23" s="140" t="s">
        <v>84</v>
      </c>
      <c r="D23" s="141"/>
      <c r="E23" s="142">
        <f>SUM(E24:E26)</f>
        <v>0</v>
      </c>
      <c r="F23" s="143"/>
      <c r="G23" s="144">
        <f t="shared" ref="G23:H23" si="26">SUM(G24:G26)</f>
        <v>0</v>
      </c>
      <c r="H23" s="142">
        <f t="shared" si="26"/>
        <v>0</v>
      </c>
      <c r="I23" s="143"/>
      <c r="J23" s="144">
        <f t="shared" ref="J23:K23" si="27">SUM(J24:J26)</f>
        <v>0</v>
      </c>
      <c r="K23" s="142">
        <f t="shared" si="27"/>
        <v>0</v>
      </c>
      <c r="L23" s="143"/>
      <c r="M23" s="144">
        <f t="shared" ref="M23:N23" si="28">SUM(M24:M26)</f>
        <v>0</v>
      </c>
      <c r="N23" s="142">
        <f t="shared" si="28"/>
        <v>0</v>
      </c>
      <c r="O23" s="143"/>
      <c r="P23" s="144">
        <f t="shared" ref="P23:Q23" si="29">SUM(P24:P26)</f>
        <v>0</v>
      </c>
      <c r="Q23" s="142">
        <f t="shared" si="29"/>
        <v>0</v>
      </c>
      <c r="R23" s="143"/>
      <c r="S23" s="144">
        <f t="shared" ref="S23:T23" si="30">SUM(S24:S26)</f>
        <v>0</v>
      </c>
      <c r="T23" s="142">
        <f t="shared" si="30"/>
        <v>0</v>
      </c>
      <c r="U23" s="143"/>
      <c r="V23" s="144">
        <f t="shared" ref="V23:X23" si="31">SUM(V24:V26)</f>
        <v>0</v>
      </c>
      <c r="W23" s="144">
        <f t="shared" si="31"/>
        <v>0</v>
      </c>
      <c r="X23" s="145">
        <f t="shared" si="31"/>
        <v>0</v>
      </c>
      <c r="Y23" s="145">
        <f t="shared" si="6"/>
        <v>0</v>
      </c>
      <c r="Z23" s="145" t="e">
        <f t="shared" si="7"/>
        <v>#DIV/0!</v>
      </c>
      <c r="AA23" s="146"/>
      <c r="AB23" s="118"/>
      <c r="AC23" s="118"/>
      <c r="AD23" s="118"/>
      <c r="AE23" s="118"/>
      <c r="AF23" s="118"/>
      <c r="AG23" s="118"/>
    </row>
    <row r="24" spans="1:33" ht="30" customHeight="1" thickBot="1" x14ac:dyDescent="0.3">
      <c r="A24" s="119" t="s">
        <v>77</v>
      </c>
      <c r="B24" s="120" t="s">
        <v>85</v>
      </c>
      <c r="C24" s="121" t="s">
        <v>79</v>
      </c>
      <c r="D24" s="122" t="s">
        <v>80</v>
      </c>
      <c r="E24" s="123"/>
      <c r="F24" s="124"/>
      <c r="G24" s="125">
        <f t="shared" ref="G24:G26" si="32">E24*F24</f>
        <v>0</v>
      </c>
      <c r="H24" s="123"/>
      <c r="I24" s="124"/>
      <c r="J24" s="125">
        <f t="shared" ref="J24:J26" si="33">H24*I24</f>
        <v>0</v>
      </c>
      <c r="K24" s="123"/>
      <c r="L24" s="124"/>
      <c r="M24" s="125">
        <f t="shared" ref="M24:M26" si="34">K24*L24</f>
        <v>0</v>
      </c>
      <c r="N24" s="123"/>
      <c r="O24" s="124"/>
      <c r="P24" s="125">
        <f t="shared" ref="P24:P26" si="35">N24*O24</f>
        <v>0</v>
      </c>
      <c r="Q24" s="123"/>
      <c r="R24" s="124"/>
      <c r="S24" s="125">
        <f t="shared" ref="S24:S26" si="36">Q24*R24</f>
        <v>0</v>
      </c>
      <c r="T24" s="123"/>
      <c r="U24" s="124"/>
      <c r="V24" s="125">
        <f t="shared" ref="V24:V26" si="37">T24*U24</f>
        <v>0</v>
      </c>
      <c r="W24" s="126">
        <f t="shared" ref="W24:W26" si="38">G24+M24+S24</f>
        <v>0</v>
      </c>
      <c r="X24" s="127">
        <f t="shared" ref="X24:X26" si="39">J24+P24+V24</f>
        <v>0</v>
      </c>
      <c r="Y24" s="127">
        <f t="shared" si="6"/>
        <v>0</v>
      </c>
      <c r="Z24" s="128" t="e">
        <f t="shared" si="7"/>
        <v>#DIV/0!</v>
      </c>
      <c r="AA24" s="129"/>
      <c r="AB24" s="131"/>
      <c r="AC24" s="131"/>
      <c r="AD24" s="131"/>
      <c r="AE24" s="131"/>
      <c r="AF24" s="131"/>
      <c r="AG24" s="131"/>
    </row>
    <row r="25" spans="1:33" ht="30" hidden="1" customHeight="1" x14ac:dyDescent="0.25">
      <c r="A25" s="119" t="s">
        <v>77</v>
      </c>
      <c r="B25" s="120" t="s">
        <v>86</v>
      </c>
      <c r="C25" s="121" t="s">
        <v>79</v>
      </c>
      <c r="D25" s="122" t="s">
        <v>80</v>
      </c>
      <c r="E25" s="123"/>
      <c r="F25" s="124"/>
      <c r="G25" s="125">
        <f t="shared" si="32"/>
        <v>0</v>
      </c>
      <c r="H25" s="123"/>
      <c r="I25" s="124"/>
      <c r="J25" s="125">
        <f t="shared" si="33"/>
        <v>0</v>
      </c>
      <c r="K25" s="123"/>
      <c r="L25" s="124"/>
      <c r="M25" s="125">
        <f t="shared" si="34"/>
        <v>0</v>
      </c>
      <c r="N25" s="123"/>
      <c r="O25" s="124"/>
      <c r="P25" s="125">
        <f t="shared" si="35"/>
        <v>0</v>
      </c>
      <c r="Q25" s="123"/>
      <c r="R25" s="124"/>
      <c r="S25" s="125">
        <f t="shared" si="36"/>
        <v>0</v>
      </c>
      <c r="T25" s="123"/>
      <c r="U25" s="124"/>
      <c r="V25" s="125">
        <f t="shared" si="37"/>
        <v>0</v>
      </c>
      <c r="W25" s="126">
        <f t="shared" si="38"/>
        <v>0</v>
      </c>
      <c r="X25" s="127">
        <f t="shared" si="39"/>
        <v>0</v>
      </c>
      <c r="Y25" s="127">
        <f t="shared" si="6"/>
        <v>0</v>
      </c>
      <c r="Z25" s="128" t="e">
        <f t="shared" si="7"/>
        <v>#DIV/0!</v>
      </c>
      <c r="AA25" s="129"/>
      <c r="AB25" s="131"/>
      <c r="AC25" s="131"/>
      <c r="AD25" s="131"/>
      <c r="AE25" s="131"/>
      <c r="AF25" s="131"/>
      <c r="AG25" s="131"/>
    </row>
    <row r="26" spans="1:33" ht="30" hidden="1" customHeight="1" x14ac:dyDescent="0.25">
      <c r="A26" s="147" t="s">
        <v>77</v>
      </c>
      <c r="B26" s="133" t="s">
        <v>87</v>
      </c>
      <c r="C26" s="121" t="s">
        <v>79</v>
      </c>
      <c r="D26" s="148" t="s">
        <v>80</v>
      </c>
      <c r="E26" s="149"/>
      <c r="F26" s="150"/>
      <c r="G26" s="151">
        <f t="shared" si="32"/>
        <v>0</v>
      </c>
      <c r="H26" s="149"/>
      <c r="I26" s="150"/>
      <c r="J26" s="151">
        <f t="shared" si="33"/>
        <v>0</v>
      </c>
      <c r="K26" s="149"/>
      <c r="L26" s="150"/>
      <c r="M26" s="151">
        <f t="shared" si="34"/>
        <v>0</v>
      </c>
      <c r="N26" s="149"/>
      <c r="O26" s="150"/>
      <c r="P26" s="151">
        <f t="shared" si="35"/>
        <v>0</v>
      </c>
      <c r="Q26" s="149"/>
      <c r="R26" s="150"/>
      <c r="S26" s="151">
        <f t="shared" si="36"/>
        <v>0</v>
      </c>
      <c r="T26" s="149"/>
      <c r="U26" s="150"/>
      <c r="V26" s="151">
        <f t="shared" si="37"/>
        <v>0</v>
      </c>
      <c r="W26" s="138">
        <f t="shared" si="38"/>
        <v>0</v>
      </c>
      <c r="X26" s="127">
        <f t="shared" si="39"/>
        <v>0</v>
      </c>
      <c r="Y26" s="127">
        <f t="shared" si="6"/>
        <v>0</v>
      </c>
      <c r="Z26" s="128" t="e">
        <f t="shared" si="7"/>
        <v>#DIV/0!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25">
      <c r="A27" s="108" t="s">
        <v>74</v>
      </c>
      <c r="B27" s="109" t="s">
        <v>88</v>
      </c>
      <c r="C27" s="153" t="s">
        <v>89</v>
      </c>
      <c r="D27" s="141"/>
      <c r="E27" s="142">
        <f>SUM(E28:E36)</f>
        <v>11</v>
      </c>
      <c r="F27" s="143"/>
      <c r="G27" s="144">
        <f t="shared" ref="G27:H27" si="40">SUM(G28:G36)</f>
        <v>200400</v>
      </c>
      <c r="H27" s="142">
        <f t="shared" si="40"/>
        <v>11</v>
      </c>
      <c r="I27" s="143"/>
      <c r="J27" s="144">
        <f t="shared" ref="J27:K27" si="41">SUM(J28:J36)</f>
        <v>200400</v>
      </c>
      <c r="K27" s="142">
        <f t="shared" si="41"/>
        <v>0</v>
      </c>
      <c r="L27" s="143"/>
      <c r="M27" s="144">
        <f t="shared" ref="M27:N27" si="42">SUM(M28:M36)</f>
        <v>0</v>
      </c>
      <c r="N27" s="142">
        <f t="shared" si="42"/>
        <v>0</v>
      </c>
      <c r="O27" s="143"/>
      <c r="P27" s="144">
        <f t="shared" ref="P27:Q27" si="43">SUM(P28:P36)</f>
        <v>0</v>
      </c>
      <c r="Q27" s="142">
        <f t="shared" si="43"/>
        <v>0</v>
      </c>
      <c r="R27" s="143"/>
      <c r="S27" s="144">
        <f t="shared" ref="S27:T27" si="44">SUM(S28:S36)</f>
        <v>0</v>
      </c>
      <c r="T27" s="142">
        <f t="shared" si="44"/>
        <v>0</v>
      </c>
      <c r="U27" s="143"/>
      <c r="V27" s="144">
        <f t="shared" ref="V27:X27" si="45">SUM(V28:V36)</f>
        <v>0</v>
      </c>
      <c r="W27" s="144">
        <f t="shared" si="45"/>
        <v>200400</v>
      </c>
      <c r="X27" s="144">
        <f t="shared" si="45"/>
        <v>200400</v>
      </c>
      <c r="Y27" s="115">
        <f t="shared" si="6"/>
        <v>0</v>
      </c>
      <c r="Z27" s="116">
        <f t="shared" si="7"/>
        <v>0</v>
      </c>
      <c r="AA27" s="146"/>
      <c r="AB27" s="118"/>
      <c r="AC27" s="118"/>
      <c r="AD27" s="118"/>
      <c r="AE27" s="118"/>
      <c r="AF27" s="118"/>
      <c r="AG27" s="118"/>
    </row>
    <row r="28" spans="1:33" ht="30" customHeight="1" x14ac:dyDescent="0.25">
      <c r="A28" s="119" t="s">
        <v>77</v>
      </c>
      <c r="B28" s="120" t="s">
        <v>90</v>
      </c>
      <c r="C28" s="121" t="s">
        <v>350</v>
      </c>
      <c r="D28" s="122" t="s">
        <v>80</v>
      </c>
      <c r="E28" s="123">
        <v>1</v>
      </c>
      <c r="F28" s="124">
        <v>37250</v>
      </c>
      <c r="G28" s="125">
        <f t="shared" ref="G28:G36" si="46">E28*F28</f>
        <v>37250</v>
      </c>
      <c r="H28" s="123">
        <v>1</v>
      </c>
      <c r="I28" s="124">
        <v>37250</v>
      </c>
      <c r="J28" s="125">
        <f t="shared" ref="J28:J36" si="47">H28*I28</f>
        <v>37250</v>
      </c>
      <c r="K28" s="123"/>
      <c r="L28" s="124"/>
      <c r="M28" s="125">
        <f t="shared" ref="M28:M36" si="48">K28*L28</f>
        <v>0</v>
      </c>
      <c r="N28" s="123"/>
      <c r="O28" s="124"/>
      <c r="P28" s="125">
        <f t="shared" ref="P28:P36" si="49">N28*O28</f>
        <v>0</v>
      </c>
      <c r="Q28" s="123"/>
      <c r="R28" s="124"/>
      <c r="S28" s="125">
        <f t="shared" ref="S28:S36" si="50">Q28*R28</f>
        <v>0</v>
      </c>
      <c r="T28" s="123"/>
      <c r="U28" s="124"/>
      <c r="V28" s="125">
        <f t="shared" ref="V28:V36" si="51">T28*U28</f>
        <v>0</v>
      </c>
      <c r="W28" s="126">
        <f t="shared" ref="W28:W36" si="52">G28+M28+S28</f>
        <v>37250</v>
      </c>
      <c r="X28" s="127">
        <f t="shared" ref="X28:X36" si="53">J28+P28+V28</f>
        <v>37250</v>
      </c>
      <c r="Y28" s="127">
        <f t="shared" si="6"/>
        <v>0</v>
      </c>
      <c r="Z28" s="128">
        <f t="shared" si="7"/>
        <v>0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19" t="s">
        <v>77</v>
      </c>
      <c r="B29" s="120" t="s">
        <v>92</v>
      </c>
      <c r="C29" s="121" t="s">
        <v>351</v>
      </c>
      <c r="D29" s="122" t="s">
        <v>80</v>
      </c>
      <c r="E29" s="123">
        <v>1</v>
      </c>
      <c r="F29" s="124">
        <v>31100</v>
      </c>
      <c r="G29" s="125">
        <f t="shared" si="46"/>
        <v>31100</v>
      </c>
      <c r="H29" s="123">
        <v>1</v>
      </c>
      <c r="I29" s="124">
        <v>31100</v>
      </c>
      <c r="J29" s="125">
        <f t="shared" si="47"/>
        <v>31100</v>
      </c>
      <c r="K29" s="123"/>
      <c r="L29" s="124"/>
      <c r="M29" s="125">
        <f t="shared" si="48"/>
        <v>0</v>
      </c>
      <c r="N29" s="123"/>
      <c r="O29" s="124"/>
      <c r="P29" s="125">
        <f t="shared" si="49"/>
        <v>0</v>
      </c>
      <c r="Q29" s="123"/>
      <c r="R29" s="124"/>
      <c r="S29" s="125">
        <f t="shared" si="50"/>
        <v>0</v>
      </c>
      <c r="T29" s="123"/>
      <c r="U29" s="124"/>
      <c r="V29" s="125">
        <f t="shared" si="51"/>
        <v>0</v>
      </c>
      <c r="W29" s="126">
        <f t="shared" si="52"/>
        <v>31100</v>
      </c>
      <c r="X29" s="127">
        <f t="shared" si="53"/>
        <v>31100</v>
      </c>
      <c r="Y29" s="127">
        <f t="shared" si="6"/>
        <v>0</v>
      </c>
      <c r="Z29" s="128">
        <f t="shared" si="7"/>
        <v>0</v>
      </c>
      <c r="AA29" s="129"/>
      <c r="AB29" s="131"/>
      <c r="AC29" s="131"/>
      <c r="AD29" s="131"/>
      <c r="AE29" s="131"/>
      <c r="AF29" s="131"/>
      <c r="AG29" s="131"/>
    </row>
    <row r="30" spans="1:33" ht="30" customHeight="1" x14ac:dyDescent="0.25">
      <c r="A30" s="119" t="s">
        <v>77</v>
      </c>
      <c r="B30" s="120" t="s">
        <v>93</v>
      </c>
      <c r="C30" s="121" t="s">
        <v>352</v>
      </c>
      <c r="D30" s="122" t="s">
        <v>80</v>
      </c>
      <c r="E30" s="123">
        <v>1</v>
      </c>
      <c r="F30" s="124">
        <v>31100</v>
      </c>
      <c r="G30" s="125">
        <f t="shared" ref="G30:G35" si="54">E30*F30</f>
        <v>31100</v>
      </c>
      <c r="H30" s="123">
        <v>1</v>
      </c>
      <c r="I30" s="124">
        <v>31100</v>
      </c>
      <c r="J30" s="125">
        <f t="shared" ref="J30:J35" si="55">H30*I30</f>
        <v>31100</v>
      </c>
      <c r="K30" s="123"/>
      <c r="L30" s="124"/>
      <c r="M30" s="125">
        <f t="shared" ref="M30:M35" si="56">K30*L30</f>
        <v>0</v>
      </c>
      <c r="N30" s="123"/>
      <c r="O30" s="124"/>
      <c r="P30" s="125">
        <f t="shared" ref="P30:P35" si="57">N30*O30</f>
        <v>0</v>
      </c>
      <c r="Q30" s="123"/>
      <c r="R30" s="124"/>
      <c r="S30" s="125">
        <f t="shared" ref="S30:S35" si="58">Q30*R30</f>
        <v>0</v>
      </c>
      <c r="T30" s="123"/>
      <c r="U30" s="124"/>
      <c r="V30" s="125">
        <f t="shared" ref="V30:V35" si="59">T30*U30</f>
        <v>0</v>
      </c>
      <c r="W30" s="126">
        <f t="shared" ref="W30:W35" si="60">G30+M30+S30</f>
        <v>31100</v>
      </c>
      <c r="X30" s="127">
        <f t="shared" ref="X30:X35" si="61">J30+P30+V30</f>
        <v>31100</v>
      </c>
      <c r="Y30" s="127">
        <f t="shared" ref="Y30:Y35" si="62">W30-X30</f>
        <v>0</v>
      </c>
      <c r="Z30" s="128">
        <f t="shared" ref="Z30:Z35" si="63">Y30/W30</f>
        <v>0</v>
      </c>
      <c r="AA30" s="129"/>
      <c r="AB30" s="131"/>
      <c r="AC30" s="131"/>
      <c r="AD30" s="131"/>
      <c r="AE30" s="131"/>
      <c r="AF30" s="131"/>
      <c r="AG30" s="131"/>
    </row>
    <row r="31" spans="1:33" ht="30" customHeight="1" x14ac:dyDescent="0.25">
      <c r="A31" s="119" t="s">
        <v>77</v>
      </c>
      <c r="B31" s="120" t="s">
        <v>344</v>
      </c>
      <c r="C31" s="121" t="s">
        <v>353</v>
      </c>
      <c r="D31" s="122" t="s">
        <v>80</v>
      </c>
      <c r="E31" s="123">
        <v>1</v>
      </c>
      <c r="F31" s="124">
        <v>31100</v>
      </c>
      <c r="G31" s="125">
        <f t="shared" si="54"/>
        <v>31100</v>
      </c>
      <c r="H31" s="123">
        <v>1</v>
      </c>
      <c r="I31" s="124">
        <v>31100</v>
      </c>
      <c r="J31" s="125">
        <f t="shared" si="55"/>
        <v>31100</v>
      </c>
      <c r="K31" s="123"/>
      <c r="L31" s="124"/>
      <c r="M31" s="125">
        <f t="shared" si="56"/>
        <v>0</v>
      </c>
      <c r="N31" s="123"/>
      <c r="O31" s="124"/>
      <c r="P31" s="125">
        <f t="shared" si="57"/>
        <v>0</v>
      </c>
      <c r="Q31" s="123"/>
      <c r="R31" s="124"/>
      <c r="S31" s="125">
        <f t="shared" si="58"/>
        <v>0</v>
      </c>
      <c r="T31" s="123"/>
      <c r="U31" s="124"/>
      <c r="V31" s="125">
        <f t="shared" si="59"/>
        <v>0</v>
      </c>
      <c r="W31" s="126">
        <f t="shared" si="60"/>
        <v>31100</v>
      </c>
      <c r="X31" s="127">
        <f t="shared" si="61"/>
        <v>31100</v>
      </c>
      <c r="Y31" s="127">
        <f t="shared" si="62"/>
        <v>0</v>
      </c>
      <c r="Z31" s="128">
        <f t="shared" si="63"/>
        <v>0</v>
      </c>
      <c r="AA31" s="129"/>
      <c r="AB31" s="131"/>
      <c r="AC31" s="131"/>
      <c r="AD31" s="131"/>
      <c r="AE31" s="131"/>
      <c r="AF31" s="131"/>
      <c r="AG31" s="131"/>
    </row>
    <row r="32" spans="1:33" ht="30" customHeight="1" x14ac:dyDescent="0.25">
      <c r="A32" s="119" t="s">
        <v>77</v>
      </c>
      <c r="B32" s="120" t="s">
        <v>345</v>
      </c>
      <c r="C32" s="121" t="s">
        <v>354</v>
      </c>
      <c r="D32" s="122" t="s">
        <v>80</v>
      </c>
      <c r="E32" s="123">
        <v>2</v>
      </c>
      <c r="F32" s="124">
        <v>4350</v>
      </c>
      <c r="G32" s="125">
        <f t="shared" si="54"/>
        <v>8700</v>
      </c>
      <c r="H32" s="123">
        <v>2</v>
      </c>
      <c r="I32" s="124">
        <v>4350</v>
      </c>
      <c r="J32" s="125">
        <f t="shared" si="55"/>
        <v>8700</v>
      </c>
      <c r="K32" s="123"/>
      <c r="L32" s="124"/>
      <c r="M32" s="125">
        <f t="shared" si="56"/>
        <v>0</v>
      </c>
      <c r="N32" s="123"/>
      <c r="O32" s="124"/>
      <c r="P32" s="125">
        <f t="shared" si="57"/>
        <v>0</v>
      </c>
      <c r="Q32" s="123"/>
      <c r="R32" s="124"/>
      <c r="S32" s="125">
        <f t="shared" si="58"/>
        <v>0</v>
      </c>
      <c r="T32" s="123"/>
      <c r="U32" s="124"/>
      <c r="V32" s="125">
        <f t="shared" si="59"/>
        <v>0</v>
      </c>
      <c r="W32" s="126">
        <f t="shared" si="60"/>
        <v>8700</v>
      </c>
      <c r="X32" s="127">
        <f t="shared" si="61"/>
        <v>8700</v>
      </c>
      <c r="Y32" s="127">
        <f t="shared" si="62"/>
        <v>0</v>
      </c>
      <c r="Z32" s="128">
        <f t="shared" si="63"/>
        <v>0</v>
      </c>
      <c r="AA32" s="129"/>
      <c r="AB32" s="131"/>
      <c r="AC32" s="131"/>
      <c r="AD32" s="131"/>
      <c r="AE32" s="131"/>
      <c r="AF32" s="131"/>
      <c r="AG32" s="131"/>
    </row>
    <row r="33" spans="1:33" ht="30" customHeight="1" x14ac:dyDescent="0.25">
      <c r="A33" s="119" t="s">
        <v>77</v>
      </c>
      <c r="B33" s="120" t="s">
        <v>346</v>
      </c>
      <c r="C33" s="121" t="s">
        <v>355</v>
      </c>
      <c r="D33" s="122" t="s">
        <v>80</v>
      </c>
      <c r="E33" s="123">
        <v>1</v>
      </c>
      <c r="F33" s="124">
        <v>9950</v>
      </c>
      <c r="G33" s="125">
        <f t="shared" si="54"/>
        <v>9950</v>
      </c>
      <c r="H33" s="123">
        <v>1</v>
      </c>
      <c r="I33" s="124">
        <v>9950</v>
      </c>
      <c r="J33" s="125">
        <f t="shared" si="55"/>
        <v>9950</v>
      </c>
      <c r="K33" s="123"/>
      <c r="L33" s="124"/>
      <c r="M33" s="125">
        <f t="shared" si="56"/>
        <v>0</v>
      </c>
      <c r="N33" s="123"/>
      <c r="O33" s="124"/>
      <c r="P33" s="125">
        <f t="shared" si="57"/>
        <v>0</v>
      </c>
      <c r="Q33" s="123"/>
      <c r="R33" s="124"/>
      <c r="S33" s="125">
        <f t="shared" si="58"/>
        <v>0</v>
      </c>
      <c r="T33" s="123"/>
      <c r="U33" s="124"/>
      <c r="V33" s="125">
        <f t="shared" si="59"/>
        <v>0</v>
      </c>
      <c r="W33" s="126">
        <f t="shared" si="60"/>
        <v>9950</v>
      </c>
      <c r="X33" s="127">
        <f t="shared" si="61"/>
        <v>9950</v>
      </c>
      <c r="Y33" s="127">
        <f t="shared" si="62"/>
        <v>0</v>
      </c>
      <c r="Z33" s="128">
        <f t="shared" si="63"/>
        <v>0</v>
      </c>
      <c r="AA33" s="129"/>
      <c r="AB33" s="131"/>
      <c r="AC33" s="131"/>
      <c r="AD33" s="131"/>
      <c r="AE33" s="131"/>
      <c r="AF33" s="131"/>
      <c r="AG33" s="131"/>
    </row>
    <row r="34" spans="1:33" ht="30" customHeight="1" x14ac:dyDescent="0.25">
      <c r="A34" s="119" t="s">
        <v>77</v>
      </c>
      <c r="B34" s="120" t="s">
        <v>347</v>
      </c>
      <c r="C34" s="121" t="s">
        <v>356</v>
      </c>
      <c r="D34" s="122" t="s">
        <v>80</v>
      </c>
      <c r="E34" s="123">
        <v>1</v>
      </c>
      <c r="F34" s="124">
        <v>7500</v>
      </c>
      <c r="G34" s="125">
        <f t="shared" si="54"/>
        <v>7500</v>
      </c>
      <c r="H34" s="123">
        <v>1</v>
      </c>
      <c r="I34" s="124">
        <v>7500</v>
      </c>
      <c r="J34" s="125">
        <f t="shared" si="55"/>
        <v>7500</v>
      </c>
      <c r="K34" s="123"/>
      <c r="L34" s="124"/>
      <c r="M34" s="125">
        <f t="shared" si="56"/>
        <v>0</v>
      </c>
      <c r="N34" s="123"/>
      <c r="O34" s="124"/>
      <c r="P34" s="125">
        <f t="shared" si="57"/>
        <v>0</v>
      </c>
      <c r="Q34" s="123"/>
      <c r="R34" s="124"/>
      <c r="S34" s="125">
        <f t="shared" si="58"/>
        <v>0</v>
      </c>
      <c r="T34" s="123"/>
      <c r="U34" s="124"/>
      <c r="V34" s="125">
        <f t="shared" si="59"/>
        <v>0</v>
      </c>
      <c r="W34" s="126">
        <f t="shared" si="60"/>
        <v>7500</v>
      </c>
      <c r="X34" s="127">
        <f t="shared" si="61"/>
        <v>7500</v>
      </c>
      <c r="Y34" s="127">
        <f t="shared" si="62"/>
        <v>0</v>
      </c>
      <c r="Z34" s="128">
        <f t="shared" si="63"/>
        <v>0</v>
      </c>
      <c r="AA34" s="129"/>
      <c r="AB34" s="131"/>
      <c r="AC34" s="131"/>
      <c r="AD34" s="131"/>
      <c r="AE34" s="131"/>
      <c r="AF34" s="131"/>
      <c r="AG34" s="131"/>
    </row>
    <row r="35" spans="1:33" ht="30" customHeight="1" x14ac:dyDescent="0.25">
      <c r="A35" s="119" t="s">
        <v>77</v>
      </c>
      <c r="B35" s="120" t="s">
        <v>348</v>
      </c>
      <c r="C35" s="121" t="s">
        <v>357</v>
      </c>
      <c r="D35" s="122" t="s">
        <v>80</v>
      </c>
      <c r="E35" s="123">
        <v>2</v>
      </c>
      <c r="F35" s="124">
        <v>15000</v>
      </c>
      <c r="G35" s="125">
        <f t="shared" si="54"/>
        <v>30000</v>
      </c>
      <c r="H35" s="123">
        <v>2</v>
      </c>
      <c r="I35" s="124">
        <v>15000</v>
      </c>
      <c r="J35" s="125">
        <f t="shared" si="55"/>
        <v>30000</v>
      </c>
      <c r="K35" s="123"/>
      <c r="L35" s="124"/>
      <c r="M35" s="125">
        <f t="shared" si="56"/>
        <v>0</v>
      </c>
      <c r="N35" s="123"/>
      <c r="O35" s="124"/>
      <c r="P35" s="125">
        <f t="shared" si="57"/>
        <v>0</v>
      </c>
      <c r="Q35" s="123"/>
      <c r="R35" s="124"/>
      <c r="S35" s="125">
        <f t="shared" si="58"/>
        <v>0</v>
      </c>
      <c r="T35" s="123"/>
      <c r="U35" s="124"/>
      <c r="V35" s="125">
        <f t="shared" si="59"/>
        <v>0</v>
      </c>
      <c r="W35" s="126">
        <f t="shared" si="60"/>
        <v>30000</v>
      </c>
      <c r="X35" s="127">
        <f t="shared" si="61"/>
        <v>30000</v>
      </c>
      <c r="Y35" s="127">
        <f t="shared" si="62"/>
        <v>0</v>
      </c>
      <c r="Z35" s="128">
        <f t="shared" si="63"/>
        <v>0</v>
      </c>
      <c r="AA35" s="129"/>
      <c r="AB35" s="131"/>
      <c r="AC35" s="131"/>
      <c r="AD35" s="131"/>
      <c r="AE35" s="131"/>
      <c r="AF35" s="131"/>
      <c r="AG35" s="131"/>
    </row>
    <row r="36" spans="1:33" ht="30" customHeight="1" x14ac:dyDescent="0.25">
      <c r="A36" s="132" t="s">
        <v>77</v>
      </c>
      <c r="B36" s="154" t="s">
        <v>349</v>
      </c>
      <c r="C36" s="121" t="s">
        <v>358</v>
      </c>
      <c r="D36" s="134" t="s">
        <v>80</v>
      </c>
      <c r="E36" s="135">
        <v>1</v>
      </c>
      <c r="F36" s="136">
        <v>13700</v>
      </c>
      <c r="G36" s="137">
        <f t="shared" si="46"/>
        <v>13700</v>
      </c>
      <c r="H36" s="135">
        <v>1</v>
      </c>
      <c r="I36" s="136">
        <v>13700</v>
      </c>
      <c r="J36" s="137">
        <f t="shared" si="47"/>
        <v>13700</v>
      </c>
      <c r="K36" s="149"/>
      <c r="L36" s="150"/>
      <c r="M36" s="151">
        <f t="shared" si="48"/>
        <v>0</v>
      </c>
      <c r="N36" s="149"/>
      <c r="O36" s="150"/>
      <c r="P36" s="151">
        <f t="shared" si="49"/>
        <v>0</v>
      </c>
      <c r="Q36" s="149"/>
      <c r="R36" s="150"/>
      <c r="S36" s="151">
        <f t="shared" si="50"/>
        <v>0</v>
      </c>
      <c r="T36" s="149"/>
      <c r="U36" s="150"/>
      <c r="V36" s="151">
        <f t="shared" si="51"/>
        <v>0</v>
      </c>
      <c r="W36" s="138">
        <f t="shared" si="52"/>
        <v>13700</v>
      </c>
      <c r="X36" s="127">
        <f t="shared" si="53"/>
        <v>13700</v>
      </c>
      <c r="Y36" s="127">
        <f t="shared" si="6"/>
        <v>0</v>
      </c>
      <c r="Z36" s="128">
        <f t="shared" si="7"/>
        <v>0</v>
      </c>
      <c r="AA36" s="152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08" t="s">
        <v>72</v>
      </c>
      <c r="B37" s="155" t="s">
        <v>94</v>
      </c>
      <c r="C37" s="140" t="s">
        <v>95</v>
      </c>
      <c r="D37" s="141"/>
      <c r="E37" s="142">
        <f>SUM(E38:E40)</f>
        <v>334400</v>
      </c>
      <c r="F37" s="143"/>
      <c r="G37" s="144">
        <f t="shared" ref="G37:H37" si="64">SUM(G38:G40)</f>
        <v>73568</v>
      </c>
      <c r="H37" s="142">
        <f t="shared" si="64"/>
        <v>334400</v>
      </c>
      <c r="I37" s="143"/>
      <c r="J37" s="144">
        <f t="shared" ref="J37:K37" si="65">SUM(J38:J40)</f>
        <v>73568</v>
      </c>
      <c r="K37" s="142">
        <f t="shared" si="65"/>
        <v>315300</v>
      </c>
      <c r="L37" s="143"/>
      <c r="M37" s="144">
        <f t="shared" ref="M37:N37" si="66">SUM(M38:M40)</f>
        <v>69366</v>
      </c>
      <c r="N37" s="142">
        <f t="shared" si="66"/>
        <v>318300</v>
      </c>
      <c r="O37" s="143"/>
      <c r="P37" s="144">
        <f t="shared" ref="P37:Q37" si="67">SUM(P38:P40)</f>
        <v>70026</v>
      </c>
      <c r="Q37" s="142">
        <f t="shared" si="67"/>
        <v>0</v>
      </c>
      <c r="R37" s="143"/>
      <c r="S37" s="144">
        <f t="shared" ref="S37:T37" si="68">SUM(S38:S40)</f>
        <v>0</v>
      </c>
      <c r="T37" s="142">
        <f t="shared" si="68"/>
        <v>0</v>
      </c>
      <c r="U37" s="143"/>
      <c r="V37" s="144">
        <f t="shared" ref="V37:X37" si="69">SUM(V38:V40)</f>
        <v>0</v>
      </c>
      <c r="W37" s="144">
        <f t="shared" si="69"/>
        <v>142934</v>
      </c>
      <c r="X37" s="144">
        <f t="shared" si="69"/>
        <v>143594</v>
      </c>
      <c r="Y37" s="115">
        <f t="shared" si="6"/>
        <v>-660</v>
      </c>
      <c r="Z37" s="116">
        <f t="shared" si="7"/>
        <v>-4.6175157765122364E-3</v>
      </c>
      <c r="AA37" s="146"/>
      <c r="AB37" s="7"/>
      <c r="AC37" s="7"/>
      <c r="AD37" s="7"/>
      <c r="AE37" s="7"/>
      <c r="AF37" s="7"/>
      <c r="AG37" s="7"/>
    </row>
    <row r="38" spans="1:33" ht="30" customHeight="1" x14ac:dyDescent="0.25">
      <c r="A38" s="156" t="s">
        <v>77</v>
      </c>
      <c r="B38" s="157" t="s">
        <v>96</v>
      </c>
      <c r="C38" s="121" t="s">
        <v>97</v>
      </c>
      <c r="D38" s="158"/>
      <c r="E38" s="159">
        <f>G13</f>
        <v>134000</v>
      </c>
      <c r="F38" s="160">
        <v>0.22</v>
      </c>
      <c r="G38" s="161">
        <f t="shared" ref="G38:G40" si="70">E38*F38</f>
        <v>29480</v>
      </c>
      <c r="H38" s="159">
        <f>J13</f>
        <v>134000</v>
      </c>
      <c r="I38" s="160">
        <v>0.22</v>
      </c>
      <c r="J38" s="161">
        <f t="shared" ref="J38:J40" si="71">H38*I38</f>
        <v>29480</v>
      </c>
      <c r="K38" s="159">
        <f>M13</f>
        <v>315300</v>
      </c>
      <c r="L38" s="160">
        <v>0.22</v>
      </c>
      <c r="M38" s="161">
        <f t="shared" ref="M38:M40" si="72">K38*L38</f>
        <v>69366</v>
      </c>
      <c r="N38" s="159">
        <f>P13</f>
        <v>318300</v>
      </c>
      <c r="O38" s="160">
        <v>0.22</v>
      </c>
      <c r="P38" s="161">
        <f t="shared" ref="P38:P40" si="73">N38*O38</f>
        <v>70026</v>
      </c>
      <c r="Q38" s="159">
        <f>S13</f>
        <v>0</v>
      </c>
      <c r="R38" s="160">
        <v>0.22</v>
      </c>
      <c r="S38" s="161">
        <f t="shared" ref="S38:S40" si="74">Q38*R38</f>
        <v>0</v>
      </c>
      <c r="T38" s="159">
        <f>V13</f>
        <v>0</v>
      </c>
      <c r="U38" s="160">
        <v>0.22</v>
      </c>
      <c r="V38" s="161">
        <f t="shared" ref="V38:V40" si="75">T38*U38</f>
        <v>0</v>
      </c>
      <c r="W38" s="127">
        <f t="shared" ref="W38:W40" si="76">G38+M38+S38</f>
        <v>98846</v>
      </c>
      <c r="X38" s="127">
        <f t="shared" ref="X38:X40" si="77">J38+P38+V38</f>
        <v>99506</v>
      </c>
      <c r="Y38" s="127">
        <f t="shared" si="6"/>
        <v>-660</v>
      </c>
      <c r="Z38" s="128">
        <f t="shared" si="7"/>
        <v>-6.6770531938571114E-3</v>
      </c>
      <c r="AA38" s="162"/>
      <c r="AB38" s="130"/>
      <c r="AC38" s="131"/>
      <c r="AD38" s="131"/>
      <c r="AE38" s="131"/>
      <c r="AF38" s="131"/>
      <c r="AG38" s="131"/>
    </row>
    <row r="39" spans="1:33" ht="30" customHeight="1" x14ac:dyDescent="0.25">
      <c r="A39" s="119" t="s">
        <v>77</v>
      </c>
      <c r="B39" s="120" t="s">
        <v>98</v>
      </c>
      <c r="C39" s="121" t="s">
        <v>99</v>
      </c>
      <c r="D39" s="122"/>
      <c r="E39" s="123">
        <f>G23</f>
        <v>0</v>
      </c>
      <c r="F39" s="124">
        <v>0.22</v>
      </c>
      <c r="G39" s="125">
        <f t="shared" si="70"/>
        <v>0</v>
      </c>
      <c r="H39" s="123">
        <f>J23</f>
        <v>0</v>
      </c>
      <c r="I39" s="124">
        <v>0.22</v>
      </c>
      <c r="J39" s="125">
        <f t="shared" si="71"/>
        <v>0</v>
      </c>
      <c r="K39" s="123">
        <f>M23</f>
        <v>0</v>
      </c>
      <c r="L39" s="124">
        <v>0.22</v>
      </c>
      <c r="M39" s="125">
        <f t="shared" si="72"/>
        <v>0</v>
      </c>
      <c r="N39" s="123">
        <f>P23</f>
        <v>0</v>
      </c>
      <c r="O39" s="124">
        <v>0.22</v>
      </c>
      <c r="P39" s="125">
        <f t="shared" si="73"/>
        <v>0</v>
      </c>
      <c r="Q39" s="123">
        <f>S23</f>
        <v>0</v>
      </c>
      <c r="R39" s="124">
        <v>0.22</v>
      </c>
      <c r="S39" s="125">
        <f t="shared" si="74"/>
        <v>0</v>
      </c>
      <c r="T39" s="123">
        <f>V23</f>
        <v>0</v>
      </c>
      <c r="U39" s="124">
        <v>0.22</v>
      </c>
      <c r="V39" s="125">
        <f t="shared" si="75"/>
        <v>0</v>
      </c>
      <c r="W39" s="126">
        <f t="shared" si="76"/>
        <v>0</v>
      </c>
      <c r="X39" s="127">
        <f t="shared" si="77"/>
        <v>0</v>
      </c>
      <c r="Y39" s="127">
        <f t="shared" si="6"/>
        <v>0</v>
      </c>
      <c r="Z39" s="128" t="e">
        <f t="shared" si="7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5">
      <c r="A40" s="132" t="s">
        <v>77</v>
      </c>
      <c r="B40" s="154" t="s">
        <v>100</v>
      </c>
      <c r="C40" s="163" t="s">
        <v>89</v>
      </c>
      <c r="D40" s="134"/>
      <c r="E40" s="135">
        <f>G27</f>
        <v>200400</v>
      </c>
      <c r="F40" s="136">
        <v>0.22</v>
      </c>
      <c r="G40" s="137">
        <f t="shared" si="70"/>
        <v>44088</v>
      </c>
      <c r="H40" s="135">
        <f>J27</f>
        <v>200400</v>
      </c>
      <c r="I40" s="136">
        <v>0.22</v>
      </c>
      <c r="J40" s="137">
        <f t="shared" si="71"/>
        <v>44088</v>
      </c>
      <c r="K40" s="135">
        <f>M27</f>
        <v>0</v>
      </c>
      <c r="L40" s="136">
        <v>0.22</v>
      </c>
      <c r="M40" s="137">
        <f t="shared" si="72"/>
        <v>0</v>
      </c>
      <c r="N40" s="135">
        <f>P27</f>
        <v>0</v>
      </c>
      <c r="O40" s="136">
        <v>0.22</v>
      </c>
      <c r="P40" s="137">
        <f t="shared" si="73"/>
        <v>0</v>
      </c>
      <c r="Q40" s="135">
        <f>S27</f>
        <v>0</v>
      </c>
      <c r="R40" s="136">
        <v>0.22</v>
      </c>
      <c r="S40" s="137">
        <f t="shared" si="74"/>
        <v>0</v>
      </c>
      <c r="T40" s="135">
        <f>V27</f>
        <v>0</v>
      </c>
      <c r="U40" s="136">
        <v>0.22</v>
      </c>
      <c r="V40" s="137">
        <f t="shared" si="75"/>
        <v>0</v>
      </c>
      <c r="W40" s="138">
        <f t="shared" si="76"/>
        <v>44088</v>
      </c>
      <c r="X40" s="127">
        <f t="shared" si="77"/>
        <v>44088</v>
      </c>
      <c r="Y40" s="127">
        <f t="shared" si="6"/>
        <v>0</v>
      </c>
      <c r="Z40" s="128">
        <f t="shared" si="7"/>
        <v>0</v>
      </c>
      <c r="AA40" s="13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08" t="s">
        <v>74</v>
      </c>
      <c r="B41" s="155" t="s">
        <v>101</v>
      </c>
      <c r="C41" s="140" t="s">
        <v>102</v>
      </c>
      <c r="D41" s="141"/>
      <c r="E41" s="142">
        <f>SUM(E42:E44)</f>
        <v>4</v>
      </c>
      <c r="F41" s="143"/>
      <c r="G41" s="144">
        <f t="shared" ref="G41:H41" si="78">SUM(G42:G44)</f>
        <v>64000</v>
      </c>
      <c r="H41" s="142">
        <f t="shared" si="78"/>
        <v>4</v>
      </c>
      <c r="I41" s="143"/>
      <c r="J41" s="144">
        <f t="shared" ref="J41:K41" si="79">SUM(J42:J44)</f>
        <v>64000</v>
      </c>
      <c r="K41" s="142">
        <f t="shared" si="79"/>
        <v>0</v>
      </c>
      <c r="L41" s="143"/>
      <c r="M41" s="144">
        <f t="shared" ref="M41:N41" si="80">SUM(M42:M44)</f>
        <v>0</v>
      </c>
      <c r="N41" s="142">
        <f t="shared" si="80"/>
        <v>0</v>
      </c>
      <c r="O41" s="143"/>
      <c r="P41" s="144">
        <f t="shared" ref="P41:Q41" si="81">SUM(P42:P44)</f>
        <v>0</v>
      </c>
      <c r="Q41" s="142">
        <f t="shared" si="81"/>
        <v>0</v>
      </c>
      <c r="R41" s="143"/>
      <c r="S41" s="144">
        <f t="shared" ref="S41:T41" si="82">SUM(S42:S44)</f>
        <v>0</v>
      </c>
      <c r="T41" s="142">
        <f t="shared" si="82"/>
        <v>0</v>
      </c>
      <c r="U41" s="143"/>
      <c r="V41" s="144">
        <f t="shared" ref="V41:X41" si="83">SUM(V42:V44)</f>
        <v>0</v>
      </c>
      <c r="W41" s="144">
        <f t="shared" si="83"/>
        <v>64000</v>
      </c>
      <c r="X41" s="144">
        <f t="shared" si="83"/>
        <v>64000</v>
      </c>
      <c r="Y41" s="144">
        <f t="shared" si="6"/>
        <v>0</v>
      </c>
      <c r="Z41" s="144">
        <f t="shared" si="7"/>
        <v>0</v>
      </c>
      <c r="AA41" s="146"/>
      <c r="AB41" s="7"/>
      <c r="AC41" s="7"/>
      <c r="AD41" s="7"/>
      <c r="AE41" s="7"/>
      <c r="AF41" s="7"/>
      <c r="AG41" s="7"/>
    </row>
    <row r="42" spans="1:33" ht="30" customHeight="1" x14ac:dyDescent="0.25">
      <c r="A42" s="119" t="s">
        <v>77</v>
      </c>
      <c r="B42" s="157" t="s">
        <v>103</v>
      </c>
      <c r="C42" s="121" t="s">
        <v>359</v>
      </c>
      <c r="D42" s="122" t="s">
        <v>80</v>
      </c>
      <c r="E42" s="123">
        <v>2</v>
      </c>
      <c r="F42" s="124">
        <v>18000</v>
      </c>
      <c r="G42" s="125">
        <f t="shared" ref="G42:G44" si="84">E42*F42</f>
        <v>36000</v>
      </c>
      <c r="H42" s="123">
        <v>2</v>
      </c>
      <c r="I42" s="124">
        <v>18000</v>
      </c>
      <c r="J42" s="125">
        <f t="shared" ref="J42:J44" si="85">H42*I42</f>
        <v>36000</v>
      </c>
      <c r="K42" s="123"/>
      <c r="L42" s="124"/>
      <c r="M42" s="125">
        <f t="shared" ref="M42:M44" si="86">K42*L42</f>
        <v>0</v>
      </c>
      <c r="N42" s="123"/>
      <c r="O42" s="124"/>
      <c r="P42" s="125">
        <f t="shared" ref="P42:P44" si="87">N42*O42</f>
        <v>0</v>
      </c>
      <c r="Q42" s="123"/>
      <c r="R42" s="124"/>
      <c r="S42" s="125">
        <f t="shared" ref="S42:S44" si="88">Q42*R42</f>
        <v>0</v>
      </c>
      <c r="T42" s="123"/>
      <c r="U42" s="124"/>
      <c r="V42" s="125">
        <f t="shared" ref="V42:V44" si="89">T42*U42</f>
        <v>0</v>
      </c>
      <c r="W42" s="126">
        <f t="shared" ref="W42:W44" si="90">G42+M42+S42</f>
        <v>36000</v>
      </c>
      <c r="X42" s="127">
        <f t="shared" ref="X42:X44" si="91">J42+P42+V42</f>
        <v>36000</v>
      </c>
      <c r="Y42" s="127">
        <f t="shared" si="6"/>
        <v>0</v>
      </c>
      <c r="Z42" s="128">
        <f t="shared" si="7"/>
        <v>0</v>
      </c>
      <c r="AA42" s="129"/>
      <c r="AB42" s="7"/>
      <c r="AC42" s="7"/>
      <c r="AD42" s="7"/>
      <c r="AE42" s="7"/>
      <c r="AF42" s="7"/>
      <c r="AG42" s="7"/>
    </row>
    <row r="43" spans="1:33" ht="30" customHeight="1" thickBot="1" x14ac:dyDescent="0.3">
      <c r="A43" s="119" t="s">
        <v>77</v>
      </c>
      <c r="B43" s="120" t="s">
        <v>104</v>
      </c>
      <c r="C43" s="121" t="s">
        <v>360</v>
      </c>
      <c r="D43" s="122" t="s">
        <v>80</v>
      </c>
      <c r="E43" s="123">
        <v>2</v>
      </c>
      <c r="F43" s="124">
        <v>14000</v>
      </c>
      <c r="G43" s="125">
        <f t="shared" si="84"/>
        <v>28000</v>
      </c>
      <c r="H43" s="123">
        <v>2</v>
      </c>
      <c r="I43" s="124">
        <v>14000</v>
      </c>
      <c r="J43" s="125">
        <f t="shared" si="85"/>
        <v>28000</v>
      </c>
      <c r="K43" s="123"/>
      <c r="L43" s="124"/>
      <c r="M43" s="125">
        <f t="shared" si="86"/>
        <v>0</v>
      </c>
      <c r="N43" s="123"/>
      <c r="O43" s="124"/>
      <c r="P43" s="125">
        <f t="shared" si="87"/>
        <v>0</v>
      </c>
      <c r="Q43" s="123"/>
      <c r="R43" s="124"/>
      <c r="S43" s="125">
        <f t="shared" si="88"/>
        <v>0</v>
      </c>
      <c r="T43" s="123"/>
      <c r="U43" s="124"/>
      <c r="V43" s="125">
        <f t="shared" si="89"/>
        <v>0</v>
      </c>
      <c r="W43" s="126">
        <f t="shared" si="90"/>
        <v>28000</v>
      </c>
      <c r="X43" s="127">
        <f t="shared" si="91"/>
        <v>28000</v>
      </c>
      <c r="Y43" s="127">
        <f t="shared" si="6"/>
        <v>0</v>
      </c>
      <c r="Z43" s="128">
        <f t="shared" si="7"/>
        <v>0</v>
      </c>
      <c r="AA43" s="129"/>
      <c r="AB43" s="7"/>
      <c r="AC43" s="7"/>
      <c r="AD43" s="7"/>
      <c r="AE43" s="7"/>
      <c r="AF43" s="7"/>
      <c r="AG43" s="7"/>
    </row>
    <row r="44" spans="1:33" ht="30" hidden="1" customHeight="1" x14ac:dyDescent="0.25">
      <c r="A44" s="132" t="s">
        <v>77</v>
      </c>
      <c r="B44" s="133" t="s">
        <v>105</v>
      </c>
      <c r="C44" s="164" t="s">
        <v>91</v>
      </c>
      <c r="D44" s="134" t="s">
        <v>80</v>
      </c>
      <c r="E44" s="135"/>
      <c r="F44" s="136"/>
      <c r="G44" s="137">
        <f t="shared" si="84"/>
        <v>0</v>
      </c>
      <c r="H44" s="123"/>
      <c r="I44" s="136"/>
      <c r="J44" s="137">
        <f t="shared" si="85"/>
        <v>0</v>
      </c>
      <c r="K44" s="149"/>
      <c r="L44" s="150"/>
      <c r="M44" s="151">
        <f t="shared" si="86"/>
        <v>0</v>
      </c>
      <c r="N44" s="149"/>
      <c r="O44" s="150"/>
      <c r="P44" s="151">
        <f t="shared" si="87"/>
        <v>0</v>
      </c>
      <c r="Q44" s="149"/>
      <c r="R44" s="150"/>
      <c r="S44" s="151">
        <f t="shared" si="88"/>
        <v>0</v>
      </c>
      <c r="T44" s="149"/>
      <c r="U44" s="150"/>
      <c r="V44" s="151">
        <f t="shared" si="89"/>
        <v>0</v>
      </c>
      <c r="W44" s="138">
        <f t="shared" si="90"/>
        <v>0</v>
      </c>
      <c r="X44" s="127">
        <f t="shared" si="91"/>
        <v>0</v>
      </c>
      <c r="Y44" s="165">
        <f t="shared" si="6"/>
        <v>0</v>
      </c>
      <c r="Z44" s="128" t="e">
        <f t="shared" si="7"/>
        <v>#DIV/0!</v>
      </c>
      <c r="AA44" s="152"/>
      <c r="AB44" s="7"/>
      <c r="AC44" s="7"/>
      <c r="AD44" s="7"/>
      <c r="AE44" s="7"/>
      <c r="AF44" s="7"/>
      <c r="AG44" s="7"/>
    </row>
    <row r="45" spans="1:33" ht="30" customHeight="1" thickBot="1" x14ac:dyDescent="0.3">
      <c r="A45" s="166" t="s">
        <v>106</v>
      </c>
      <c r="B45" s="167"/>
      <c r="C45" s="168"/>
      <c r="D45" s="169"/>
      <c r="E45" s="170"/>
      <c r="F45" s="171"/>
      <c r="G45" s="172">
        <f>G13+G23+G27+G37+G41</f>
        <v>471968</v>
      </c>
      <c r="H45" s="123"/>
      <c r="I45" s="171"/>
      <c r="J45" s="172">
        <f>J13+J23+J27+J37+J41</f>
        <v>471968</v>
      </c>
      <c r="K45" s="170"/>
      <c r="L45" s="173"/>
      <c r="M45" s="172">
        <f>M13+M23+M27+M37+M41</f>
        <v>384666</v>
      </c>
      <c r="N45" s="170"/>
      <c r="O45" s="173"/>
      <c r="P45" s="172">
        <f>P13+P23+P27+P37+P41</f>
        <v>388326</v>
      </c>
      <c r="Q45" s="170"/>
      <c r="R45" s="173"/>
      <c r="S45" s="172">
        <f>S13+S23+S27+S37+S41</f>
        <v>0</v>
      </c>
      <c r="T45" s="170"/>
      <c r="U45" s="173"/>
      <c r="V45" s="172">
        <f t="shared" ref="V45:X45" si="92">V13+V23+V27+V37+V41</f>
        <v>0</v>
      </c>
      <c r="W45" s="172">
        <f t="shared" si="92"/>
        <v>856634</v>
      </c>
      <c r="X45" s="174">
        <f t="shared" si="92"/>
        <v>860294</v>
      </c>
      <c r="Y45" s="175">
        <f t="shared" si="6"/>
        <v>-3660</v>
      </c>
      <c r="Z45" s="176">
        <f t="shared" si="7"/>
        <v>-4.2725364624798924E-3</v>
      </c>
      <c r="AA45" s="177"/>
      <c r="AB45" s="6"/>
      <c r="AC45" s="7"/>
      <c r="AD45" s="7"/>
      <c r="AE45" s="7"/>
      <c r="AF45" s="7"/>
      <c r="AG45" s="7"/>
    </row>
    <row r="46" spans="1:33" ht="30" customHeight="1" thickBot="1" x14ac:dyDescent="0.3">
      <c r="A46" s="178" t="s">
        <v>72</v>
      </c>
      <c r="B46" s="179">
        <v>2</v>
      </c>
      <c r="C46" s="180" t="s">
        <v>107</v>
      </c>
      <c r="D46" s="181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6"/>
      <c r="X46" s="106"/>
      <c r="Y46" s="182"/>
      <c r="Z46" s="106"/>
      <c r="AA46" s="107"/>
      <c r="AB46" s="7"/>
      <c r="AC46" s="7"/>
      <c r="AD46" s="7"/>
      <c r="AE46" s="7"/>
      <c r="AF46" s="7"/>
      <c r="AG46" s="7"/>
    </row>
    <row r="47" spans="1:33" ht="30" customHeight="1" x14ac:dyDescent="0.25">
      <c r="A47" s="108" t="s">
        <v>74</v>
      </c>
      <c r="B47" s="155" t="s">
        <v>108</v>
      </c>
      <c r="C47" s="110" t="s">
        <v>109</v>
      </c>
      <c r="D47" s="111"/>
      <c r="E47" s="112">
        <f>SUM(E48:E50)</f>
        <v>0</v>
      </c>
      <c r="F47" s="113"/>
      <c r="G47" s="114">
        <f t="shared" ref="G47:H47" si="93">SUM(G48:G50)</f>
        <v>0</v>
      </c>
      <c r="H47" s="112">
        <f t="shared" si="93"/>
        <v>0</v>
      </c>
      <c r="I47" s="113"/>
      <c r="J47" s="114">
        <f t="shared" ref="J47:K47" si="94">SUM(J48:J50)</f>
        <v>0</v>
      </c>
      <c r="K47" s="112">
        <f t="shared" si="94"/>
        <v>0</v>
      </c>
      <c r="L47" s="113"/>
      <c r="M47" s="114">
        <f t="shared" ref="M47:N47" si="95">SUM(M48:M50)</f>
        <v>0</v>
      </c>
      <c r="N47" s="112">
        <f t="shared" si="95"/>
        <v>0</v>
      </c>
      <c r="O47" s="113"/>
      <c r="P47" s="114">
        <f t="shared" ref="P47:Q47" si="96">SUM(P48:P50)</f>
        <v>0</v>
      </c>
      <c r="Q47" s="112">
        <f t="shared" si="96"/>
        <v>0</v>
      </c>
      <c r="R47" s="113"/>
      <c r="S47" s="114">
        <f t="shared" ref="S47:T47" si="97">SUM(S48:S50)</f>
        <v>0</v>
      </c>
      <c r="T47" s="112">
        <f t="shared" si="97"/>
        <v>0</v>
      </c>
      <c r="U47" s="113"/>
      <c r="V47" s="114">
        <f t="shared" ref="V47:X47" si="98">SUM(V48:V50)</f>
        <v>0</v>
      </c>
      <c r="W47" s="114">
        <f t="shared" si="98"/>
        <v>0</v>
      </c>
      <c r="X47" s="183">
        <f t="shared" si="98"/>
        <v>0</v>
      </c>
      <c r="Y47" s="143">
        <f t="shared" ref="Y47:Y59" si="99">W47-X47</f>
        <v>0</v>
      </c>
      <c r="Z47" s="184" t="e">
        <f t="shared" ref="Z47:Z59" si="100">Y47/W47</f>
        <v>#DIV/0!</v>
      </c>
      <c r="AA47" s="117"/>
      <c r="AB47" s="185"/>
      <c r="AC47" s="118"/>
      <c r="AD47" s="118"/>
      <c r="AE47" s="118"/>
      <c r="AF47" s="118"/>
      <c r="AG47" s="118"/>
    </row>
    <row r="48" spans="1:33" ht="30" customHeight="1" thickBot="1" x14ac:dyDescent="0.3">
      <c r="A48" s="119" t="s">
        <v>77</v>
      </c>
      <c r="B48" s="120" t="s">
        <v>110</v>
      </c>
      <c r="C48" s="121" t="s">
        <v>111</v>
      </c>
      <c r="D48" s="122" t="s">
        <v>112</v>
      </c>
      <c r="E48" s="123"/>
      <c r="F48" s="124"/>
      <c r="G48" s="125">
        <f t="shared" ref="G48:G50" si="101">E48*F48</f>
        <v>0</v>
      </c>
      <c r="H48" s="123"/>
      <c r="I48" s="124"/>
      <c r="J48" s="125">
        <f t="shared" ref="J48:J50" si="102">H48*I48</f>
        <v>0</v>
      </c>
      <c r="K48" s="123"/>
      <c r="L48" s="124"/>
      <c r="M48" s="125">
        <f t="shared" ref="M48:M50" si="103">K48*L48</f>
        <v>0</v>
      </c>
      <c r="N48" s="123"/>
      <c r="O48" s="124"/>
      <c r="P48" s="125">
        <f t="shared" ref="P48:P50" si="104">N48*O48</f>
        <v>0</v>
      </c>
      <c r="Q48" s="123"/>
      <c r="R48" s="124"/>
      <c r="S48" s="125">
        <f t="shared" ref="S48:S50" si="105">Q48*R48</f>
        <v>0</v>
      </c>
      <c r="T48" s="123"/>
      <c r="U48" s="124"/>
      <c r="V48" s="125">
        <f t="shared" ref="V48:V50" si="106">T48*U48</f>
        <v>0</v>
      </c>
      <c r="W48" s="126">
        <f t="shared" ref="W48:W50" si="107">G48+M48+S48</f>
        <v>0</v>
      </c>
      <c r="X48" s="127">
        <f t="shared" ref="X48:X50" si="108">J48+P48+V48</f>
        <v>0</v>
      </c>
      <c r="Y48" s="127">
        <f t="shared" si="99"/>
        <v>0</v>
      </c>
      <c r="Z48" s="128" t="e">
        <f t="shared" si="100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hidden="1" customHeight="1" x14ac:dyDescent="0.25">
      <c r="A49" s="119" t="s">
        <v>77</v>
      </c>
      <c r="B49" s="120" t="s">
        <v>113</v>
      </c>
      <c r="C49" s="121" t="s">
        <v>111</v>
      </c>
      <c r="D49" s="122" t="s">
        <v>112</v>
      </c>
      <c r="E49" s="123"/>
      <c r="F49" s="124"/>
      <c r="G49" s="125">
        <f t="shared" si="101"/>
        <v>0</v>
      </c>
      <c r="H49" s="123"/>
      <c r="I49" s="124"/>
      <c r="J49" s="125">
        <f t="shared" si="102"/>
        <v>0</v>
      </c>
      <c r="K49" s="123"/>
      <c r="L49" s="124"/>
      <c r="M49" s="125">
        <f t="shared" si="103"/>
        <v>0</v>
      </c>
      <c r="N49" s="123"/>
      <c r="O49" s="124"/>
      <c r="P49" s="125">
        <f t="shared" si="104"/>
        <v>0</v>
      </c>
      <c r="Q49" s="123"/>
      <c r="R49" s="124"/>
      <c r="S49" s="125">
        <f t="shared" si="105"/>
        <v>0</v>
      </c>
      <c r="T49" s="123"/>
      <c r="U49" s="124"/>
      <c r="V49" s="125">
        <f t="shared" si="106"/>
        <v>0</v>
      </c>
      <c r="W49" s="126">
        <f t="shared" si="107"/>
        <v>0</v>
      </c>
      <c r="X49" s="127">
        <f t="shared" si="108"/>
        <v>0</v>
      </c>
      <c r="Y49" s="127">
        <f t="shared" si="99"/>
        <v>0</v>
      </c>
      <c r="Z49" s="128" t="e">
        <f t="shared" si="100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hidden="1" customHeight="1" x14ac:dyDescent="0.25">
      <c r="A50" s="147" t="s">
        <v>77</v>
      </c>
      <c r="B50" s="154" t="s">
        <v>114</v>
      </c>
      <c r="C50" s="121" t="s">
        <v>111</v>
      </c>
      <c r="D50" s="148" t="s">
        <v>112</v>
      </c>
      <c r="E50" s="149"/>
      <c r="F50" s="150"/>
      <c r="G50" s="151">
        <f t="shared" si="101"/>
        <v>0</v>
      </c>
      <c r="H50" s="149"/>
      <c r="I50" s="150"/>
      <c r="J50" s="151">
        <f t="shared" si="102"/>
        <v>0</v>
      </c>
      <c r="K50" s="149"/>
      <c r="L50" s="150"/>
      <c r="M50" s="151">
        <f t="shared" si="103"/>
        <v>0</v>
      </c>
      <c r="N50" s="149"/>
      <c r="O50" s="150"/>
      <c r="P50" s="151">
        <f t="shared" si="104"/>
        <v>0</v>
      </c>
      <c r="Q50" s="149"/>
      <c r="R50" s="150"/>
      <c r="S50" s="151">
        <f t="shared" si="105"/>
        <v>0</v>
      </c>
      <c r="T50" s="149"/>
      <c r="U50" s="150"/>
      <c r="V50" s="151">
        <f t="shared" si="106"/>
        <v>0</v>
      </c>
      <c r="W50" s="138">
        <f t="shared" si="107"/>
        <v>0</v>
      </c>
      <c r="X50" s="127">
        <f t="shared" si="108"/>
        <v>0</v>
      </c>
      <c r="Y50" s="127">
        <f t="shared" si="99"/>
        <v>0</v>
      </c>
      <c r="Z50" s="128" t="e">
        <f t="shared" si="100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08" t="s">
        <v>74</v>
      </c>
      <c r="B51" s="155" t="s">
        <v>115</v>
      </c>
      <c r="C51" s="153" t="s">
        <v>116</v>
      </c>
      <c r="D51" s="141"/>
      <c r="E51" s="142">
        <f>SUM(E52:E54)</f>
        <v>0</v>
      </c>
      <c r="F51" s="143"/>
      <c r="G51" s="144">
        <f t="shared" ref="G51:H51" si="109">SUM(G52:G54)</f>
        <v>0</v>
      </c>
      <c r="H51" s="142">
        <f t="shared" si="109"/>
        <v>0</v>
      </c>
      <c r="I51" s="143"/>
      <c r="J51" s="144">
        <f t="shared" ref="J51:K51" si="110">SUM(J52:J54)</f>
        <v>0</v>
      </c>
      <c r="K51" s="142">
        <f t="shared" si="110"/>
        <v>0</v>
      </c>
      <c r="L51" s="143"/>
      <c r="M51" s="144">
        <f t="shared" ref="M51:N51" si="111">SUM(M52:M54)</f>
        <v>0</v>
      </c>
      <c r="N51" s="142">
        <f t="shared" si="111"/>
        <v>0</v>
      </c>
      <c r="O51" s="143"/>
      <c r="P51" s="144">
        <f t="shared" ref="P51:Q51" si="112">SUM(P52:P54)</f>
        <v>0</v>
      </c>
      <c r="Q51" s="142">
        <f t="shared" si="112"/>
        <v>0</v>
      </c>
      <c r="R51" s="143"/>
      <c r="S51" s="144">
        <f t="shared" ref="S51:T51" si="113">SUM(S52:S54)</f>
        <v>0</v>
      </c>
      <c r="T51" s="142">
        <f t="shared" si="113"/>
        <v>0</v>
      </c>
      <c r="U51" s="143"/>
      <c r="V51" s="144">
        <f t="shared" ref="V51:X51" si="114">SUM(V52:V54)</f>
        <v>0</v>
      </c>
      <c r="W51" s="144">
        <f t="shared" si="114"/>
        <v>0</v>
      </c>
      <c r="X51" s="144">
        <f t="shared" si="114"/>
        <v>0</v>
      </c>
      <c r="Y51" s="186">
        <f t="shared" si="99"/>
        <v>0</v>
      </c>
      <c r="Z51" s="186" t="e">
        <f t="shared" si="100"/>
        <v>#DIV/0!</v>
      </c>
      <c r="AA51" s="146"/>
      <c r="AB51" s="118"/>
      <c r="AC51" s="118"/>
      <c r="AD51" s="118"/>
      <c r="AE51" s="118"/>
      <c r="AF51" s="118"/>
      <c r="AG51" s="118"/>
    </row>
    <row r="52" spans="1:33" ht="30" customHeight="1" thickBot="1" x14ac:dyDescent="0.3">
      <c r="A52" s="119" t="s">
        <v>77</v>
      </c>
      <c r="B52" s="120" t="s">
        <v>117</v>
      </c>
      <c r="C52" s="121" t="s">
        <v>118</v>
      </c>
      <c r="D52" s="122" t="s">
        <v>119</v>
      </c>
      <c r="E52" s="123"/>
      <c r="F52" s="124"/>
      <c r="G52" s="125">
        <f t="shared" ref="G52:G54" si="115">E52*F52</f>
        <v>0</v>
      </c>
      <c r="H52" s="123"/>
      <c r="I52" s="124"/>
      <c r="J52" s="125">
        <f t="shared" ref="J52:J54" si="116">H52*I52</f>
        <v>0</v>
      </c>
      <c r="K52" s="123"/>
      <c r="L52" s="124"/>
      <c r="M52" s="125">
        <f t="shared" ref="M52:M54" si="117">K52*L52</f>
        <v>0</v>
      </c>
      <c r="N52" s="123"/>
      <c r="O52" s="124"/>
      <c r="P52" s="125">
        <f t="shared" ref="P52:P54" si="118">N52*O52</f>
        <v>0</v>
      </c>
      <c r="Q52" s="123"/>
      <c r="R52" s="124"/>
      <c r="S52" s="125">
        <f t="shared" ref="S52:S54" si="119">Q52*R52</f>
        <v>0</v>
      </c>
      <c r="T52" s="123"/>
      <c r="U52" s="124"/>
      <c r="V52" s="125">
        <f t="shared" ref="V52:V54" si="120">T52*U52</f>
        <v>0</v>
      </c>
      <c r="W52" s="126">
        <f t="shared" ref="W52:W54" si="121">G52+M52+S52</f>
        <v>0</v>
      </c>
      <c r="X52" s="127">
        <f t="shared" ref="X52:X54" si="122">J52+P52+V52</f>
        <v>0</v>
      </c>
      <c r="Y52" s="127">
        <f t="shared" si="99"/>
        <v>0</v>
      </c>
      <c r="Z52" s="128" t="e">
        <f t="shared" si="10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hidden="1" customHeight="1" x14ac:dyDescent="0.25">
      <c r="A53" s="119" t="s">
        <v>77</v>
      </c>
      <c r="B53" s="120" t="s">
        <v>120</v>
      </c>
      <c r="C53" s="187" t="s">
        <v>118</v>
      </c>
      <c r="D53" s="122" t="s">
        <v>119</v>
      </c>
      <c r="E53" s="123"/>
      <c r="F53" s="124"/>
      <c r="G53" s="125">
        <f t="shared" si="115"/>
        <v>0</v>
      </c>
      <c r="H53" s="123"/>
      <c r="I53" s="124"/>
      <c r="J53" s="125">
        <f t="shared" si="116"/>
        <v>0</v>
      </c>
      <c r="K53" s="123"/>
      <c r="L53" s="124"/>
      <c r="M53" s="125">
        <f t="shared" si="117"/>
        <v>0</v>
      </c>
      <c r="N53" s="123"/>
      <c r="O53" s="124"/>
      <c r="P53" s="125">
        <f t="shared" si="118"/>
        <v>0</v>
      </c>
      <c r="Q53" s="123"/>
      <c r="R53" s="124"/>
      <c r="S53" s="125">
        <f t="shared" si="119"/>
        <v>0</v>
      </c>
      <c r="T53" s="123"/>
      <c r="U53" s="124"/>
      <c r="V53" s="125">
        <f t="shared" si="120"/>
        <v>0</v>
      </c>
      <c r="W53" s="126">
        <f t="shared" si="121"/>
        <v>0</v>
      </c>
      <c r="X53" s="127">
        <f t="shared" si="122"/>
        <v>0</v>
      </c>
      <c r="Y53" s="127">
        <f t="shared" si="99"/>
        <v>0</v>
      </c>
      <c r="Z53" s="128" t="e">
        <f t="shared" si="100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hidden="1" customHeight="1" x14ac:dyDescent="0.25">
      <c r="A54" s="147" t="s">
        <v>77</v>
      </c>
      <c r="B54" s="154" t="s">
        <v>121</v>
      </c>
      <c r="C54" s="188" t="s">
        <v>118</v>
      </c>
      <c r="D54" s="148" t="s">
        <v>119</v>
      </c>
      <c r="E54" s="149"/>
      <c r="F54" s="150"/>
      <c r="G54" s="151">
        <f t="shared" si="115"/>
        <v>0</v>
      </c>
      <c r="H54" s="149"/>
      <c r="I54" s="150"/>
      <c r="J54" s="151">
        <f t="shared" si="116"/>
        <v>0</v>
      </c>
      <c r="K54" s="149"/>
      <c r="L54" s="150"/>
      <c r="M54" s="151">
        <f t="shared" si="117"/>
        <v>0</v>
      </c>
      <c r="N54" s="149"/>
      <c r="O54" s="150"/>
      <c r="P54" s="151">
        <f t="shared" si="118"/>
        <v>0</v>
      </c>
      <c r="Q54" s="149"/>
      <c r="R54" s="150"/>
      <c r="S54" s="151">
        <f t="shared" si="119"/>
        <v>0</v>
      </c>
      <c r="T54" s="149"/>
      <c r="U54" s="150"/>
      <c r="V54" s="151">
        <f t="shared" si="120"/>
        <v>0</v>
      </c>
      <c r="W54" s="138">
        <f t="shared" si="121"/>
        <v>0</v>
      </c>
      <c r="X54" s="127">
        <f t="shared" si="122"/>
        <v>0</v>
      </c>
      <c r="Y54" s="127">
        <f t="shared" si="99"/>
        <v>0</v>
      </c>
      <c r="Z54" s="128" t="e">
        <f t="shared" si="100"/>
        <v>#DIV/0!</v>
      </c>
      <c r="AA54" s="152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08" t="s">
        <v>74</v>
      </c>
      <c r="B55" s="155" t="s">
        <v>122</v>
      </c>
      <c r="C55" s="153" t="s">
        <v>123</v>
      </c>
      <c r="D55" s="141"/>
      <c r="E55" s="142">
        <f>SUM(E56:E58)</f>
        <v>0</v>
      </c>
      <c r="F55" s="143"/>
      <c r="G55" s="144">
        <f t="shared" ref="G55:H55" si="123">SUM(G56:G58)</f>
        <v>0</v>
      </c>
      <c r="H55" s="142">
        <f t="shared" si="123"/>
        <v>0</v>
      </c>
      <c r="I55" s="143"/>
      <c r="J55" s="144">
        <f t="shared" ref="J55:K55" si="124">SUM(J56:J58)</f>
        <v>0</v>
      </c>
      <c r="K55" s="142">
        <f t="shared" si="124"/>
        <v>0</v>
      </c>
      <c r="L55" s="143"/>
      <c r="M55" s="144">
        <f t="shared" ref="M55:N55" si="125">SUM(M56:M58)</f>
        <v>0</v>
      </c>
      <c r="N55" s="142">
        <f t="shared" si="125"/>
        <v>0</v>
      </c>
      <c r="O55" s="143"/>
      <c r="P55" s="144">
        <f t="shared" ref="P55:Q55" si="126">SUM(P56:P58)</f>
        <v>0</v>
      </c>
      <c r="Q55" s="142">
        <f t="shared" si="126"/>
        <v>0</v>
      </c>
      <c r="R55" s="143"/>
      <c r="S55" s="144">
        <f t="shared" ref="S55:T55" si="127">SUM(S56:S58)</f>
        <v>0</v>
      </c>
      <c r="T55" s="142">
        <f t="shared" si="127"/>
        <v>0</v>
      </c>
      <c r="U55" s="143"/>
      <c r="V55" s="144">
        <f t="shared" ref="V55:X55" si="128">SUM(V56:V58)</f>
        <v>0</v>
      </c>
      <c r="W55" s="144">
        <f t="shared" si="128"/>
        <v>0</v>
      </c>
      <c r="X55" s="144">
        <f t="shared" si="128"/>
        <v>0</v>
      </c>
      <c r="Y55" s="143">
        <f t="shared" si="99"/>
        <v>0</v>
      </c>
      <c r="Z55" s="143" t="e">
        <f t="shared" si="100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thickBot="1" x14ac:dyDescent="0.3">
      <c r="A56" s="119" t="s">
        <v>77</v>
      </c>
      <c r="B56" s="120" t="s">
        <v>124</v>
      </c>
      <c r="C56" s="121" t="s">
        <v>125</v>
      </c>
      <c r="D56" s="122" t="s">
        <v>119</v>
      </c>
      <c r="E56" s="123"/>
      <c r="F56" s="124"/>
      <c r="G56" s="125">
        <f t="shared" ref="G56:G58" si="129">E56*F56</f>
        <v>0</v>
      </c>
      <c r="H56" s="123"/>
      <c r="I56" s="124"/>
      <c r="J56" s="125">
        <f t="shared" ref="J56:J58" si="130">H56*I56</f>
        <v>0</v>
      </c>
      <c r="K56" s="123"/>
      <c r="L56" s="124"/>
      <c r="M56" s="125">
        <f t="shared" ref="M56:M58" si="131">K56*L56</f>
        <v>0</v>
      </c>
      <c r="N56" s="123"/>
      <c r="O56" s="124"/>
      <c r="P56" s="125">
        <f t="shared" ref="P56:P58" si="132">N56*O56</f>
        <v>0</v>
      </c>
      <c r="Q56" s="123"/>
      <c r="R56" s="124"/>
      <c r="S56" s="125">
        <f t="shared" ref="S56:S58" si="133">Q56*R56</f>
        <v>0</v>
      </c>
      <c r="T56" s="123"/>
      <c r="U56" s="124"/>
      <c r="V56" s="125">
        <f t="shared" ref="V56:V58" si="134">T56*U56</f>
        <v>0</v>
      </c>
      <c r="W56" s="126">
        <f t="shared" ref="W56:W58" si="135">G56+M56+S56</f>
        <v>0</v>
      </c>
      <c r="X56" s="127">
        <f t="shared" ref="X56:X58" si="136">J56+P56+V56</f>
        <v>0</v>
      </c>
      <c r="Y56" s="127">
        <f t="shared" si="99"/>
        <v>0</v>
      </c>
      <c r="Z56" s="128" t="e">
        <f t="shared" si="100"/>
        <v>#DIV/0!</v>
      </c>
      <c r="AA56" s="129"/>
      <c r="AB56" s="130"/>
      <c r="AC56" s="131"/>
      <c r="AD56" s="131"/>
      <c r="AE56" s="131"/>
      <c r="AF56" s="131"/>
      <c r="AG56" s="131"/>
    </row>
    <row r="57" spans="1:33" ht="30" hidden="1" customHeight="1" x14ac:dyDescent="0.25">
      <c r="A57" s="119" t="s">
        <v>77</v>
      </c>
      <c r="B57" s="120" t="s">
        <v>126</v>
      </c>
      <c r="C57" s="121" t="s">
        <v>127</v>
      </c>
      <c r="D57" s="122" t="s">
        <v>119</v>
      </c>
      <c r="E57" s="123"/>
      <c r="F57" s="124"/>
      <c r="G57" s="125">
        <f t="shared" si="129"/>
        <v>0</v>
      </c>
      <c r="H57" s="123"/>
      <c r="I57" s="124"/>
      <c r="J57" s="125">
        <f t="shared" si="130"/>
        <v>0</v>
      </c>
      <c r="K57" s="123"/>
      <c r="L57" s="124"/>
      <c r="M57" s="125">
        <f t="shared" si="131"/>
        <v>0</v>
      </c>
      <c r="N57" s="123"/>
      <c r="O57" s="124"/>
      <c r="P57" s="125">
        <f t="shared" si="132"/>
        <v>0</v>
      </c>
      <c r="Q57" s="123"/>
      <c r="R57" s="124"/>
      <c r="S57" s="125">
        <f t="shared" si="133"/>
        <v>0</v>
      </c>
      <c r="T57" s="123"/>
      <c r="U57" s="124"/>
      <c r="V57" s="125">
        <f t="shared" si="134"/>
        <v>0</v>
      </c>
      <c r="W57" s="126">
        <f t="shared" si="135"/>
        <v>0</v>
      </c>
      <c r="X57" s="127">
        <f t="shared" si="136"/>
        <v>0</v>
      </c>
      <c r="Y57" s="127">
        <f t="shared" si="99"/>
        <v>0</v>
      </c>
      <c r="Z57" s="128" t="e">
        <f t="shared" si="10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hidden="1" customHeight="1" x14ac:dyDescent="0.25">
      <c r="A58" s="132" t="s">
        <v>77</v>
      </c>
      <c r="B58" s="133" t="s">
        <v>128</v>
      </c>
      <c r="C58" s="164" t="s">
        <v>125</v>
      </c>
      <c r="D58" s="134" t="s">
        <v>119</v>
      </c>
      <c r="E58" s="149"/>
      <c r="F58" s="150"/>
      <c r="G58" s="151">
        <f t="shared" si="129"/>
        <v>0</v>
      </c>
      <c r="H58" s="149"/>
      <c r="I58" s="150"/>
      <c r="J58" s="151">
        <f t="shared" si="130"/>
        <v>0</v>
      </c>
      <c r="K58" s="149"/>
      <c r="L58" s="150"/>
      <c r="M58" s="151">
        <f t="shared" si="131"/>
        <v>0</v>
      </c>
      <c r="N58" s="149"/>
      <c r="O58" s="150"/>
      <c r="P58" s="151">
        <f t="shared" si="132"/>
        <v>0</v>
      </c>
      <c r="Q58" s="149"/>
      <c r="R58" s="150"/>
      <c r="S58" s="151">
        <f t="shared" si="133"/>
        <v>0</v>
      </c>
      <c r="T58" s="149"/>
      <c r="U58" s="150"/>
      <c r="V58" s="151">
        <f t="shared" si="134"/>
        <v>0</v>
      </c>
      <c r="W58" s="138">
        <f t="shared" si="135"/>
        <v>0</v>
      </c>
      <c r="X58" s="127">
        <f t="shared" si="136"/>
        <v>0</v>
      </c>
      <c r="Y58" s="127">
        <f t="shared" si="99"/>
        <v>0</v>
      </c>
      <c r="Z58" s="128" t="e">
        <f t="shared" si="100"/>
        <v>#DIV/0!</v>
      </c>
      <c r="AA58" s="152"/>
      <c r="AB58" s="131"/>
      <c r="AC58" s="131"/>
      <c r="AD58" s="131"/>
      <c r="AE58" s="131"/>
      <c r="AF58" s="131"/>
      <c r="AG58" s="131"/>
    </row>
    <row r="59" spans="1:33" ht="30" customHeight="1" thickBot="1" x14ac:dyDescent="0.3">
      <c r="A59" s="166" t="s">
        <v>129</v>
      </c>
      <c r="B59" s="167"/>
      <c r="C59" s="168"/>
      <c r="D59" s="169"/>
      <c r="E59" s="173">
        <f>E55+E51+E47</f>
        <v>0</v>
      </c>
      <c r="F59" s="189"/>
      <c r="G59" s="172">
        <f t="shared" ref="G59:H59" si="137">G55+G51+G47</f>
        <v>0</v>
      </c>
      <c r="H59" s="173">
        <f t="shared" si="137"/>
        <v>0</v>
      </c>
      <c r="I59" s="189"/>
      <c r="J59" s="172">
        <f t="shared" ref="J59:K59" si="138">J55+J51+J47</f>
        <v>0</v>
      </c>
      <c r="K59" s="190">
        <f t="shared" si="138"/>
        <v>0</v>
      </c>
      <c r="L59" s="189"/>
      <c r="M59" s="172">
        <f t="shared" ref="M59:N59" si="139">M55+M51+M47</f>
        <v>0</v>
      </c>
      <c r="N59" s="190">
        <f t="shared" si="139"/>
        <v>0</v>
      </c>
      <c r="O59" s="189"/>
      <c r="P59" s="172">
        <f t="shared" ref="P59:Q59" si="140">P55+P51+P47</f>
        <v>0</v>
      </c>
      <c r="Q59" s="190">
        <f t="shared" si="140"/>
        <v>0</v>
      </c>
      <c r="R59" s="189"/>
      <c r="S59" s="172">
        <f t="shared" ref="S59:T59" si="141">S55+S51+S47</f>
        <v>0</v>
      </c>
      <c r="T59" s="190">
        <f t="shared" si="141"/>
        <v>0</v>
      </c>
      <c r="U59" s="189"/>
      <c r="V59" s="172">
        <f t="shared" ref="V59:X59" si="142">V55+V51+V47</f>
        <v>0</v>
      </c>
      <c r="W59" s="191">
        <f t="shared" si="142"/>
        <v>0</v>
      </c>
      <c r="X59" s="191">
        <f t="shared" si="142"/>
        <v>0</v>
      </c>
      <c r="Y59" s="191">
        <f t="shared" si="99"/>
        <v>0</v>
      </c>
      <c r="Z59" s="191" t="e">
        <f t="shared" si="100"/>
        <v>#DIV/0!</v>
      </c>
      <c r="AA59" s="177"/>
      <c r="AB59" s="7"/>
      <c r="AC59" s="7"/>
      <c r="AD59" s="7"/>
      <c r="AE59" s="7"/>
      <c r="AF59" s="7"/>
      <c r="AG59" s="7"/>
    </row>
    <row r="60" spans="1:33" ht="30" customHeight="1" thickBot="1" x14ac:dyDescent="0.3">
      <c r="A60" s="178" t="s">
        <v>72</v>
      </c>
      <c r="B60" s="179">
        <v>3</v>
      </c>
      <c r="C60" s="180" t="s">
        <v>130</v>
      </c>
      <c r="D60" s="181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106"/>
      <c r="Z60" s="106"/>
      <c r="AA60" s="107"/>
      <c r="AB60" s="7"/>
      <c r="AC60" s="7"/>
      <c r="AD60" s="7"/>
      <c r="AE60" s="7"/>
      <c r="AF60" s="7"/>
      <c r="AG60" s="7"/>
    </row>
    <row r="61" spans="1:33" ht="45" customHeight="1" x14ac:dyDescent="0.25">
      <c r="A61" s="108" t="s">
        <v>74</v>
      </c>
      <c r="B61" s="155" t="s">
        <v>131</v>
      </c>
      <c r="C61" s="110" t="s">
        <v>132</v>
      </c>
      <c r="D61" s="111"/>
      <c r="E61" s="112">
        <f>SUM(E62:E64)</f>
        <v>0</v>
      </c>
      <c r="F61" s="113"/>
      <c r="G61" s="114">
        <f t="shared" ref="G61:H61" si="143">SUM(G62:G64)</f>
        <v>0</v>
      </c>
      <c r="H61" s="112">
        <f t="shared" si="143"/>
        <v>0</v>
      </c>
      <c r="I61" s="113"/>
      <c r="J61" s="114">
        <f t="shared" ref="J61:K61" si="144">SUM(J62:J64)</f>
        <v>0</v>
      </c>
      <c r="K61" s="112">
        <f t="shared" si="144"/>
        <v>0</v>
      </c>
      <c r="L61" s="113"/>
      <c r="M61" s="114">
        <f t="shared" ref="M61:N61" si="145">SUM(M62:M64)</f>
        <v>0</v>
      </c>
      <c r="N61" s="112">
        <f t="shared" si="145"/>
        <v>0</v>
      </c>
      <c r="O61" s="113"/>
      <c r="P61" s="114">
        <f t="shared" ref="P61:Q61" si="146">SUM(P62:P64)</f>
        <v>0</v>
      </c>
      <c r="Q61" s="112">
        <f t="shared" si="146"/>
        <v>0</v>
      </c>
      <c r="R61" s="113"/>
      <c r="S61" s="114">
        <f t="shared" ref="S61:T61" si="147">SUM(S62:S64)</f>
        <v>0</v>
      </c>
      <c r="T61" s="112">
        <f t="shared" si="147"/>
        <v>0</v>
      </c>
      <c r="U61" s="113"/>
      <c r="V61" s="114">
        <f t="shared" ref="V61:X61" si="148">SUM(V62:V64)</f>
        <v>0</v>
      </c>
      <c r="W61" s="114">
        <f t="shared" si="148"/>
        <v>0</v>
      </c>
      <c r="X61" s="114">
        <f t="shared" si="148"/>
        <v>0</v>
      </c>
      <c r="Y61" s="115">
        <f t="shared" ref="Y61:Y68" si="149">W61-X61</f>
        <v>0</v>
      </c>
      <c r="Z61" s="116" t="e">
        <f t="shared" ref="Z61:Z68" si="150">Y61/W61</f>
        <v>#DIV/0!</v>
      </c>
      <c r="AA61" s="117"/>
      <c r="AB61" s="118"/>
      <c r="AC61" s="118"/>
      <c r="AD61" s="118"/>
      <c r="AE61" s="118"/>
      <c r="AF61" s="118"/>
      <c r="AG61" s="118"/>
    </row>
    <row r="62" spans="1:33" ht="30" customHeight="1" thickBot="1" x14ac:dyDescent="0.3">
      <c r="A62" s="119" t="s">
        <v>77</v>
      </c>
      <c r="B62" s="120" t="s">
        <v>133</v>
      </c>
      <c r="C62" s="187" t="s">
        <v>134</v>
      </c>
      <c r="D62" s="122" t="s">
        <v>112</v>
      </c>
      <c r="E62" s="123"/>
      <c r="F62" s="124"/>
      <c r="G62" s="125">
        <f t="shared" ref="G62:G64" si="151">E62*F62</f>
        <v>0</v>
      </c>
      <c r="H62" s="123"/>
      <c r="I62" s="124"/>
      <c r="J62" s="125">
        <f t="shared" ref="J62:J64" si="152">H62*I62</f>
        <v>0</v>
      </c>
      <c r="K62" s="123"/>
      <c r="L62" s="124"/>
      <c r="M62" s="125">
        <f t="shared" ref="M62:M64" si="153">K62*L62</f>
        <v>0</v>
      </c>
      <c r="N62" s="123"/>
      <c r="O62" s="124"/>
      <c r="P62" s="125">
        <f t="shared" ref="P62:P64" si="154">N62*O62</f>
        <v>0</v>
      </c>
      <c r="Q62" s="123"/>
      <c r="R62" s="124"/>
      <c r="S62" s="125">
        <f t="shared" ref="S62:S64" si="155">Q62*R62</f>
        <v>0</v>
      </c>
      <c r="T62" s="123"/>
      <c r="U62" s="124"/>
      <c r="V62" s="125">
        <f t="shared" ref="V62:V64" si="156">T62*U62</f>
        <v>0</v>
      </c>
      <c r="W62" s="126">
        <f t="shared" ref="W62:W64" si="157">G62+M62+S62</f>
        <v>0</v>
      </c>
      <c r="X62" s="127">
        <f t="shared" ref="X62:X64" si="158">J62+P62+V62</f>
        <v>0</v>
      </c>
      <c r="Y62" s="127">
        <f t="shared" si="149"/>
        <v>0</v>
      </c>
      <c r="Z62" s="128" t="e">
        <f t="shared" si="150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hidden="1" customHeight="1" x14ac:dyDescent="0.25">
      <c r="A63" s="119" t="s">
        <v>77</v>
      </c>
      <c r="B63" s="120" t="s">
        <v>135</v>
      </c>
      <c r="C63" s="187" t="s">
        <v>136</v>
      </c>
      <c r="D63" s="122" t="s">
        <v>112</v>
      </c>
      <c r="E63" s="123"/>
      <c r="F63" s="124"/>
      <c r="G63" s="125">
        <f t="shared" si="151"/>
        <v>0</v>
      </c>
      <c r="H63" s="123"/>
      <c r="I63" s="124"/>
      <c r="J63" s="125">
        <f t="shared" si="152"/>
        <v>0</v>
      </c>
      <c r="K63" s="123"/>
      <c r="L63" s="124"/>
      <c r="M63" s="125">
        <f t="shared" si="153"/>
        <v>0</v>
      </c>
      <c r="N63" s="123"/>
      <c r="O63" s="124"/>
      <c r="P63" s="125">
        <f t="shared" si="154"/>
        <v>0</v>
      </c>
      <c r="Q63" s="123"/>
      <c r="R63" s="124"/>
      <c r="S63" s="125">
        <f t="shared" si="155"/>
        <v>0</v>
      </c>
      <c r="T63" s="123"/>
      <c r="U63" s="124"/>
      <c r="V63" s="125">
        <f t="shared" si="156"/>
        <v>0</v>
      </c>
      <c r="W63" s="126">
        <f t="shared" si="157"/>
        <v>0</v>
      </c>
      <c r="X63" s="127">
        <f t="shared" si="158"/>
        <v>0</v>
      </c>
      <c r="Y63" s="127">
        <f t="shared" si="149"/>
        <v>0</v>
      </c>
      <c r="Z63" s="128" t="e">
        <f t="shared" si="150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25">
      <c r="A64" s="132" t="s">
        <v>77</v>
      </c>
      <c r="B64" s="133" t="s">
        <v>137</v>
      </c>
      <c r="C64" s="163" t="s">
        <v>138</v>
      </c>
      <c r="D64" s="134" t="s">
        <v>112</v>
      </c>
      <c r="E64" s="135"/>
      <c r="F64" s="136"/>
      <c r="G64" s="137">
        <f t="shared" si="151"/>
        <v>0</v>
      </c>
      <c r="H64" s="135"/>
      <c r="I64" s="136"/>
      <c r="J64" s="137">
        <f t="shared" si="152"/>
        <v>0</v>
      </c>
      <c r="K64" s="135"/>
      <c r="L64" s="136"/>
      <c r="M64" s="137">
        <f t="shared" si="153"/>
        <v>0</v>
      </c>
      <c r="N64" s="135"/>
      <c r="O64" s="136"/>
      <c r="P64" s="137">
        <f t="shared" si="154"/>
        <v>0</v>
      </c>
      <c r="Q64" s="135"/>
      <c r="R64" s="136"/>
      <c r="S64" s="137">
        <f t="shared" si="155"/>
        <v>0</v>
      </c>
      <c r="T64" s="135"/>
      <c r="U64" s="136"/>
      <c r="V64" s="137">
        <f t="shared" si="156"/>
        <v>0</v>
      </c>
      <c r="W64" s="138">
        <f t="shared" si="157"/>
        <v>0</v>
      </c>
      <c r="X64" s="127">
        <f t="shared" si="158"/>
        <v>0</v>
      </c>
      <c r="Y64" s="127">
        <f t="shared" si="149"/>
        <v>0</v>
      </c>
      <c r="Z64" s="128" t="e">
        <f t="shared" si="150"/>
        <v>#DIV/0!</v>
      </c>
      <c r="AA64" s="139"/>
      <c r="AB64" s="131"/>
      <c r="AC64" s="131"/>
      <c r="AD64" s="131"/>
      <c r="AE64" s="131"/>
      <c r="AF64" s="131"/>
      <c r="AG64" s="131"/>
    </row>
    <row r="65" spans="1:33" ht="47.25" customHeight="1" x14ac:dyDescent="0.25">
      <c r="A65" s="108" t="s">
        <v>74</v>
      </c>
      <c r="B65" s="155" t="s">
        <v>139</v>
      </c>
      <c r="C65" s="140" t="s">
        <v>140</v>
      </c>
      <c r="D65" s="141"/>
      <c r="E65" s="142"/>
      <c r="F65" s="143"/>
      <c r="G65" s="144"/>
      <c r="H65" s="142"/>
      <c r="I65" s="143"/>
      <c r="J65" s="144"/>
      <c r="K65" s="142">
        <f>SUM(K66:K67)</f>
        <v>0</v>
      </c>
      <c r="L65" s="143"/>
      <c r="M65" s="144">
        <f t="shared" ref="M65:N65" si="159">SUM(M66:M67)</f>
        <v>0</v>
      </c>
      <c r="N65" s="142">
        <f t="shared" si="159"/>
        <v>0</v>
      </c>
      <c r="O65" s="143"/>
      <c r="P65" s="144">
        <f t="shared" ref="P65:Q65" si="160">SUM(P66:P67)</f>
        <v>0</v>
      </c>
      <c r="Q65" s="142">
        <f t="shared" si="160"/>
        <v>0</v>
      </c>
      <c r="R65" s="143"/>
      <c r="S65" s="144">
        <f t="shared" ref="S65:T65" si="161">SUM(S66:S67)</f>
        <v>0</v>
      </c>
      <c r="T65" s="142">
        <f t="shared" si="161"/>
        <v>0</v>
      </c>
      <c r="U65" s="143"/>
      <c r="V65" s="144">
        <f t="shared" ref="V65:X65" si="162">SUM(V66:V67)</f>
        <v>0</v>
      </c>
      <c r="W65" s="144">
        <f t="shared" si="162"/>
        <v>0</v>
      </c>
      <c r="X65" s="144">
        <f t="shared" si="162"/>
        <v>0</v>
      </c>
      <c r="Y65" s="144">
        <f t="shared" si="149"/>
        <v>0</v>
      </c>
      <c r="Z65" s="144" t="e">
        <f t="shared" si="150"/>
        <v>#DIV/0!</v>
      </c>
      <c r="AA65" s="146"/>
      <c r="AB65" s="118"/>
      <c r="AC65" s="118"/>
      <c r="AD65" s="118"/>
      <c r="AE65" s="118"/>
      <c r="AF65" s="118"/>
      <c r="AG65" s="118"/>
    </row>
    <row r="66" spans="1:33" ht="30" customHeight="1" x14ac:dyDescent="0.25">
      <c r="A66" s="119" t="s">
        <v>77</v>
      </c>
      <c r="B66" s="120" t="s">
        <v>141</v>
      </c>
      <c r="C66" s="187" t="s">
        <v>142</v>
      </c>
      <c r="D66" s="122" t="s">
        <v>143</v>
      </c>
      <c r="E66" s="470" t="s">
        <v>144</v>
      </c>
      <c r="F66" s="471"/>
      <c r="G66" s="472"/>
      <c r="H66" s="470" t="s">
        <v>144</v>
      </c>
      <c r="I66" s="471"/>
      <c r="J66" s="472"/>
      <c r="K66" s="123"/>
      <c r="L66" s="124"/>
      <c r="M66" s="125">
        <f t="shared" ref="M66:M67" si="163">K66*L66</f>
        <v>0</v>
      </c>
      <c r="N66" s="123"/>
      <c r="O66" s="124"/>
      <c r="P66" s="125">
        <f t="shared" ref="P66:P67" si="164">N66*O66</f>
        <v>0</v>
      </c>
      <c r="Q66" s="123"/>
      <c r="R66" s="124"/>
      <c r="S66" s="125">
        <f t="shared" ref="S66:S67" si="165">Q66*R66</f>
        <v>0</v>
      </c>
      <c r="T66" s="123"/>
      <c r="U66" s="124"/>
      <c r="V66" s="125">
        <f t="shared" ref="V66:V67" si="166">T66*U66</f>
        <v>0</v>
      </c>
      <c r="W66" s="138">
        <f t="shared" ref="W66:W67" si="167">G66+M66+S66</f>
        <v>0</v>
      </c>
      <c r="X66" s="127">
        <f t="shared" ref="X66:X67" si="168">J66+P66+V66</f>
        <v>0</v>
      </c>
      <c r="Y66" s="127">
        <f t="shared" si="149"/>
        <v>0</v>
      </c>
      <c r="Z66" s="128" t="e">
        <f t="shared" si="150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32" t="s">
        <v>77</v>
      </c>
      <c r="B67" s="133" t="s">
        <v>145</v>
      </c>
      <c r="C67" s="163" t="s">
        <v>146</v>
      </c>
      <c r="D67" s="134" t="s">
        <v>143</v>
      </c>
      <c r="E67" s="440"/>
      <c r="F67" s="473"/>
      <c r="G67" s="441"/>
      <c r="H67" s="440"/>
      <c r="I67" s="473"/>
      <c r="J67" s="441"/>
      <c r="K67" s="149"/>
      <c r="L67" s="150"/>
      <c r="M67" s="151">
        <f t="shared" si="163"/>
        <v>0</v>
      </c>
      <c r="N67" s="149"/>
      <c r="O67" s="150"/>
      <c r="P67" s="151">
        <f t="shared" si="164"/>
        <v>0</v>
      </c>
      <c r="Q67" s="149"/>
      <c r="R67" s="150"/>
      <c r="S67" s="151">
        <f t="shared" si="165"/>
        <v>0</v>
      </c>
      <c r="T67" s="149"/>
      <c r="U67" s="150"/>
      <c r="V67" s="151">
        <f t="shared" si="166"/>
        <v>0</v>
      </c>
      <c r="W67" s="138">
        <f t="shared" si="167"/>
        <v>0</v>
      </c>
      <c r="X67" s="127">
        <f t="shared" si="168"/>
        <v>0</v>
      </c>
      <c r="Y67" s="165">
        <f t="shared" si="149"/>
        <v>0</v>
      </c>
      <c r="Z67" s="128" t="e">
        <f t="shared" si="150"/>
        <v>#DIV/0!</v>
      </c>
      <c r="AA67" s="152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66" t="s">
        <v>147</v>
      </c>
      <c r="B68" s="167"/>
      <c r="C68" s="168"/>
      <c r="D68" s="169"/>
      <c r="E68" s="173">
        <f>E61</f>
        <v>0</v>
      </c>
      <c r="F68" s="189"/>
      <c r="G68" s="172">
        <f t="shared" ref="G68:H68" si="169">G61</f>
        <v>0</v>
      </c>
      <c r="H68" s="173">
        <f t="shared" si="169"/>
        <v>0</v>
      </c>
      <c r="I68" s="189"/>
      <c r="J68" s="172">
        <f>J61</f>
        <v>0</v>
      </c>
      <c r="K68" s="190">
        <f>K65+K61</f>
        <v>0</v>
      </c>
      <c r="L68" s="189"/>
      <c r="M68" s="172">
        <f t="shared" ref="M68:N68" si="170">M65+M61</f>
        <v>0</v>
      </c>
      <c r="N68" s="190">
        <f t="shared" si="170"/>
        <v>0</v>
      </c>
      <c r="O68" s="189"/>
      <c r="P68" s="172">
        <f t="shared" ref="P68:Q68" si="171">P65+P61</f>
        <v>0</v>
      </c>
      <c r="Q68" s="190">
        <f t="shared" si="171"/>
        <v>0</v>
      </c>
      <c r="R68" s="189"/>
      <c r="S68" s="172">
        <f t="shared" ref="S68:T68" si="172">S65+S61</f>
        <v>0</v>
      </c>
      <c r="T68" s="190">
        <f t="shared" si="172"/>
        <v>0</v>
      </c>
      <c r="U68" s="189"/>
      <c r="V68" s="172">
        <f t="shared" ref="V68:X68" si="173">V65+V61</f>
        <v>0</v>
      </c>
      <c r="W68" s="191">
        <f t="shared" si="173"/>
        <v>0</v>
      </c>
      <c r="X68" s="191">
        <f t="shared" si="173"/>
        <v>0</v>
      </c>
      <c r="Y68" s="191">
        <f t="shared" si="149"/>
        <v>0</v>
      </c>
      <c r="Z68" s="191" t="e">
        <f t="shared" si="150"/>
        <v>#DIV/0!</v>
      </c>
      <c r="AA68" s="177"/>
      <c r="AB68" s="131"/>
      <c r="AC68" s="131"/>
      <c r="AD68" s="131"/>
      <c r="AE68" s="7"/>
      <c r="AF68" s="7"/>
      <c r="AG68" s="7"/>
    </row>
    <row r="69" spans="1:33" ht="30" customHeight="1" x14ac:dyDescent="0.25">
      <c r="A69" s="178" t="s">
        <v>72</v>
      </c>
      <c r="B69" s="179">
        <v>4</v>
      </c>
      <c r="C69" s="180" t="s">
        <v>148</v>
      </c>
      <c r="D69" s="181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6"/>
      <c r="X69" s="106"/>
      <c r="Y69" s="182"/>
      <c r="Z69" s="106"/>
      <c r="AA69" s="107"/>
      <c r="AB69" s="7"/>
      <c r="AC69" s="7"/>
      <c r="AD69" s="7"/>
      <c r="AE69" s="7"/>
      <c r="AF69" s="7"/>
      <c r="AG69" s="7"/>
    </row>
    <row r="70" spans="1:33" ht="30" customHeight="1" x14ac:dyDescent="0.25">
      <c r="A70" s="108" t="s">
        <v>74</v>
      </c>
      <c r="B70" s="155" t="s">
        <v>149</v>
      </c>
      <c r="C70" s="192" t="s">
        <v>150</v>
      </c>
      <c r="D70" s="111"/>
      <c r="E70" s="112">
        <f>SUM(E71:E73)</f>
        <v>0</v>
      </c>
      <c r="F70" s="113"/>
      <c r="G70" s="114">
        <f t="shared" ref="G70:H70" si="174">SUM(G71:G73)</f>
        <v>0</v>
      </c>
      <c r="H70" s="112">
        <f t="shared" si="174"/>
        <v>0</v>
      </c>
      <c r="I70" s="113"/>
      <c r="J70" s="114">
        <f t="shared" ref="J70:K70" si="175">SUM(J71:J73)</f>
        <v>0</v>
      </c>
      <c r="K70" s="112">
        <f t="shared" si="175"/>
        <v>0</v>
      </c>
      <c r="L70" s="113"/>
      <c r="M70" s="114">
        <f t="shared" ref="M70:N70" si="176">SUM(M71:M73)</f>
        <v>0</v>
      </c>
      <c r="N70" s="112">
        <f t="shared" si="176"/>
        <v>0</v>
      </c>
      <c r="O70" s="113"/>
      <c r="P70" s="114">
        <f t="shared" ref="P70:Q70" si="177">SUM(P71:P73)</f>
        <v>0</v>
      </c>
      <c r="Q70" s="112">
        <f t="shared" si="177"/>
        <v>0</v>
      </c>
      <c r="R70" s="113"/>
      <c r="S70" s="114">
        <f t="shared" ref="S70:T70" si="178">SUM(S71:S73)</f>
        <v>0</v>
      </c>
      <c r="T70" s="112">
        <f t="shared" si="178"/>
        <v>0</v>
      </c>
      <c r="U70" s="113"/>
      <c r="V70" s="114">
        <f t="shared" ref="V70:X70" si="179">SUM(V71:V73)</f>
        <v>0</v>
      </c>
      <c r="W70" s="114">
        <f t="shared" si="179"/>
        <v>0</v>
      </c>
      <c r="X70" s="114">
        <f t="shared" si="179"/>
        <v>0</v>
      </c>
      <c r="Y70" s="193">
        <f t="shared" ref="Y70:Y90" si="180">W70-X70</f>
        <v>0</v>
      </c>
      <c r="Z70" s="116" t="e">
        <f t="shared" ref="Z70:Z90" si="181">Y70/W70</f>
        <v>#DIV/0!</v>
      </c>
      <c r="AA70" s="117"/>
      <c r="AB70" s="118"/>
      <c r="AC70" s="118"/>
      <c r="AD70" s="118"/>
      <c r="AE70" s="118"/>
      <c r="AF70" s="118"/>
      <c r="AG70" s="118"/>
    </row>
    <row r="71" spans="1:33" ht="30" customHeight="1" thickBot="1" x14ac:dyDescent="0.3">
      <c r="A71" s="119" t="s">
        <v>77</v>
      </c>
      <c r="B71" s="120" t="s">
        <v>151</v>
      </c>
      <c r="C71" s="187" t="s">
        <v>152</v>
      </c>
      <c r="D71" s="194" t="s">
        <v>153</v>
      </c>
      <c r="E71" s="195"/>
      <c r="F71" s="196"/>
      <c r="G71" s="197">
        <f t="shared" ref="G71:G73" si="182">E71*F71</f>
        <v>0</v>
      </c>
      <c r="H71" s="195"/>
      <c r="I71" s="196"/>
      <c r="J71" s="197">
        <f t="shared" ref="J71:J73" si="183">H71*I71</f>
        <v>0</v>
      </c>
      <c r="K71" s="123"/>
      <c r="L71" s="196"/>
      <c r="M71" s="125">
        <f t="shared" ref="M71:M73" si="184">K71*L71</f>
        <v>0</v>
      </c>
      <c r="N71" s="123"/>
      <c r="O71" s="196"/>
      <c r="P71" s="125">
        <f t="shared" ref="P71:P73" si="185">N71*O71</f>
        <v>0</v>
      </c>
      <c r="Q71" s="123"/>
      <c r="R71" s="196"/>
      <c r="S71" s="125">
        <f t="shared" ref="S71:S73" si="186">Q71*R71</f>
        <v>0</v>
      </c>
      <c r="T71" s="123"/>
      <c r="U71" s="196"/>
      <c r="V71" s="125">
        <f t="shared" ref="V71:V73" si="187">T71*U71</f>
        <v>0</v>
      </c>
      <c r="W71" s="126">
        <f t="shared" ref="W71:W73" si="188">G71+M71+S71</f>
        <v>0</v>
      </c>
      <c r="X71" s="127">
        <f t="shared" ref="X71:X73" si="189">J71+P71+V71</f>
        <v>0</v>
      </c>
      <c r="Y71" s="127">
        <f t="shared" si="180"/>
        <v>0</v>
      </c>
      <c r="Z71" s="128" t="e">
        <f t="shared" si="18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5">
      <c r="A72" s="119" t="s">
        <v>77</v>
      </c>
      <c r="B72" s="120" t="s">
        <v>154</v>
      </c>
      <c r="C72" s="187" t="s">
        <v>152</v>
      </c>
      <c r="D72" s="194" t="s">
        <v>153</v>
      </c>
      <c r="E72" s="195"/>
      <c r="F72" s="196"/>
      <c r="G72" s="197">
        <f t="shared" si="182"/>
        <v>0</v>
      </c>
      <c r="H72" s="195"/>
      <c r="I72" s="196"/>
      <c r="J72" s="197">
        <f t="shared" si="183"/>
        <v>0</v>
      </c>
      <c r="K72" s="123"/>
      <c r="L72" s="196"/>
      <c r="M72" s="125">
        <f t="shared" si="184"/>
        <v>0</v>
      </c>
      <c r="N72" s="123"/>
      <c r="O72" s="196"/>
      <c r="P72" s="125">
        <f t="shared" si="185"/>
        <v>0</v>
      </c>
      <c r="Q72" s="123"/>
      <c r="R72" s="196"/>
      <c r="S72" s="125">
        <f t="shared" si="186"/>
        <v>0</v>
      </c>
      <c r="T72" s="123"/>
      <c r="U72" s="196"/>
      <c r="V72" s="125">
        <f t="shared" si="187"/>
        <v>0</v>
      </c>
      <c r="W72" s="126">
        <f t="shared" si="188"/>
        <v>0</v>
      </c>
      <c r="X72" s="127">
        <f t="shared" si="189"/>
        <v>0</v>
      </c>
      <c r="Y72" s="127">
        <f t="shared" si="180"/>
        <v>0</v>
      </c>
      <c r="Z72" s="128" t="e">
        <f t="shared" si="18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5">
      <c r="A73" s="147" t="s">
        <v>77</v>
      </c>
      <c r="B73" s="133" t="s">
        <v>155</v>
      </c>
      <c r="C73" s="163" t="s">
        <v>152</v>
      </c>
      <c r="D73" s="194" t="s">
        <v>153</v>
      </c>
      <c r="E73" s="198"/>
      <c r="F73" s="199"/>
      <c r="G73" s="200">
        <f t="shared" si="182"/>
        <v>0</v>
      </c>
      <c r="H73" s="198"/>
      <c r="I73" s="199"/>
      <c r="J73" s="200">
        <f t="shared" si="183"/>
        <v>0</v>
      </c>
      <c r="K73" s="135"/>
      <c r="L73" s="199"/>
      <c r="M73" s="137">
        <f t="shared" si="184"/>
        <v>0</v>
      </c>
      <c r="N73" s="135"/>
      <c r="O73" s="199"/>
      <c r="P73" s="137">
        <f t="shared" si="185"/>
        <v>0</v>
      </c>
      <c r="Q73" s="135"/>
      <c r="R73" s="199"/>
      <c r="S73" s="137">
        <f t="shared" si="186"/>
        <v>0</v>
      </c>
      <c r="T73" s="135"/>
      <c r="U73" s="199"/>
      <c r="V73" s="137">
        <f t="shared" si="187"/>
        <v>0</v>
      </c>
      <c r="W73" s="138">
        <f t="shared" si="188"/>
        <v>0</v>
      </c>
      <c r="X73" s="127">
        <f t="shared" si="189"/>
        <v>0</v>
      </c>
      <c r="Y73" s="127">
        <f t="shared" si="180"/>
        <v>0</v>
      </c>
      <c r="Z73" s="128" t="e">
        <f t="shared" si="18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74</v>
      </c>
      <c r="B74" s="155" t="s">
        <v>156</v>
      </c>
      <c r="C74" s="153" t="s">
        <v>157</v>
      </c>
      <c r="D74" s="141"/>
      <c r="E74" s="142">
        <f>SUM(E75:E77)</f>
        <v>0</v>
      </c>
      <c r="F74" s="143"/>
      <c r="G74" s="144">
        <f t="shared" ref="G74:H74" si="190">SUM(G75:G77)</f>
        <v>0</v>
      </c>
      <c r="H74" s="142">
        <f t="shared" si="190"/>
        <v>0</v>
      </c>
      <c r="I74" s="143"/>
      <c r="J74" s="144">
        <f t="shared" ref="J74:K74" si="191">SUM(J75:J77)</f>
        <v>0</v>
      </c>
      <c r="K74" s="142">
        <f t="shared" si="191"/>
        <v>0</v>
      </c>
      <c r="L74" s="143"/>
      <c r="M74" s="144">
        <f t="shared" ref="M74:N74" si="192">SUM(M75:M77)</f>
        <v>0</v>
      </c>
      <c r="N74" s="142">
        <f t="shared" si="192"/>
        <v>0</v>
      </c>
      <c r="O74" s="143"/>
      <c r="P74" s="144">
        <f t="shared" ref="P74:Q74" si="193">SUM(P75:P77)</f>
        <v>0</v>
      </c>
      <c r="Q74" s="142">
        <f t="shared" si="193"/>
        <v>0</v>
      </c>
      <c r="R74" s="143"/>
      <c r="S74" s="144">
        <f t="shared" ref="S74:T74" si="194">SUM(S75:S77)</f>
        <v>0</v>
      </c>
      <c r="T74" s="142">
        <f t="shared" si="194"/>
        <v>0</v>
      </c>
      <c r="U74" s="143"/>
      <c r="V74" s="144">
        <f t="shared" ref="V74:X74" si="195">SUM(V75:V77)</f>
        <v>0</v>
      </c>
      <c r="W74" s="144">
        <f t="shared" si="195"/>
        <v>0</v>
      </c>
      <c r="X74" s="144">
        <f t="shared" si="195"/>
        <v>0</v>
      </c>
      <c r="Y74" s="144">
        <f t="shared" si="180"/>
        <v>0</v>
      </c>
      <c r="Z74" s="144" t="e">
        <f t="shared" si="18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thickBot="1" x14ac:dyDescent="0.3">
      <c r="A75" s="119" t="s">
        <v>77</v>
      </c>
      <c r="B75" s="120" t="s">
        <v>158</v>
      </c>
      <c r="C75" s="201" t="s">
        <v>159</v>
      </c>
      <c r="D75" s="202" t="s">
        <v>160</v>
      </c>
      <c r="E75" s="123"/>
      <c r="F75" s="124"/>
      <c r="G75" s="125">
        <f t="shared" ref="G75:G77" si="196">E75*F75</f>
        <v>0</v>
      </c>
      <c r="H75" s="123"/>
      <c r="I75" s="124"/>
      <c r="J75" s="125">
        <f t="shared" ref="J75:J77" si="197">H75*I75</f>
        <v>0</v>
      </c>
      <c r="K75" s="123"/>
      <c r="L75" s="124"/>
      <c r="M75" s="125">
        <f t="shared" ref="M75:M77" si="198">K75*L75</f>
        <v>0</v>
      </c>
      <c r="N75" s="123"/>
      <c r="O75" s="124"/>
      <c r="P75" s="125">
        <f t="shared" ref="P75:P77" si="199">N75*O75</f>
        <v>0</v>
      </c>
      <c r="Q75" s="123"/>
      <c r="R75" s="124"/>
      <c r="S75" s="125">
        <f t="shared" ref="S75:S77" si="200">Q75*R75</f>
        <v>0</v>
      </c>
      <c r="T75" s="123"/>
      <c r="U75" s="124"/>
      <c r="V75" s="125">
        <f t="shared" ref="V75:V77" si="201">T75*U75</f>
        <v>0</v>
      </c>
      <c r="W75" s="126">
        <f t="shared" ref="W75:W77" si="202">G75+M75+S75</f>
        <v>0</v>
      </c>
      <c r="X75" s="127">
        <f t="shared" ref="X75:X77" si="203">J75+P75+V75</f>
        <v>0</v>
      </c>
      <c r="Y75" s="127">
        <f t="shared" si="180"/>
        <v>0</v>
      </c>
      <c r="Z75" s="128" t="e">
        <f t="shared" si="18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25">
      <c r="A76" s="119" t="s">
        <v>77</v>
      </c>
      <c r="B76" s="120" t="s">
        <v>161</v>
      </c>
      <c r="C76" s="201" t="s">
        <v>134</v>
      </c>
      <c r="D76" s="202" t="s">
        <v>160</v>
      </c>
      <c r="E76" s="123"/>
      <c r="F76" s="124"/>
      <c r="G76" s="125">
        <f t="shared" si="196"/>
        <v>0</v>
      </c>
      <c r="H76" s="123"/>
      <c r="I76" s="124"/>
      <c r="J76" s="125">
        <f t="shared" si="197"/>
        <v>0</v>
      </c>
      <c r="K76" s="123"/>
      <c r="L76" s="124"/>
      <c r="M76" s="125">
        <f t="shared" si="198"/>
        <v>0</v>
      </c>
      <c r="N76" s="123"/>
      <c r="O76" s="124"/>
      <c r="P76" s="125">
        <f t="shared" si="199"/>
        <v>0</v>
      </c>
      <c r="Q76" s="123"/>
      <c r="R76" s="124"/>
      <c r="S76" s="125">
        <f t="shared" si="200"/>
        <v>0</v>
      </c>
      <c r="T76" s="123"/>
      <c r="U76" s="124"/>
      <c r="V76" s="125">
        <f t="shared" si="201"/>
        <v>0</v>
      </c>
      <c r="W76" s="126">
        <f t="shared" si="202"/>
        <v>0</v>
      </c>
      <c r="X76" s="127">
        <f t="shared" si="203"/>
        <v>0</v>
      </c>
      <c r="Y76" s="127">
        <f t="shared" si="180"/>
        <v>0</v>
      </c>
      <c r="Z76" s="128" t="e">
        <f t="shared" si="18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5">
      <c r="A77" s="132" t="s">
        <v>77</v>
      </c>
      <c r="B77" s="154" t="s">
        <v>162</v>
      </c>
      <c r="C77" s="203" t="s">
        <v>136</v>
      </c>
      <c r="D77" s="202" t="s">
        <v>160</v>
      </c>
      <c r="E77" s="135"/>
      <c r="F77" s="136"/>
      <c r="G77" s="137">
        <f t="shared" si="196"/>
        <v>0</v>
      </c>
      <c r="H77" s="135"/>
      <c r="I77" s="136"/>
      <c r="J77" s="137">
        <f t="shared" si="197"/>
        <v>0</v>
      </c>
      <c r="K77" s="135"/>
      <c r="L77" s="136"/>
      <c r="M77" s="137">
        <f t="shared" si="198"/>
        <v>0</v>
      </c>
      <c r="N77" s="135"/>
      <c r="O77" s="136"/>
      <c r="P77" s="137">
        <f t="shared" si="199"/>
        <v>0</v>
      </c>
      <c r="Q77" s="135"/>
      <c r="R77" s="136"/>
      <c r="S77" s="137">
        <f t="shared" si="200"/>
        <v>0</v>
      </c>
      <c r="T77" s="135"/>
      <c r="U77" s="136"/>
      <c r="V77" s="137">
        <f t="shared" si="201"/>
        <v>0</v>
      </c>
      <c r="W77" s="138">
        <f t="shared" si="202"/>
        <v>0</v>
      </c>
      <c r="X77" s="127">
        <f t="shared" si="203"/>
        <v>0</v>
      </c>
      <c r="Y77" s="127">
        <f t="shared" si="180"/>
        <v>0</v>
      </c>
      <c r="Z77" s="128" t="e">
        <f t="shared" si="18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08" t="s">
        <v>74</v>
      </c>
      <c r="B78" s="155" t="s">
        <v>163</v>
      </c>
      <c r="C78" s="153" t="s">
        <v>164</v>
      </c>
      <c r="D78" s="141"/>
      <c r="E78" s="142">
        <f>SUM(E79:E81)</f>
        <v>0</v>
      </c>
      <c r="F78" s="143"/>
      <c r="G78" s="144">
        <f t="shared" ref="G78:H78" si="204">SUM(G79:G81)</f>
        <v>0</v>
      </c>
      <c r="H78" s="142">
        <f t="shared" si="204"/>
        <v>0</v>
      </c>
      <c r="I78" s="143"/>
      <c r="J78" s="144">
        <f t="shared" ref="J78:K78" si="205">SUM(J79:J81)</f>
        <v>0</v>
      </c>
      <c r="K78" s="142">
        <f t="shared" si="205"/>
        <v>0</v>
      </c>
      <c r="L78" s="143"/>
      <c r="M78" s="144">
        <f t="shared" ref="M78:N78" si="206">SUM(M79:M81)</f>
        <v>0</v>
      </c>
      <c r="N78" s="142">
        <f t="shared" si="206"/>
        <v>0</v>
      </c>
      <c r="O78" s="143"/>
      <c r="P78" s="144">
        <f t="shared" ref="P78:Q78" si="207">SUM(P79:P81)</f>
        <v>0</v>
      </c>
      <c r="Q78" s="142">
        <f t="shared" si="207"/>
        <v>0</v>
      </c>
      <c r="R78" s="143"/>
      <c r="S78" s="144">
        <f t="shared" ref="S78:T78" si="208">SUM(S79:S81)</f>
        <v>0</v>
      </c>
      <c r="T78" s="142">
        <f t="shared" si="208"/>
        <v>0</v>
      </c>
      <c r="U78" s="143"/>
      <c r="V78" s="144">
        <f t="shared" ref="V78:X78" si="209">SUM(V79:V81)</f>
        <v>0</v>
      </c>
      <c r="W78" s="144">
        <f t="shared" si="209"/>
        <v>0</v>
      </c>
      <c r="X78" s="144">
        <f t="shared" si="209"/>
        <v>0</v>
      </c>
      <c r="Y78" s="144">
        <f t="shared" si="180"/>
        <v>0</v>
      </c>
      <c r="Z78" s="144" t="e">
        <f t="shared" si="181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thickBot="1" x14ac:dyDescent="0.3">
      <c r="A79" s="119" t="s">
        <v>77</v>
      </c>
      <c r="B79" s="120" t="s">
        <v>165</v>
      </c>
      <c r="C79" s="201" t="s">
        <v>166</v>
      </c>
      <c r="D79" s="202" t="s">
        <v>167</v>
      </c>
      <c r="E79" s="123"/>
      <c r="F79" s="124"/>
      <c r="G79" s="125">
        <f t="shared" ref="G79:G81" si="210">E79*F79</f>
        <v>0</v>
      </c>
      <c r="H79" s="123"/>
      <c r="I79" s="124"/>
      <c r="J79" s="125">
        <f t="shared" ref="J79:J81" si="211">H79*I79</f>
        <v>0</v>
      </c>
      <c r="K79" s="123"/>
      <c r="L79" s="124"/>
      <c r="M79" s="125">
        <f t="shared" ref="M79:M81" si="212">K79*L79</f>
        <v>0</v>
      </c>
      <c r="N79" s="123"/>
      <c r="O79" s="124"/>
      <c r="P79" s="125">
        <f t="shared" ref="P79:P81" si="213">N79*O79</f>
        <v>0</v>
      </c>
      <c r="Q79" s="123"/>
      <c r="R79" s="124"/>
      <c r="S79" s="125">
        <f t="shared" ref="S79:S81" si="214">Q79*R79</f>
        <v>0</v>
      </c>
      <c r="T79" s="123"/>
      <c r="U79" s="124"/>
      <c r="V79" s="125">
        <f t="shared" ref="V79:V81" si="215">T79*U79</f>
        <v>0</v>
      </c>
      <c r="W79" s="126">
        <f t="shared" ref="W79:W81" si="216">G79+M79+S79</f>
        <v>0</v>
      </c>
      <c r="X79" s="127">
        <f t="shared" ref="X79:X81" si="217">J79+P79+V79</f>
        <v>0</v>
      </c>
      <c r="Y79" s="127">
        <f t="shared" si="180"/>
        <v>0</v>
      </c>
      <c r="Z79" s="128" t="e">
        <f t="shared" si="18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hidden="1" customHeight="1" x14ac:dyDescent="0.25">
      <c r="A80" s="119" t="s">
        <v>77</v>
      </c>
      <c r="B80" s="120" t="s">
        <v>168</v>
      </c>
      <c r="C80" s="201" t="s">
        <v>169</v>
      </c>
      <c r="D80" s="202" t="s">
        <v>167</v>
      </c>
      <c r="E80" s="123"/>
      <c r="F80" s="124"/>
      <c r="G80" s="125">
        <f t="shared" si="210"/>
        <v>0</v>
      </c>
      <c r="H80" s="123"/>
      <c r="I80" s="124"/>
      <c r="J80" s="125">
        <f t="shared" si="211"/>
        <v>0</v>
      </c>
      <c r="K80" s="123"/>
      <c r="L80" s="124"/>
      <c r="M80" s="125">
        <f t="shared" si="212"/>
        <v>0</v>
      </c>
      <c r="N80" s="123"/>
      <c r="O80" s="124"/>
      <c r="P80" s="125">
        <f t="shared" si="213"/>
        <v>0</v>
      </c>
      <c r="Q80" s="123"/>
      <c r="R80" s="124"/>
      <c r="S80" s="125">
        <f t="shared" si="214"/>
        <v>0</v>
      </c>
      <c r="T80" s="123"/>
      <c r="U80" s="124"/>
      <c r="V80" s="125">
        <f t="shared" si="215"/>
        <v>0</v>
      </c>
      <c r="W80" s="126">
        <f t="shared" si="216"/>
        <v>0</v>
      </c>
      <c r="X80" s="127">
        <f t="shared" si="217"/>
        <v>0</v>
      </c>
      <c r="Y80" s="127">
        <f t="shared" si="180"/>
        <v>0</v>
      </c>
      <c r="Z80" s="128" t="e">
        <f t="shared" si="18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hidden="1" customHeight="1" x14ac:dyDescent="0.25">
      <c r="A81" s="132" t="s">
        <v>77</v>
      </c>
      <c r="B81" s="154" t="s">
        <v>170</v>
      </c>
      <c r="C81" s="203" t="s">
        <v>171</v>
      </c>
      <c r="D81" s="204" t="s">
        <v>167</v>
      </c>
      <c r="E81" s="135"/>
      <c r="F81" s="136"/>
      <c r="G81" s="137">
        <f t="shared" si="210"/>
        <v>0</v>
      </c>
      <c r="H81" s="135"/>
      <c r="I81" s="136"/>
      <c r="J81" s="137">
        <f t="shared" si="211"/>
        <v>0</v>
      </c>
      <c r="K81" s="135"/>
      <c r="L81" s="136"/>
      <c r="M81" s="137">
        <f t="shared" si="212"/>
        <v>0</v>
      </c>
      <c r="N81" s="135"/>
      <c r="O81" s="136"/>
      <c r="P81" s="137">
        <f t="shared" si="213"/>
        <v>0</v>
      </c>
      <c r="Q81" s="135"/>
      <c r="R81" s="136"/>
      <c r="S81" s="137">
        <f t="shared" si="214"/>
        <v>0</v>
      </c>
      <c r="T81" s="135"/>
      <c r="U81" s="136"/>
      <c r="V81" s="137">
        <f t="shared" si="215"/>
        <v>0</v>
      </c>
      <c r="W81" s="138">
        <f t="shared" si="216"/>
        <v>0</v>
      </c>
      <c r="X81" s="127">
        <f t="shared" si="217"/>
        <v>0</v>
      </c>
      <c r="Y81" s="127">
        <f t="shared" si="180"/>
        <v>0</v>
      </c>
      <c r="Z81" s="128" t="e">
        <f t="shared" si="181"/>
        <v>#DIV/0!</v>
      </c>
      <c r="AA81" s="13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08" t="s">
        <v>74</v>
      </c>
      <c r="B82" s="155" t="s">
        <v>172</v>
      </c>
      <c r="C82" s="153" t="s">
        <v>173</v>
      </c>
      <c r="D82" s="141"/>
      <c r="E82" s="142">
        <f>SUM(E83:E85)</f>
        <v>0</v>
      </c>
      <c r="F82" s="143"/>
      <c r="G82" s="144">
        <f t="shared" ref="G82:H82" si="218">SUM(G83:G85)</f>
        <v>0</v>
      </c>
      <c r="H82" s="142">
        <f t="shared" si="218"/>
        <v>0</v>
      </c>
      <c r="I82" s="143"/>
      <c r="J82" s="144">
        <f t="shared" ref="J82:K82" si="219">SUM(J83:J85)</f>
        <v>0</v>
      </c>
      <c r="K82" s="142">
        <f t="shared" si="219"/>
        <v>0</v>
      </c>
      <c r="L82" s="143"/>
      <c r="M82" s="144">
        <f t="shared" ref="M82:N82" si="220">SUM(M83:M85)</f>
        <v>0</v>
      </c>
      <c r="N82" s="142">
        <f t="shared" si="220"/>
        <v>0</v>
      </c>
      <c r="O82" s="143"/>
      <c r="P82" s="144">
        <f t="shared" ref="P82:Q82" si="221">SUM(P83:P85)</f>
        <v>0</v>
      </c>
      <c r="Q82" s="142">
        <f t="shared" si="221"/>
        <v>0</v>
      </c>
      <c r="R82" s="143"/>
      <c r="S82" s="144">
        <f t="shared" ref="S82:T82" si="222">SUM(S83:S85)</f>
        <v>0</v>
      </c>
      <c r="T82" s="142">
        <f t="shared" si="222"/>
        <v>0</v>
      </c>
      <c r="U82" s="143"/>
      <c r="V82" s="144">
        <f t="shared" ref="V82:X82" si="223">SUM(V83:V85)</f>
        <v>0</v>
      </c>
      <c r="W82" s="144">
        <f t="shared" si="223"/>
        <v>0</v>
      </c>
      <c r="X82" s="144">
        <f t="shared" si="223"/>
        <v>0</v>
      </c>
      <c r="Y82" s="144">
        <f t="shared" si="180"/>
        <v>0</v>
      </c>
      <c r="Z82" s="144" t="e">
        <f t="shared" si="181"/>
        <v>#DIV/0!</v>
      </c>
      <c r="AA82" s="146"/>
      <c r="AB82" s="118"/>
      <c r="AC82" s="118"/>
      <c r="AD82" s="118"/>
      <c r="AE82" s="118"/>
      <c r="AF82" s="118"/>
      <c r="AG82" s="118"/>
    </row>
    <row r="83" spans="1:33" ht="30" customHeight="1" thickBot="1" x14ac:dyDescent="0.3">
      <c r="A83" s="119" t="s">
        <v>77</v>
      </c>
      <c r="B83" s="120" t="s">
        <v>174</v>
      </c>
      <c r="C83" s="187" t="s">
        <v>175</v>
      </c>
      <c r="D83" s="202" t="s">
        <v>112</v>
      </c>
      <c r="E83" s="123"/>
      <c r="F83" s="124"/>
      <c r="G83" s="125">
        <f t="shared" ref="G83:G85" si="224">E83*F83</f>
        <v>0</v>
      </c>
      <c r="H83" s="123"/>
      <c r="I83" s="124"/>
      <c r="J83" s="125">
        <f t="shared" ref="J83:J85" si="225">H83*I83</f>
        <v>0</v>
      </c>
      <c r="K83" s="123"/>
      <c r="L83" s="124"/>
      <c r="M83" s="125">
        <f t="shared" ref="M83:M85" si="226">K83*L83</f>
        <v>0</v>
      </c>
      <c r="N83" s="123"/>
      <c r="O83" s="124"/>
      <c r="P83" s="125">
        <f t="shared" ref="P83:P85" si="227">N83*O83</f>
        <v>0</v>
      </c>
      <c r="Q83" s="123"/>
      <c r="R83" s="124"/>
      <c r="S83" s="125">
        <f t="shared" ref="S83:S85" si="228">Q83*R83</f>
        <v>0</v>
      </c>
      <c r="T83" s="123"/>
      <c r="U83" s="124"/>
      <c r="V83" s="125">
        <f t="shared" ref="V83:V85" si="229">T83*U83</f>
        <v>0</v>
      </c>
      <c r="W83" s="126">
        <f t="shared" ref="W83:W85" si="230">G83+M83+S83</f>
        <v>0</v>
      </c>
      <c r="X83" s="127">
        <f t="shared" ref="X83:X85" si="231">J83+P83+V83</f>
        <v>0</v>
      </c>
      <c r="Y83" s="127">
        <f t="shared" si="180"/>
        <v>0</v>
      </c>
      <c r="Z83" s="128" t="e">
        <f t="shared" si="181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hidden="1" customHeight="1" x14ac:dyDescent="0.25">
      <c r="A84" s="119" t="s">
        <v>77</v>
      </c>
      <c r="B84" s="120" t="s">
        <v>176</v>
      </c>
      <c r="C84" s="187" t="s">
        <v>175</v>
      </c>
      <c r="D84" s="202" t="s">
        <v>112</v>
      </c>
      <c r="E84" s="123"/>
      <c r="F84" s="124"/>
      <c r="G84" s="125">
        <f t="shared" si="224"/>
        <v>0</v>
      </c>
      <c r="H84" s="123"/>
      <c r="I84" s="124"/>
      <c r="J84" s="125">
        <f t="shared" si="225"/>
        <v>0</v>
      </c>
      <c r="K84" s="123"/>
      <c r="L84" s="124"/>
      <c r="M84" s="125">
        <f t="shared" si="226"/>
        <v>0</v>
      </c>
      <c r="N84" s="123"/>
      <c r="O84" s="124"/>
      <c r="P84" s="125">
        <f t="shared" si="227"/>
        <v>0</v>
      </c>
      <c r="Q84" s="123"/>
      <c r="R84" s="124"/>
      <c r="S84" s="125">
        <f t="shared" si="228"/>
        <v>0</v>
      </c>
      <c r="T84" s="123"/>
      <c r="U84" s="124"/>
      <c r="V84" s="125">
        <f t="shared" si="229"/>
        <v>0</v>
      </c>
      <c r="W84" s="126">
        <f t="shared" si="230"/>
        <v>0</v>
      </c>
      <c r="X84" s="127">
        <f t="shared" si="231"/>
        <v>0</v>
      </c>
      <c r="Y84" s="127">
        <f t="shared" si="180"/>
        <v>0</v>
      </c>
      <c r="Z84" s="128" t="e">
        <f t="shared" si="181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hidden="1" customHeight="1" x14ac:dyDescent="0.25">
      <c r="A85" s="132" t="s">
        <v>77</v>
      </c>
      <c r="B85" s="133" t="s">
        <v>177</v>
      </c>
      <c r="C85" s="163" t="s">
        <v>175</v>
      </c>
      <c r="D85" s="204" t="s">
        <v>112</v>
      </c>
      <c r="E85" s="135"/>
      <c r="F85" s="136"/>
      <c r="G85" s="137">
        <f t="shared" si="224"/>
        <v>0</v>
      </c>
      <c r="H85" s="135"/>
      <c r="I85" s="136"/>
      <c r="J85" s="137">
        <f t="shared" si="225"/>
        <v>0</v>
      </c>
      <c r="K85" s="135"/>
      <c r="L85" s="136"/>
      <c r="M85" s="137">
        <f t="shared" si="226"/>
        <v>0</v>
      </c>
      <c r="N85" s="135"/>
      <c r="O85" s="136"/>
      <c r="P85" s="137">
        <f t="shared" si="227"/>
        <v>0</v>
      </c>
      <c r="Q85" s="135"/>
      <c r="R85" s="136"/>
      <c r="S85" s="137">
        <f t="shared" si="228"/>
        <v>0</v>
      </c>
      <c r="T85" s="135"/>
      <c r="U85" s="136"/>
      <c r="V85" s="137">
        <f t="shared" si="229"/>
        <v>0</v>
      </c>
      <c r="W85" s="138">
        <f t="shared" si="230"/>
        <v>0</v>
      </c>
      <c r="X85" s="127">
        <f t="shared" si="231"/>
        <v>0</v>
      </c>
      <c r="Y85" s="127">
        <f t="shared" si="180"/>
        <v>0</v>
      </c>
      <c r="Z85" s="128" t="e">
        <f t="shared" si="181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08" t="s">
        <v>74</v>
      </c>
      <c r="B86" s="155" t="s">
        <v>178</v>
      </c>
      <c r="C86" s="153" t="s">
        <v>179</v>
      </c>
      <c r="D86" s="141"/>
      <c r="E86" s="142">
        <f>SUM(E87:E89)</f>
        <v>0</v>
      </c>
      <c r="F86" s="143"/>
      <c r="G86" s="144">
        <f t="shared" ref="G86:H86" si="232">SUM(G87:G89)</f>
        <v>0</v>
      </c>
      <c r="H86" s="142">
        <f t="shared" si="232"/>
        <v>0</v>
      </c>
      <c r="I86" s="143"/>
      <c r="J86" s="144">
        <f t="shared" ref="J86:K86" si="233">SUM(J87:J89)</f>
        <v>0</v>
      </c>
      <c r="K86" s="142">
        <f t="shared" si="233"/>
        <v>0</v>
      </c>
      <c r="L86" s="143"/>
      <c r="M86" s="144">
        <f t="shared" ref="M86:N86" si="234">SUM(M87:M89)</f>
        <v>0</v>
      </c>
      <c r="N86" s="142">
        <f t="shared" si="234"/>
        <v>0</v>
      </c>
      <c r="O86" s="143"/>
      <c r="P86" s="144">
        <f t="shared" ref="P86:Q86" si="235">SUM(P87:P89)</f>
        <v>0</v>
      </c>
      <c r="Q86" s="142">
        <f t="shared" si="235"/>
        <v>0</v>
      </c>
      <c r="R86" s="143"/>
      <c r="S86" s="144">
        <f t="shared" ref="S86:T86" si="236">SUM(S87:S89)</f>
        <v>0</v>
      </c>
      <c r="T86" s="142">
        <f t="shared" si="236"/>
        <v>0</v>
      </c>
      <c r="U86" s="143"/>
      <c r="V86" s="144">
        <f t="shared" ref="V86:X86" si="237">SUM(V87:V89)</f>
        <v>0</v>
      </c>
      <c r="W86" s="144">
        <f t="shared" si="237"/>
        <v>0</v>
      </c>
      <c r="X86" s="144">
        <f t="shared" si="237"/>
        <v>0</v>
      </c>
      <c r="Y86" s="144">
        <f t="shared" si="180"/>
        <v>0</v>
      </c>
      <c r="Z86" s="144" t="e">
        <f t="shared" si="181"/>
        <v>#DIV/0!</v>
      </c>
      <c r="AA86" s="146"/>
      <c r="AB86" s="118"/>
      <c r="AC86" s="118"/>
      <c r="AD86" s="118"/>
      <c r="AE86" s="118"/>
      <c r="AF86" s="118"/>
      <c r="AG86" s="118"/>
    </row>
    <row r="87" spans="1:33" ht="30" customHeight="1" thickBot="1" x14ac:dyDescent="0.3">
      <c r="A87" s="119" t="s">
        <v>77</v>
      </c>
      <c r="B87" s="120" t="s">
        <v>180</v>
      </c>
      <c r="C87" s="187" t="s">
        <v>175</v>
      </c>
      <c r="D87" s="202" t="s">
        <v>112</v>
      </c>
      <c r="E87" s="123"/>
      <c r="F87" s="124"/>
      <c r="G87" s="125">
        <f t="shared" ref="G87:G89" si="238">E87*F87</f>
        <v>0</v>
      </c>
      <c r="H87" s="123"/>
      <c r="I87" s="124"/>
      <c r="J87" s="125">
        <f t="shared" ref="J87:J89" si="239">H87*I87</f>
        <v>0</v>
      </c>
      <c r="K87" s="123"/>
      <c r="L87" s="124"/>
      <c r="M87" s="125">
        <f t="shared" ref="M87:M89" si="240">K87*L87</f>
        <v>0</v>
      </c>
      <c r="N87" s="123"/>
      <c r="O87" s="124"/>
      <c r="P87" s="125">
        <f t="shared" ref="P87:P89" si="241">N87*O87</f>
        <v>0</v>
      </c>
      <c r="Q87" s="123"/>
      <c r="R87" s="124"/>
      <c r="S87" s="125">
        <f t="shared" ref="S87:S89" si="242">Q87*R87</f>
        <v>0</v>
      </c>
      <c r="T87" s="123"/>
      <c r="U87" s="124"/>
      <c r="V87" s="125">
        <f t="shared" ref="V87:V89" si="243">T87*U87</f>
        <v>0</v>
      </c>
      <c r="W87" s="126">
        <f t="shared" ref="W87:W89" si="244">G87+M87+S87</f>
        <v>0</v>
      </c>
      <c r="X87" s="127">
        <f t="shared" ref="X87:X89" si="245">J87+P87+V87</f>
        <v>0</v>
      </c>
      <c r="Y87" s="127">
        <f t="shared" si="180"/>
        <v>0</v>
      </c>
      <c r="Z87" s="128" t="e">
        <f t="shared" si="181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hidden="1" customHeight="1" x14ac:dyDescent="0.25">
      <c r="A88" s="119" t="s">
        <v>77</v>
      </c>
      <c r="B88" s="120" t="s">
        <v>181</v>
      </c>
      <c r="C88" s="187" t="s">
        <v>175</v>
      </c>
      <c r="D88" s="202" t="s">
        <v>112</v>
      </c>
      <c r="E88" s="123"/>
      <c r="F88" s="124"/>
      <c r="G88" s="125">
        <f t="shared" si="238"/>
        <v>0</v>
      </c>
      <c r="H88" s="123"/>
      <c r="I88" s="124"/>
      <c r="J88" s="125">
        <f t="shared" si="239"/>
        <v>0</v>
      </c>
      <c r="K88" s="123"/>
      <c r="L88" s="124"/>
      <c r="M88" s="125">
        <f t="shared" si="240"/>
        <v>0</v>
      </c>
      <c r="N88" s="123"/>
      <c r="O88" s="124"/>
      <c r="P88" s="125">
        <f t="shared" si="241"/>
        <v>0</v>
      </c>
      <c r="Q88" s="123"/>
      <c r="R88" s="124"/>
      <c r="S88" s="125">
        <f t="shared" si="242"/>
        <v>0</v>
      </c>
      <c r="T88" s="123"/>
      <c r="U88" s="124"/>
      <c r="V88" s="125">
        <f t="shared" si="243"/>
        <v>0</v>
      </c>
      <c r="W88" s="126">
        <f t="shared" si="244"/>
        <v>0</v>
      </c>
      <c r="X88" s="127">
        <f t="shared" si="245"/>
        <v>0</v>
      </c>
      <c r="Y88" s="127">
        <f t="shared" si="180"/>
        <v>0</v>
      </c>
      <c r="Z88" s="128" t="e">
        <f t="shared" si="181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hidden="1" customHeight="1" x14ac:dyDescent="0.25">
      <c r="A89" s="132" t="s">
        <v>77</v>
      </c>
      <c r="B89" s="154" t="s">
        <v>182</v>
      </c>
      <c r="C89" s="163" t="s">
        <v>175</v>
      </c>
      <c r="D89" s="204" t="s">
        <v>112</v>
      </c>
      <c r="E89" s="135"/>
      <c r="F89" s="136"/>
      <c r="G89" s="137">
        <f t="shared" si="238"/>
        <v>0</v>
      </c>
      <c r="H89" s="135"/>
      <c r="I89" s="136"/>
      <c r="J89" s="137">
        <f t="shared" si="239"/>
        <v>0</v>
      </c>
      <c r="K89" s="135"/>
      <c r="L89" s="136"/>
      <c r="M89" s="137">
        <f t="shared" si="240"/>
        <v>0</v>
      </c>
      <c r="N89" s="135"/>
      <c r="O89" s="136"/>
      <c r="P89" s="137">
        <f t="shared" si="241"/>
        <v>0</v>
      </c>
      <c r="Q89" s="135"/>
      <c r="R89" s="136"/>
      <c r="S89" s="137">
        <f t="shared" si="242"/>
        <v>0</v>
      </c>
      <c r="T89" s="135"/>
      <c r="U89" s="136"/>
      <c r="V89" s="137">
        <f t="shared" si="243"/>
        <v>0</v>
      </c>
      <c r="W89" s="138">
        <f t="shared" si="244"/>
        <v>0</v>
      </c>
      <c r="X89" s="127">
        <f t="shared" si="245"/>
        <v>0</v>
      </c>
      <c r="Y89" s="165">
        <f t="shared" si="180"/>
        <v>0</v>
      </c>
      <c r="Z89" s="128" t="e">
        <f t="shared" si="181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thickBot="1" x14ac:dyDescent="0.3">
      <c r="A90" s="166" t="s">
        <v>183</v>
      </c>
      <c r="B90" s="167"/>
      <c r="C90" s="168"/>
      <c r="D90" s="169"/>
      <c r="E90" s="173">
        <f>E86+E82+E78+E74+E70</f>
        <v>0</v>
      </c>
      <c r="F90" s="189"/>
      <c r="G90" s="172">
        <f t="shared" ref="G90:H90" si="246">G86+G82+G78+G74+G70</f>
        <v>0</v>
      </c>
      <c r="H90" s="173">
        <f t="shared" si="246"/>
        <v>0</v>
      </c>
      <c r="I90" s="189"/>
      <c r="J90" s="172">
        <f t="shared" ref="J90:K90" si="247">J86+J82+J78+J74+J70</f>
        <v>0</v>
      </c>
      <c r="K90" s="190">
        <f t="shared" si="247"/>
        <v>0</v>
      </c>
      <c r="L90" s="189"/>
      <c r="M90" s="172">
        <f t="shared" ref="M90:N90" si="248">M86+M82+M78+M74+M70</f>
        <v>0</v>
      </c>
      <c r="N90" s="190">
        <f t="shared" si="248"/>
        <v>0</v>
      </c>
      <c r="O90" s="189"/>
      <c r="P90" s="172">
        <f t="shared" ref="P90:Q90" si="249">P86+P82+P78+P74+P70</f>
        <v>0</v>
      </c>
      <c r="Q90" s="190">
        <f t="shared" si="249"/>
        <v>0</v>
      </c>
      <c r="R90" s="189"/>
      <c r="S90" s="172">
        <f t="shared" ref="S90:T90" si="250">S86+S82+S78+S74+S70</f>
        <v>0</v>
      </c>
      <c r="T90" s="190">
        <f t="shared" si="250"/>
        <v>0</v>
      </c>
      <c r="U90" s="189"/>
      <c r="V90" s="172">
        <f t="shared" ref="V90:X90" si="251">V86+V82+V78+V74+V70</f>
        <v>0</v>
      </c>
      <c r="W90" s="191">
        <f t="shared" si="251"/>
        <v>0</v>
      </c>
      <c r="X90" s="205">
        <f t="shared" si="251"/>
        <v>0</v>
      </c>
      <c r="Y90" s="206">
        <f t="shared" si="180"/>
        <v>0</v>
      </c>
      <c r="Z90" s="206" t="e">
        <f t="shared" si="181"/>
        <v>#DIV/0!</v>
      </c>
      <c r="AA90" s="177"/>
      <c r="AB90" s="7"/>
      <c r="AC90" s="7"/>
      <c r="AD90" s="7"/>
      <c r="AE90" s="7"/>
      <c r="AF90" s="7"/>
      <c r="AG90" s="7"/>
    </row>
    <row r="91" spans="1:33" ht="30" customHeight="1" thickBot="1" x14ac:dyDescent="0.3">
      <c r="A91" s="207" t="s">
        <v>72</v>
      </c>
      <c r="B91" s="208">
        <v>5</v>
      </c>
      <c r="C91" s="209" t="s">
        <v>184</v>
      </c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6"/>
      <c r="Y91" s="210"/>
      <c r="Z91" s="106"/>
      <c r="AA91" s="107"/>
      <c r="AB91" s="7"/>
      <c r="AC91" s="7"/>
      <c r="AD91" s="7"/>
      <c r="AE91" s="7"/>
      <c r="AF91" s="7"/>
      <c r="AG91" s="7"/>
    </row>
    <row r="92" spans="1:33" ht="30" customHeight="1" x14ac:dyDescent="0.25">
      <c r="A92" s="108" t="s">
        <v>74</v>
      </c>
      <c r="B92" s="155" t="s">
        <v>185</v>
      </c>
      <c r="C92" s="140" t="s">
        <v>186</v>
      </c>
      <c r="D92" s="141"/>
      <c r="E92" s="142">
        <f>SUM(E93:E95)</f>
        <v>0</v>
      </c>
      <c r="F92" s="143"/>
      <c r="G92" s="144">
        <f t="shared" ref="G92:H92" si="252">SUM(G93:G95)</f>
        <v>0</v>
      </c>
      <c r="H92" s="142">
        <f t="shared" si="252"/>
        <v>0</v>
      </c>
      <c r="I92" s="143"/>
      <c r="J92" s="144">
        <f t="shared" ref="J92:K92" si="253">SUM(J93:J95)</f>
        <v>0</v>
      </c>
      <c r="K92" s="142">
        <f t="shared" si="253"/>
        <v>0</v>
      </c>
      <c r="L92" s="143"/>
      <c r="M92" s="144">
        <f t="shared" ref="M92:N92" si="254">SUM(M93:M95)</f>
        <v>0</v>
      </c>
      <c r="N92" s="142">
        <f t="shared" si="254"/>
        <v>0</v>
      </c>
      <c r="O92" s="143"/>
      <c r="P92" s="144">
        <f t="shared" ref="P92:Q92" si="255">SUM(P93:P95)</f>
        <v>0</v>
      </c>
      <c r="Q92" s="142">
        <f t="shared" si="255"/>
        <v>0</v>
      </c>
      <c r="R92" s="143"/>
      <c r="S92" s="144">
        <f t="shared" ref="S92:T92" si="256">SUM(S93:S95)</f>
        <v>0</v>
      </c>
      <c r="T92" s="142">
        <f t="shared" si="256"/>
        <v>0</v>
      </c>
      <c r="U92" s="143"/>
      <c r="V92" s="144">
        <f t="shared" ref="V92:X92" si="257">SUM(V93:V95)</f>
        <v>0</v>
      </c>
      <c r="W92" s="211">
        <f t="shared" si="257"/>
        <v>0</v>
      </c>
      <c r="X92" s="211">
        <f t="shared" si="257"/>
        <v>0</v>
      </c>
      <c r="Y92" s="211">
        <f t="shared" ref="Y92:Y104" si="258">W92-X92</f>
        <v>0</v>
      </c>
      <c r="Z92" s="116" t="e">
        <f t="shared" ref="Z92:Z104" si="259">Y92/W92</f>
        <v>#DIV/0!</v>
      </c>
      <c r="AA92" s="146"/>
      <c r="AB92" s="131"/>
      <c r="AC92" s="131"/>
      <c r="AD92" s="131"/>
      <c r="AE92" s="131"/>
      <c r="AF92" s="131"/>
      <c r="AG92" s="131"/>
    </row>
    <row r="93" spans="1:33" ht="30" customHeight="1" thickBot="1" x14ac:dyDescent="0.3">
      <c r="A93" s="119" t="s">
        <v>77</v>
      </c>
      <c r="B93" s="120" t="s">
        <v>187</v>
      </c>
      <c r="C93" s="212" t="s">
        <v>188</v>
      </c>
      <c r="D93" s="202" t="s">
        <v>189</v>
      </c>
      <c r="E93" s="123"/>
      <c r="F93" s="124"/>
      <c r="G93" s="125">
        <f t="shared" ref="G93:G95" si="260">E93*F93</f>
        <v>0</v>
      </c>
      <c r="H93" s="123"/>
      <c r="I93" s="124"/>
      <c r="J93" s="125">
        <f t="shared" ref="J93:J95" si="261">H93*I93</f>
        <v>0</v>
      </c>
      <c r="K93" s="123"/>
      <c r="L93" s="124"/>
      <c r="M93" s="125">
        <f t="shared" ref="M93:M95" si="262">K93*L93</f>
        <v>0</v>
      </c>
      <c r="N93" s="123"/>
      <c r="O93" s="124"/>
      <c r="P93" s="125">
        <f t="shared" ref="P93:P95" si="263">N93*O93</f>
        <v>0</v>
      </c>
      <c r="Q93" s="123"/>
      <c r="R93" s="124"/>
      <c r="S93" s="125">
        <f t="shared" ref="S93:S95" si="264">Q93*R93</f>
        <v>0</v>
      </c>
      <c r="T93" s="123"/>
      <c r="U93" s="124"/>
      <c r="V93" s="125">
        <f t="shared" ref="V93:V95" si="265">T93*U93</f>
        <v>0</v>
      </c>
      <c r="W93" s="126">
        <f t="shared" ref="W93:W95" si="266">G93+M93+S93</f>
        <v>0</v>
      </c>
      <c r="X93" s="127">
        <f t="shared" ref="X93:X95" si="267">J93+P93+V93</f>
        <v>0</v>
      </c>
      <c r="Y93" s="127">
        <f t="shared" si="258"/>
        <v>0</v>
      </c>
      <c r="Z93" s="128" t="e">
        <f t="shared" si="259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hidden="1" customHeight="1" x14ac:dyDescent="0.25">
      <c r="A94" s="119" t="s">
        <v>77</v>
      </c>
      <c r="B94" s="120" t="s">
        <v>190</v>
      </c>
      <c r="C94" s="212" t="s">
        <v>188</v>
      </c>
      <c r="D94" s="202" t="s">
        <v>189</v>
      </c>
      <c r="E94" s="123"/>
      <c r="F94" s="124"/>
      <c r="G94" s="125">
        <f t="shared" si="260"/>
        <v>0</v>
      </c>
      <c r="H94" s="123"/>
      <c r="I94" s="124"/>
      <c r="J94" s="125">
        <f t="shared" si="261"/>
        <v>0</v>
      </c>
      <c r="K94" s="123"/>
      <c r="L94" s="124"/>
      <c r="M94" s="125">
        <f t="shared" si="262"/>
        <v>0</v>
      </c>
      <c r="N94" s="123"/>
      <c r="O94" s="124"/>
      <c r="P94" s="125">
        <f t="shared" si="263"/>
        <v>0</v>
      </c>
      <c r="Q94" s="123"/>
      <c r="R94" s="124"/>
      <c r="S94" s="125">
        <f t="shared" si="264"/>
        <v>0</v>
      </c>
      <c r="T94" s="123"/>
      <c r="U94" s="124"/>
      <c r="V94" s="125">
        <f t="shared" si="265"/>
        <v>0</v>
      </c>
      <c r="W94" s="126">
        <f t="shared" si="266"/>
        <v>0</v>
      </c>
      <c r="X94" s="127">
        <f t="shared" si="267"/>
        <v>0</v>
      </c>
      <c r="Y94" s="127">
        <f t="shared" si="258"/>
        <v>0</v>
      </c>
      <c r="Z94" s="128" t="e">
        <f t="shared" si="25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hidden="1" customHeight="1" x14ac:dyDescent="0.25">
      <c r="A95" s="132" t="s">
        <v>77</v>
      </c>
      <c r="B95" s="133" t="s">
        <v>191</v>
      </c>
      <c r="C95" s="212" t="s">
        <v>188</v>
      </c>
      <c r="D95" s="204" t="s">
        <v>189</v>
      </c>
      <c r="E95" s="135"/>
      <c r="F95" s="136"/>
      <c r="G95" s="137">
        <f t="shared" si="260"/>
        <v>0</v>
      </c>
      <c r="H95" s="135"/>
      <c r="I95" s="136"/>
      <c r="J95" s="137">
        <f t="shared" si="261"/>
        <v>0</v>
      </c>
      <c r="K95" s="135"/>
      <c r="L95" s="136"/>
      <c r="M95" s="137">
        <f t="shared" si="262"/>
        <v>0</v>
      </c>
      <c r="N95" s="135"/>
      <c r="O95" s="136"/>
      <c r="P95" s="137">
        <f t="shared" si="263"/>
        <v>0</v>
      </c>
      <c r="Q95" s="135"/>
      <c r="R95" s="136"/>
      <c r="S95" s="137">
        <f t="shared" si="264"/>
        <v>0</v>
      </c>
      <c r="T95" s="135"/>
      <c r="U95" s="136"/>
      <c r="V95" s="137">
        <f t="shared" si="265"/>
        <v>0</v>
      </c>
      <c r="W95" s="138">
        <f t="shared" si="266"/>
        <v>0</v>
      </c>
      <c r="X95" s="127">
        <f t="shared" si="267"/>
        <v>0</v>
      </c>
      <c r="Y95" s="127">
        <f t="shared" si="258"/>
        <v>0</v>
      </c>
      <c r="Z95" s="128" t="e">
        <f t="shared" si="259"/>
        <v>#DIV/0!</v>
      </c>
      <c r="AA95" s="139"/>
      <c r="AB95" s="131"/>
      <c r="AC95" s="131"/>
      <c r="AD95" s="131"/>
      <c r="AE95" s="131"/>
      <c r="AF95" s="131"/>
      <c r="AG95" s="131"/>
    </row>
    <row r="96" spans="1:33" ht="30" customHeight="1" thickBot="1" x14ac:dyDescent="0.3">
      <c r="A96" s="108" t="s">
        <v>74</v>
      </c>
      <c r="B96" s="155" t="s">
        <v>192</v>
      </c>
      <c r="C96" s="140" t="s">
        <v>193</v>
      </c>
      <c r="D96" s="213"/>
      <c r="E96" s="214">
        <f>SUM(E97:E99)</f>
        <v>0</v>
      </c>
      <c r="F96" s="143"/>
      <c r="G96" s="144">
        <f t="shared" ref="G96:H96" si="268">SUM(G97:G99)</f>
        <v>0</v>
      </c>
      <c r="H96" s="214">
        <f t="shared" si="268"/>
        <v>0</v>
      </c>
      <c r="I96" s="143"/>
      <c r="J96" s="144">
        <f t="shared" ref="J96:K96" si="269">SUM(J97:J99)</f>
        <v>0</v>
      </c>
      <c r="K96" s="214">
        <f t="shared" si="269"/>
        <v>0</v>
      </c>
      <c r="L96" s="143"/>
      <c r="M96" s="144">
        <f t="shared" ref="M96:N96" si="270">SUM(M97:M99)</f>
        <v>0</v>
      </c>
      <c r="N96" s="214">
        <f t="shared" si="270"/>
        <v>0</v>
      </c>
      <c r="O96" s="143"/>
      <c r="P96" s="144">
        <f t="shared" ref="P96:Q96" si="271">SUM(P97:P99)</f>
        <v>0</v>
      </c>
      <c r="Q96" s="214">
        <f t="shared" si="271"/>
        <v>0</v>
      </c>
      <c r="R96" s="143"/>
      <c r="S96" s="144">
        <f t="shared" ref="S96:T96" si="272">SUM(S97:S99)</f>
        <v>0</v>
      </c>
      <c r="T96" s="214">
        <f t="shared" si="272"/>
        <v>0</v>
      </c>
      <c r="U96" s="143"/>
      <c r="V96" s="144">
        <f t="shared" ref="V96:X96" si="273">SUM(V97:V99)</f>
        <v>0</v>
      </c>
      <c r="W96" s="211">
        <f t="shared" si="273"/>
        <v>0</v>
      </c>
      <c r="X96" s="211">
        <f t="shared" si="273"/>
        <v>0</v>
      </c>
      <c r="Y96" s="211">
        <f t="shared" si="258"/>
        <v>0</v>
      </c>
      <c r="Z96" s="211" t="e">
        <f t="shared" si="259"/>
        <v>#DIV/0!</v>
      </c>
      <c r="AA96" s="146"/>
      <c r="AB96" s="131"/>
      <c r="AC96" s="131"/>
      <c r="AD96" s="131"/>
      <c r="AE96" s="131"/>
      <c r="AF96" s="131"/>
      <c r="AG96" s="131"/>
    </row>
    <row r="97" spans="1:33" ht="30" customHeight="1" thickBot="1" x14ac:dyDescent="0.3">
      <c r="A97" s="119" t="s">
        <v>77</v>
      </c>
      <c r="B97" s="120" t="s">
        <v>194</v>
      </c>
      <c r="C97" s="212" t="s">
        <v>195</v>
      </c>
      <c r="D97" s="215" t="s">
        <v>112</v>
      </c>
      <c r="E97" s="123"/>
      <c r="F97" s="124"/>
      <c r="G97" s="125">
        <f t="shared" ref="G97:G99" si="274">E97*F97</f>
        <v>0</v>
      </c>
      <c r="H97" s="123"/>
      <c r="I97" s="124"/>
      <c r="J97" s="125">
        <f t="shared" ref="J97:J99" si="275">H97*I97</f>
        <v>0</v>
      </c>
      <c r="K97" s="123"/>
      <c r="L97" s="124"/>
      <c r="M97" s="125">
        <f t="shared" ref="M97:M99" si="276">K97*L97</f>
        <v>0</v>
      </c>
      <c r="N97" s="123"/>
      <c r="O97" s="124"/>
      <c r="P97" s="125">
        <f t="shared" ref="P97:P99" si="277">N97*O97</f>
        <v>0</v>
      </c>
      <c r="Q97" s="123"/>
      <c r="R97" s="124"/>
      <c r="S97" s="125">
        <f t="shared" ref="S97:S99" si="278">Q97*R97</f>
        <v>0</v>
      </c>
      <c r="T97" s="123"/>
      <c r="U97" s="124"/>
      <c r="V97" s="125">
        <f t="shared" ref="V97:V99" si="279">T97*U97</f>
        <v>0</v>
      </c>
      <c r="W97" s="126">
        <f t="shared" ref="W97:W99" si="280">G97+M97+S97</f>
        <v>0</v>
      </c>
      <c r="X97" s="127">
        <f t="shared" ref="X97:X99" si="281">J97+P97+V97</f>
        <v>0</v>
      </c>
      <c r="Y97" s="127">
        <f t="shared" si="258"/>
        <v>0</v>
      </c>
      <c r="Z97" s="128" t="e">
        <f t="shared" si="259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hidden="1" customHeight="1" x14ac:dyDescent="0.25">
      <c r="A98" s="119" t="s">
        <v>77</v>
      </c>
      <c r="B98" s="120" t="s">
        <v>196</v>
      </c>
      <c r="C98" s="187" t="s">
        <v>195</v>
      </c>
      <c r="D98" s="202" t="s">
        <v>112</v>
      </c>
      <c r="E98" s="123"/>
      <c r="F98" s="124"/>
      <c r="G98" s="125">
        <f t="shared" si="274"/>
        <v>0</v>
      </c>
      <c r="H98" s="123"/>
      <c r="I98" s="124"/>
      <c r="J98" s="125">
        <f t="shared" si="275"/>
        <v>0</v>
      </c>
      <c r="K98" s="123"/>
      <c r="L98" s="124"/>
      <c r="M98" s="125">
        <f t="shared" si="276"/>
        <v>0</v>
      </c>
      <c r="N98" s="123"/>
      <c r="O98" s="124"/>
      <c r="P98" s="125">
        <f t="shared" si="277"/>
        <v>0</v>
      </c>
      <c r="Q98" s="123"/>
      <c r="R98" s="124"/>
      <c r="S98" s="125">
        <f t="shared" si="278"/>
        <v>0</v>
      </c>
      <c r="T98" s="123"/>
      <c r="U98" s="124"/>
      <c r="V98" s="125">
        <f t="shared" si="279"/>
        <v>0</v>
      </c>
      <c r="W98" s="126">
        <f t="shared" si="280"/>
        <v>0</v>
      </c>
      <c r="X98" s="127">
        <f t="shared" si="281"/>
        <v>0</v>
      </c>
      <c r="Y98" s="127">
        <f t="shared" si="258"/>
        <v>0</v>
      </c>
      <c r="Z98" s="128" t="e">
        <f t="shared" si="259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hidden="1" customHeight="1" x14ac:dyDescent="0.25">
      <c r="A99" s="132" t="s">
        <v>77</v>
      </c>
      <c r="B99" s="133" t="s">
        <v>197</v>
      </c>
      <c r="C99" s="163" t="s">
        <v>195</v>
      </c>
      <c r="D99" s="204" t="s">
        <v>112</v>
      </c>
      <c r="E99" s="135"/>
      <c r="F99" s="136"/>
      <c r="G99" s="137">
        <f t="shared" si="274"/>
        <v>0</v>
      </c>
      <c r="H99" s="135"/>
      <c r="I99" s="136"/>
      <c r="J99" s="137">
        <f t="shared" si="275"/>
        <v>0</v>
      </c>
      <c r="K99" s="135"/>
      <c r="L99" s="136"/>
      <c r="M99" s="137">
        <f t="shared" si="276"/>
        <v>0</v>
      </c>
      <c r="N99" s="135"/>
      <c r="O99" s="136"/>
      <c r="P99" s="137">
        <f t="shared" si="277"/>
        <v>0</v>
      </c>
      <c r="Q99" s="135"/>
      <c r="R99" s="136"/>
      <c r="S99" s="137">
        <f t="shared" si="278"/>
        <v>0</v>
      </c>
      <c r="T99" s="135"/>
      <c r="U99" s="136"/>
      <c r="V99" s="137">
        <f t="shared" si="279"/>
        <v>0</v>
      </c>
      <c r="W99" s="138">
        <f t="shared" si="280"/>
        <v>0</v>
      </c>
      <c r="X99" s="127">
        <f t="shared" si="281"/>
        <v>0</v>
      </c>
      <c r="Y99" s="127">
        <f t="shared" si="258"/>
        <v>0</v>
      </c>
      <c r="Z99" s="128" t="e">
        <f t="shared" si="259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08" t="s">
        <v>74</v>
      </c>
      <c r="B100" s="155" t="s">
        <v>198</v>
      </c>
      <c r="C100" s="216" t="s">
        <v>199</v>
      </c>
      <c r="D100" s="217"/>
      <c r="E100" s="214">
        <f>SUM(E101:E103)</f>
        <v>0</v>
      </c>
      <c r="F100" s="143"/>
      <c r="G100" s="144">
        <f t="shared" ref="G100:H100" si="282">SUM(G101:G103)</f>
        <v>0</v>
      </c>
      <c r="H100" s="214">
        <f t="shared" si="282"/>
        <v>0</v>
      </c>
      <c r="I100" s="143"/>
      <c r="J100" s="144">
        <f t="shared" ref="J100:K100" si="283">SUM(J101:J103)</f>
        <v>0</v>
      </c>
      <c r="K100" s="214">
        <f t="shared" si="283"/>
        <v>0</v>
      </c>
      <c r="L100" s="143"/>
      <c r="M100" s="144">
        <f t="shared" ref="M100:N100" si="284">SUM(M101:M103)</f>
        <v>0</v>
      </c>
      <c r="N100" s="214">
        <f t="shared" si="284"/>
        <v>0</v>
      </c>
      <c r="O100" s="143"/>
      <c r="P100" s="144">
        <f t="shared" ref="P100:Q100" si="285">SUM(P101:P103)</f>
        <v>0</v>
      </c>
      <c r="Q100" s="214">
        <f t="shared" si="285"/>
        <v>0</v>
      </c>
      <c r="R100" s="143"/>
      <c r="S100" s="144">
        <f t="shared" ref="S100:T100" si="286">SUM(S101:S103)</f>
        <v>0</v>
      </c>
      <c r="T100" s="214">
        <f t="shared" si="286"/>
        <v>0</v>
      </c>
      <c r="U100" s="143"/>
      <c r="V100" s="144">
        <f t="shared" ref="V100:X100" si="287">SUM(V101:V103)</f>
        <v>0</v>
      </c>
      <c r="W100" s="211">
        <f t="shared" si="287"/>
        <v>0</v>
      </c>
      <c r="X100" s="211">
        <f t="shared" si="287"/>
        <v>0</v>
      </c>
      <c r="Y100" s="211">
        <f t="shared" si="258"/>
        <v>0</v>
      </c>
      <c r="Z100" s="211" t="e">
        <f t="shared" si="259"/>
        <v>#DIV/0!</v>
      </c>
      <c r="AA100" s="146"/>
      <c r="AB100" s="131"/>
      <c r="AC100" s="131"/>
      <c r="AD100" s="131"/>
      <c r="AE100" s="131"/>
      <c r="AF100" s="131"/>
      <c r="AG100" s="131"/>
    </row>
    <row r="101" spans="1:33" ht="30" customHeight="1" thickBot="1" x14ac:dyDescent="0.3">
      <c r="A101" s="119" t="s">
        <v>77</v>
      </c>
      <c r="B101" s="120" t="s">
        <v>200</v>
      </c>
      <c r="C101" s="218" t="s">
        <v>118</v>
      </c>
      <c r="D101" s="219" t="s">
        <v>119</v>
      </c>
      <c r="E101" s="123"/>
      <c r="F101" s="124"/>
      <c r="G101" s="125">
        <f t="shared" ref="G101:G103" si="288">E101*F101</f>
        <v>0</v>
      </c>
      <c r="H101" s="123"/>
      <c r="I101" s="124"/>
      <c r="J101" s="125">
        <f t="shared" ref="J101:J103" si="289">H101*I101</f>
        <v>0</v>
      </c>
      <c r="K101" s="123"/>
      <c r="L101" s="124"/>
      <c r="M101" s="125">
        <f t="shared" ref="M101:M103" si="290">K101*L101</f>
        <v>0</v>
      </c>
      <c r="N101" s="123"/>
      <c r="O101" s="124"/>
      <c r="P101" s="125">
        <f t="shared" ref="P101:P103" si="291">N101*O101</f>
        <v>0</v>
      </c>
      <c r="Q101" s="123"/>
      <c r="R101" s="124"/>
      <c r="S101" s="125">
        <f t="shared" ref="S101:S103" si="292">Q101*R101</f>
        <v>0</v>
      </c>
      <c r="T101" s="123"/>
      <c r="U101" s="124"/>
      <c r="V101" s="125">
        <f t="shared" ref="V101:V103" si="293">T101*U101</f>
        <v>0</v>
      </c>
      <c r="W101" s="126">
        <f t="shared" ref="W101:W103" si="294">G101+M101+S101</f>
        <v>0</v>
      </c>
      <c r="X101" s="127">
        <f t="shared" ref="X101:X103" si="295">J101+P101+V101</f>
        <v>0</v>
      </c>
      <c r="Y101" s="127">
        <f t="shared" si="258"/>
        <v>0</v>
      </c>
      <c r="Z101" s="128" t="e">
        <f t="shared" si="259"/>
        <v>#DIV/0!</v>
      </c>
      <c r="AA101" s="129"/>
      <c r="AB101" s="130"/>
      <c r="AC101" s="131"/>
      <c r="AD101" s="131"/>
      <c r="AE101" s="131"/>
      <c r="AF101" s="131"/>
      <c r="AG101" s="131"/>
    </row>
    <row r="102" spans="1:33" ht="30" hidden="1" customHeight="1" x14ac:dyDescent="0.25">
      <c r="A102" s="119" t="s">
        <v>77</v>
      </c>
      <c r="B102" s="120" t="s">
        <v>201</v>
      </c>
      <c r="C102" s="218" t="s">
        <v>118</v>
      </c>
      <c r="D102" s="219" t="s">
        <v>119</v>
      </c>
      <c r="E102" s="123"/>
      <c r="F102" s="124"/>
      <c r="G102" s="125">
        <f t="shared" si="288"/>
        <v>0</v>
      </c>
      <c r="H102" s="123"/>
      <c r="I102" s="124"/>
      <c r="J102" s="125">
        <f t="shared" si="289"/>
        <v>0</v>
      </c>
      <c r="K102" s="123"/>
      <c r="L102" s="124"/>
      <c r="M102" s="125">
        <f t="shared" si="290"/>
        <v>0</v>
      </c>
      <c r="N102" s="123"/>
      <c r="O102" s="124"/>
      <c r="P102" s="125">
        <f t="shared" si="291"/>
        <v>0</v>
      </c>
      <c r="Q102" s="123"/>
      <c r="R102" s="124"/>
      <c r="S102" s="125">
        <f t="shared" si="292"/>
        <v>0</v>
      </c>
      <c r="T102" s="123"/>
      <c r="U102" s="124"/>
      <c r="V102" s="125">
        <f t="shared" si="293"/>
        <v>0</v>
      </c>
      <c r="W102" s="126">
        <f t="shared" si="294"/>
        <v>0</v>
      </c>
      <c r="X102" s="127">
        <f t="shared" si="295"/>
        <v>0</v>
      </c>
      <c r="Y102" s="127">
        <f t="shared" si="258"/>
        <v>0</v>
      </c>
      <c r="Z102" s="128" t="e">
        <f t="shared" si="259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hidden="1" customHeight="1" x14ac:dyDescent="0.25">
      <c r="A103" s="132" t="s">
        <v>77</v>
      </c>
      <c r="B103" s="133" t="s">
        <v>202</v>
      </c>
      <c r="C103" s="220" t="s">
        <v>118</v>
      </c>
      <c r="D103" s="219" t="s">
        <v>119</v>
      </c>
      <c r="E103" s="149"/>
      <c r="F103" s="150"/>
      <c r="G103" s="151">
        <f t="shared" si="288"/>
        <v>0</v>
      </c>
      <c r="H103" s="149"/>
      <c r="I103" s="150"/>
      <c r="J103" s="151">
        <f t="shared" si="289"/>
        <v>0</v>
      </c>
      <c r="K103" s="149"/>
      <c r="L103" s="150"/>
      <c r="M103" s="151">
        <f t="shared" si="290"/>
        <v>0</v>
      </c>
      <c r="N103" s="149"/>
      <c r="O103" s="150"/>
      <c r="P103" s="151">
        <f t="shared" si="291"/>
        <v>0</v>
      </c>
      <c r="Q103" s="149"/>
      <c r="R103" s="150"/>
      <c r="S103" s="151">
        <f t="shared" si="292"/>
        <v>0</v>
      </c>
      <c r="T103" s="149"/>
      <c r="U103" s="150"/>
      <c r="V103" s="151">
        <f t="shared" si="293"/>
        <v>0</v>
      </c>
      <c r="W103" s="138">
        <f t="shared" si="294"/>
        <v>0</v>
      </c>
      <c r="X103" s="127">
        <f t="shared" si="295"/>
        <v>0</v>
      </c>
      <c r="Y103" s="127">
        <f t="shared" si="258"/>
        <v>0</v>
      </c>
      <c r="Z103" s="128" t="e">
        <f t="shared" si="259"/>
        <v>#DIV/0!</v>
      </c>
      <c r="AA103" s="152"/>
      <c r="AB103" s="131"/>
      <c r="AC103" s="131"/>
      <c r="AD103" s="131"/>
      <c r="AE103" s="131"/>
      <c r="AF103" s="131"/>
      <c r="AG103" s="131"/>
    </row>
    <row r="104" spans="1:33" ht="39.75" customHeight="1" thickBot="1" x14ac:dyDescent="0.3">
      <c r="A104" s="474" t="s">
        <v>203</v>
      </c>
      <c r="B104" s="450"/>
      <c r="C104" s="450"/>
      <c r="D104" s="451"/>
      <c r="E104" s="189"/>
      <c r="F104" s="189"/>
      <c r="G104" s="172">
        <f>G92+G96+G100</f>
        <v>0</v>
      </c>
      <c r="H104" s="189"/>
      <c r="I104" s="189"/>
      <c r="J104" s="172">
        <f>J92+J96+J100</f>
        <v>0</v>
      </c>
      <c r="K104" s="189"/>
      <c r="L104" s="189"/>
      <c r="M104" s="172">
        <f>M92+M96+M100</f>
        <v>0</v>
      </c>
      <c r="N104" s="189"/>
      <c r="O104" s="189"/>
      <c r="P104" s="172">
        <f>P92+P96+P100</f>
        <v>0</v>
      </c>
      <c r="Q104" s="189"/>
      <c r="R104" s="189"/>
      <c r="S104" s="172">
        <f>S92+S96+S100</f>
        <v>0</v>
      </c>
      <c r="T104" s="189"/>
      <c r="U104" s="189"/>
      <c r="V104" s="172">
        <f t="shared" ref="V104:X104" si="296">V92+V96+V100</f>
        <v>0</v>
      </c>
      <c r="W104" s="191">
        <f t="shared" si="296"/>
        <v>0</v>
      </c>
      <c r="X104" s="191">
        <f t="shared" si="296"/>
        <v>0</v>
      </c>
      <c r="Y104" s="191">
        <f t="shared" si="258"/>
        <v>0</v>
      </c>
      <c r="Z104" s="191" t="e">
        <f t="shared" si="259"/>
        <v>#DIV/0!</v>
      </c>
      <c r="AA104" s="177"/>
      <c r="AB104" s="5"/>
      <c r="AC104" s="7"/>
      <c r="AD104" s="7"/>
      <c r="AE104" s="7"/>
      <c r="AF104" s="7"/>
      <c r="AG104" s="7"/>
    </row>
    <row r="105" spans="1:33" ht="30" customHeight="1" thickBot="1" x14ac:dyDescent="0.3">
      <c r="A105" s="178" t="s">
        <v>72</v>
      </c>
      <c r="B105" s="179">
        <v>6</v>
      </c>
      <c r="C105" s="180" t="s">
        <v>204</v>
      </c>
      <c r="D105" s="181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6"/>
      <c r="X105" s="106"/>
      <c r="Y105" s="210"/>
      <c r="Z105" s="106"/>
      <c r="AA105" s="107"/>
      <c r="AB105" s="7"/>
      <c r="AC105" s="7"/>
      <c r="AD105" s="7"/>
      <c r="AE105" s="7"/>
      <c r="AF105" s="7"/>
      <c r="AG105" s="7"/>
    </row>
    <row r="106" spans="1:33" ht="30" customHeight="1" x14ac:dyDescent="0.25">
      <c r="A106" s="108" t="s">
        <v>74</v>
      </c>
      <c r="B106" s="155" t="s">
        <v>205</v>
      </c>
      <c r="C106" s="221" t="s">
        <v>206</v>
      </c>
      <c r="D106" s="111"/>
      <c r="E106" s="112">
        <f>SUM(E107:E109)</f>
        <v>0</v>
      </c>
      <c r="F106" s="113"/>
      <c r="G106" s="114">
        <f t="shared" ref="G106:H106" si="297">SUM(G107:G109)</f>
        <v>0</v>
      </c>
      <c r="H106" s="112">
        <f t="shared" si="297"/>
        <v>0</v>
      </c>
      <c r="I106" s="113"/>
      <c r="J106" s="114">
        <f t="shared" ref="J106:K106" si="298">SUM(J107:J109)</f>
        <v>0</v>
      </c>
      <c r="K106" s="112">
        <f t="shared" si="298"/>
        <v>0</v>
      </c>
      <c r="L106" s="113"/>
      <c r="M106" s="114">
        <f t="shared" ref="M106:N106" si="299">SUM(M107:M109)</f>
        <v>0</v>
      </c>
      <c r="N106" s="112">
        <f t="shared" si="299"/>
        <v>0</v>
      </c>
      <c r="O106" s="113"/>
      <c r="P106" s="114">
        <f t="shared" ref="P106:Q106" si="300">SUM(P107:P109)</f>
        <v>0</v>
      </c>
      <c r="Q106" s="112">
        <f t="shared" si="300"/>
        <v>0</v>
      </c>
      <c r="R106" s="113"/>
      <c r="S106" s="114">
        <f t="shared" ref="S106:T106" si="301">SUM(S107:S109)</f>
        <v>0</v>
      </c>
      <c r="T106" s="112">
        <f t="shared" si="301"/>
        <v>0</v>
      </c>
      <c r="U106" s="113"/>
      <c r="V106" s="114">
        <f t="shared" ref="V106:X106" si="302">SUM(V107:V109)</f>
        <v>0</v>
      </c>
      <c r="W106" s="114">
        <f t="shared" si="302"/>
        <v>0</v>
      </c>
      <c r="X106" s="114">
        <f t="shared" si="302"/>
        <v>0</v>
      </c>
      <c r="Y106" s="114">
        <f t="shared" ref="Y106:Y118" si="303">W106-X106</f>
        <v>0</v>
      </c>
      <c r="Z106" s="116" t="e">
        <f t="shared" ref="Z106:Z118" si="304">Y106/W106</f>
        <v>#DIV/0!</v>
      </c>
      <c r="AA106" s="117"/>
      <c r="AB106" s="118"/>
      <c r="AC106" s="118"/>
      <c r="AD106" s="118"/>
      <c r="AE106" s="118"/>
      <c r="AF106" s="118"/>
      <c r="AG106" s="118"/>
    </row>
    <row r="107" spans="1:33" ht="30" customHeight="1" thickBot="1" x14ac:dyDescent="0.3">
      <c r="A107" s="119" t="s">
        <v>77</v>
      </c>
      <c r="B107" s="120" t="s">
        <v>207</v>
      </c>
      <c r="C107" s="187" t="s">
        <v>208</v>
      </c>
      <c r="D107" s="122" t="s">
        <v>112</v>
      </c>
      <c r="E107" s="123"/>
      <c r="F107" s="124"/>
      <c r="G107" s="125">
        <f t="shared" ref="G107:G109" si="305">E107*F107</f>
        <v>0</v>
      </c>
      <c r="H107" s="123"/>
      <c r="I107" s="124"/>
      <c r="J107" s="125">
        <f t="shared" ref="J107:J109" si="306">H107*I107</f>
        <v>0</v>
      </c>
      <c r="K107" s="123"/>
      <c r="L107" s="124"/>
      <c r="M107" s="125">
        <f t="shared" ref="M107:M109" si="307">K107*L107</f>
        <v>0</v>
      </c>
      <c r="N107" s="123"/>
      <c r="O107" s="124"/>
      <c r="P107" s="125">
        <f t="shared" ref="P107:P109" si="308">N107*O107</f>
        <v>0</v>
      </c>
      <c r="Q107" s="123"/>
      <c r="R107" s="124"/>
      <c r="S107" s="125">
        <f t="shared" ref="S107:S109" si="309">Q107*R107</f>
        <v>0</v>
      </c>
      <c r="T107" s="123"/>
      <c r="U107" s="124"/>
      <c r="V107" s="125">
        <f t="shared" ref="V107:V109" si="310">T107*U107</f>
        <v>0</v>
      </c>
      <c r="W107" s="126">
        <f t="shared" ref="W107:W109" si="311">G107+M107+S107</f>
        <v>0</v>
      </c>
      <c r="X107" s="127">
        <f t="shared" ref="X107:X109" si="312">J107+P107+V107</f>
        <v>0</v>
      </c>
      <c r="Y107" s="127">
        <f t="shared" si="303"/>
        <v>0</v>
      </c>
      <c r="Z107" s="128" t="e">
        <f t="shared" si="304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hidden="1" customHeight="1" x14ac:dyDescent="0.25">
      <c r="A108" s="119" t="s">
        <v>77</v>
      </c>
      <c r="B108" s="120" t="s">
        <v>209</v>
      </c>
      <c r="C108" s="187" t="s">
        <v>208</v>
      </c>
      <c r="D108" s="122" t="s">
        <v>112</v>
      </c>
      <c r="E108" s="123"/>
      <c r="F108" s="124"/>
      <c r="G108" s="125">
        <f t="shared" si="305"/>
        <v>0</v>
      </c>
      <c r="H108" s="123"/>
      <c r="I108" s="124"/>
      <c r="J108" s="125">
        <f t="shared" si="306"/>
        <v>0</v>
      </c>
      <c r="K108" s="123"/>
      <c r="L108" s="124"/>
      <c r="M108" s="125">
        <f t="shared" si="307"/>
        <v>0</v>
      </c>
      <c r="N108" s="123"/>
      <c r="O108" s="124"/>
      <c r="P108" s="125">
        <f t="shared" si="308"/>
        <v>0</v>
      </c>
      <c r="Q108" s="123"/>
      <c r="R108" s="124"/>
      <c r="S108" s="125">
        <f t="shared" si="309"/>
        <v>0</v>
      </c>
      <c r="T108" s="123"/>
      <c r="U108" s="124"/>
      <c r="V108" s="125">
        <f t="shared" si="310"/>
        <v>0</v>
      </c>
      <c r="W108" s="126">
        <f t="shared" si="311"/>
        <v>0</v>
      </c>
      <c r="X108" s="127">
        <f t="shared" si="312"/>
        <v>0</v>
      </c>
      <c r="Y108" s="127">
        <f t="shared" si="303"/>
        <v>0</v>
      </c>
      <c r="Z108" s="128" t="e">
        <f t="shared" si="304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hidden="1" customHeight="1" x14ac:dyDescent="0.25">
      <c r="A109" s="132" t="s">
        <v>77</v>
      </c>
      <c r="B109" s="133" t="s">
        <v>210</v>
      </c>
      <c r="C109" s="163" t="s">
        <v>208</v>
      </c>
      <c r="D109" s="134" t="s">
        <v>112</v>
      </c>
      <c r="E109" s="135"/>
      <c r="F109" s="136"/>
      <c r="G109" s="137">
        <f t="shared" si="305"/>
        <v>0</v>
      </c>
      <c r="H109" s="135"/>
      <c r="I109" s="136"/>
      <c r="J109" s="137">
        <f t="shared" si="306"/>
        <v>0</v>
      </c>
      <c r="K109" s="135"/>
      <c r="L109" s="136"/>
      <c r="M109" s="137">
        <f t="shared" si="307"/>
        <v>0</v>
      </c>
      <c r="N109" s="135"/>
      <c r="O109" s="136"/>
      <c r="P109" s="137">
        <f t="shared" si="308"/>
        <v>0</v>
      </c>
      <c r="Q109" s="135"/>
      <c r="R109" s="136"/>
      <c r="S109" s="137">
        <f t="shared" si="309"/>
        <v>0</v>
      </c>
      <c r="T109" s="135"/>
      <c r="U109" s="136"/>
      <c r="V109" s="137">
        <f t="shared" si="310"/>
        <v>0</v>
      </c>
      <c r="W109" s="138">
        <f t="shared" si="311"/>
        <v>0</v>
      </c>
      <c r="X109" s="127">
        <f t="shared" si="312"/>
        <v>0</v>
      </c>
      <c r="Y109" s="127">
        <f t="shared" si="303"/>
        <v>0</v>
      </c>
      <c r="Z109" s="128" t="e">
        <f t="shared" si="304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08" t="s">
        <v>72</v>
      </c>
      <c r="B110" s="155" t="s">
        <v>211</v>
      </c>
      <c r="C110" s="222" t="s">
        <v>212</v>
      </c>
      <c r="D110" s="141"/>
      <c r="E110" s="142">
        <f>SUM(E111:E113)</f>
        <v>0</v>
      </c>
      <c r="F110" s="143"/>
      <c r="G110" s="144">
        <f t="shared" ref="G110:H110" si="313">SUM(G111:G113)</f>
        <v>0</v>
      </c>
      <c r="H110" s="142">
        <f t="shared" si="313"/>
        <v>0</v>
      </c>
      <c r="I110" s="143"/>
      <c r="J110" s="144">
        <f t="shared" ref="J110:K110" si="314">SUM(J111:J113)</f>
        <v>0</v>
      </c>
      <c r="K110" s="142">
        <f t="shared" si="314"/>
        <v>0</v>
      </c>
      <c r="L110" s="143"/>
      <c r="M110" s="144">
        <f t="shared" ref="M110:N110" si="315">SUM(M111:M113)</f>
        <v>0</v>
      </c>
      <c r="N110" s="142">
        <f t="shared" si="315"/>
        <v>0</v>
      </c>
      <c r="O110" s="143"/>
      <c r="P110" s="144">
        <f t="shared" ref="P110:Q110" si="316">SUM(P111:P113)</f>
        <v>0</v>
      </c>
      <c r="Q110" s="142">
        <f t="shared" si="316"/>
        <v>0</v>
      </c>
      <c r="R110" s="143"/>
      <c r="S110" s="144">
        <f t="shared" ref="S110:T110" si="317">SUM(S111:S113)</f>
        <v>0</v>
      </c>
      <c r="T110" s="142">
        <f t="shared" si="317"/>
        <v>0</v>
      </c>
      <c r="U110" s="143"/>
      <c r="V110" s="144">
        <f t="shared" ref="V110:X110" si="318">SUM(V111:V113)</f>
        <v>0</v>
      </c>
      <c r="W110" s="144">
        <f t="shared" si="318"/>
        <v>0</v>
      </c>
      <c r="X110" s="144">
        <f t="shared" si="318"/>
        <v>0</v>
      </c>
      <c r="Y110" s="144">
        <f t="shared" si="303"/>
        <v>0</v>
      </c>
      <c r="Z110" s="144" t="e">
        <f t="shared" si="304"/>
        <v>#DIV/0!</v>
      </c>
      <c r="AA110" s="146"/>
      <c r="AB110" s="118"/>
      <c r="AC110" s="118"/>
      <c r="AD110" s="118"/>
      <c r="AE110" s="118"/>
      <c r="AF110" s="118"/>
      <c r="AG110" s="118"/>
    </row>
    <row r="111" spans="1:33" ht="30" customHeight="1" thickBot="1" x14ac:dyDescent="0.3">
      <c r="A111" s="119" t="s">
        <v>77</v>
      </c>
      <c r="B111" s="120" t="s">
        <v>213</v>
      </c>
      <c r="C111" s="187" t="s">
        <v>208</v>
      </c>
      <c r="D111" s="122" t="s">
        <v>112</v>
      </c>
      <c r="E111" s="123"/>
      <c r="F111" s="124"/>
      <c r="G111" s="125">
        <f t="shared" ref="G111:G113" si="319">E111*F111</f>
        <v>0</v>
      </c>
      <c r="H111" s="123"/>
      <c r="I111" s="124"/>
      <c r="J111" s="125">
        <f t="shared" ref="J111:J113" si="320">H111*I111</f>
        <v>0</v>
      </c>
      <c r="K111" s="123"/>
      <c r="L111" s="124"/>
      <c r="M111" s="125">
        <f t="shared" ref="M111:M113" si="321">K111*L111</f>
        <v>0</v>
      </c>
      <c r="N111" s="123"/>
      <c r="O111" s="124"/>
      <c r="P111" s="125">
        <f t="shared" ref="P111:P113" si="322">N111*O111</f>
        <v>0</v>
      </c>
      <c r="Q111" s="123"/>
      <c r="R111" s="124"/>
      <c r="S111" s="125">
        <f t="shared" ref="S111:S113" si="323">Q111*R111</f>
        <v>0</v>
      </c>
      <c r="T111" s="123"/>
      <c r="U111" s="124"/>
      <c r="V111" s="125">
        <f t="shared" ref="V111:V113" si="324">T111*U111</f>
        <v>0</v>
      </c>
      <c r="W111" s="126">
        <f t="shared" ref="W111:W113" si="325">G111+M111+S111</f>
        <v>0</v>
      </c>
      <c r="X111" s="127">
        <f t="shared" ref="X111:X113" si="326">J111+P111+V111</f>
        <v>0</v>
      </c>
      <c r="Y111" s="127">
        <f t="shared" si="303"/>
        <v>0</v>
      </c>
      <c r="Z111" s="128" t="e">
        <f t="shared" si="304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5">
      <c r="A112" s="119" t="s">
        <v>77</v>
      </c>
      <c r="B112" s="120" t="s">
        <v>214</v>
      </c>
      <c r="C112" s="187" t="s">
        <v>208</v>
      </c>
      <c r="D112" s="122" t="s">
        <v>112</v>
      </c>
      <c r="E112" s="123"/>
      <c r="F112" s="124"/>
      <c r="G112" s="125">
        <f t="shared" si="319"/>
        <v>0</v>
      </c>
      <c r="H112" s="123"/>
      <c r="I112" s="124"/>
      <c r="J112" s="125">
        <f t="shared" si="320"/>
        <v>0</v>
      </c>
      <c r="K112" s="123"/>
      <c r="L112" s="124"/>
      <c r="M112" s="125">
        <f t="shared" si="321"/>
        <v>0</v>
      </c>
      <c r="N112" s="123"/>
      <c r="O112" s="124"/>
      <c r="P112" s="125">
        <f t="shared" si="322"/>
        <v>0</v>
      </c>
      <c r="Q112" s="123"/>
      <c r="R112" s="124"/>
      <c r="S112" s="125">
        <f t="shared" si="323"/>
        <v>0</v>
      </c>
      <c r="T112" s="123"/>
      <c r="U112" s="124"/>
      <c r="V112" s="125">
        <f t="shared" si="324"/>
        <v>0</v>
      </c>
      <c r="W112" s="126">
        <f t="shared" si="325"/>
        <v>0</v>
      </c>
      <c r="X112" s="127">
        <f t="shared" si="326"/>
        <v>0</v>
      </c>
      <c r="Y112" s="127">
        <f t="shared" si="303"/>
        <v>0</v>
      </c>
      <c r="Z112" s="128" t="e">
        <f t="shared" si="304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5">
      <c r="A113" s="132" t="s">
        <v>77</v>
      </c>
      <c r="B113" s="133" t="s">
        <v>215</v>
      </c>
      <c r="C113" s="163" t="s">
        <v>208</v>
      </c>
      <c r="D113" s="134" t="s">
        <v>112</v>
      </c>
      <c r="E113" s="135"/>
      <c r="F113" s="136"/>
      <c r="G113" s="137">
        <f t="shared" si="319"/>
        <v>0</v>
      </c>
      <c r="H113" s="135"/>
      <c r="I113" s="136"/>
      <c r="J113" s="137">
        <f t="shared" si="320"/>
        <v>0</v>
      </c>
      <c r="K113" s="135"/>
      <c r="L113" s="136"/>
      <c r="M113" s="137">
        <f t="shared" si="321"/>
        <v>0</v>
      </c>
      <c r="N113" s="135"/>
      <c r="O113" s="136"/>
      <c r="P113" s="137">
        <f t="shared" si="322"/>
        <v>0</v>
      </c>
      <c r="Q113" s="135"/>
      <c r="R113" s="136"/>
      <c r="S113" s="137">
        <f t="shared" si="323"/>
        <v>0</v>
      </c>
      <c r="T113" s="135"/>
      <c r="U113" s="136"/>
      <c r="V113" s="137">
        <f t="shared" si="324"/>
        <v>0</v>
      </c>
      <c r="W113" s="138">
        <f t="shared" si="325"/>
        <v>0</v>
      </c>
      <c r="X113" s="127">
        <f t="shared" si="326"/>
        <v>0</v>
      </c>
      <c r="Y113" s="127">
        <f t="shared" si="303"/>
        <v>0</v>
      </c>
      <c r="Z113" s="128" t="e">
        <f t="shared" si="304"/>
        <v>#DIV/0!</v>
      </c>
      <c r="AA113" s="13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08" t="s">
        <v>72</v>
      </c>
      <c r="B114" s="155" t="s">
        <v>216</v>
      </c>
      <c r="C114" s="222" t="s">
        <v>217</v>
      </c>
      <c r="D114" s="141"/>
      <c r="E114" s="142">
        <f>SUM(E115:E117)</f>
        <v>0</v>
      </c>
      <c r="F114" s="143"/>
      <c r="G114" s="144">
        <f t="shared" ref="G114:H114" si="327">SUM(G115:G117)</f>
        <v>0</v>
      </c>
      <c r="H114" s="142">
        <f t="shared" si="327"/>
        <v>0</v>
      </c>
      <c r="I114" s="143"/>
      <c r="J114" s="144">
        <f t="shared" ref="J114:K114" si="328">SUM(J115:J117)</f>
        <v>0</v>
      </c>
      <c r="K114" s="142">
        <f t="shared" si="328"/>
        <v>0</v>
      </c>
      <c r="L114" s="143"/>
      <c r="M114" s="144">
        <f t="shared" ref="M114:N114" si="329">SUM(M115:M117)</f>
        <v>0</v>
      </c>
      <c r="N114" s="142">
        <f t="shared" si="329"/>
        <v>0</v>
      </c>
      <c r="O114" s="143"/>
      <c r="P114" s="144">
        <f t="shared" ref="P114:Q114" si="330">SUM(P115:P117)</f>
        <v>0</v>
      </c>
      <c r="Q114" s="142">
        <f t="shared" si="330"/>
        <v>0</v>
      </c>
      <c r="R114" s="143"/>
      <c r="S114" s="144">
        <f t="shared" ref="S114:T114" si="331">SUM(S115:S117)</f>
        <v>0</v>
      </c>
      <c r="T114" s="142">
        <f t="shared" si="331"/>
        <v>0</v>
      </c>
      <c r="U114" s="143"/>
      <c r="V114" s="144">
        <f t="shared" ref="V114:X114" si="332">SUM(V115:V117)</f>
        <v>0</v>
      </c>
      <c r="W114" s="144">
        <f t="shared" si="332"/>
        <v>0</v>
      </c>
      <c r="X114" s="144">
        <f t="shared" si="332"/>
        <v>0</v>
      </c>
      <c r="Y114" s="144">
        <f t="shared" si="303"/>
        <v>0</v>
      </c>
      <c r="Z114" s="144" t="e">
        <f t="shared" si="304"/>
        <v>#DIV/0!</v>
      </c>
      <c r="AA114" s="146"/>
      <c r="AB114" s="118"/>
      <c r="AC114" s="118"/>
      <c r="AD114" s="118"/>
      <c r="AE114" s="118"/>
      <c r="AF114" s="118"/>
      <c r="AG114" s="118"/>
    </row>
    <row r="115" spans="1:33" ht="30" customHeight="1" thickBot="1" x14ac:dyDescent="0.3">
      <c r="A115" s="119" t="s">
        <v>77</v>
      </c>
      <c r="B115" s="120" t="s">
        <v>218</v>
      </c>
      <c r="C115" s="187" t="s">
        <v>208</v>
      </c>
      <c r="D115" s="122" t="s">
        <v>112</v>
      </c>
      <c r="E115" s="123"/>
      <c r="F115" s="124"/>
      <c r="G115" s="125">
        <f t="shared" ref="G115:G117" si="333">E115*F115</f>
        <v>0</v>
      </c>
      <c r="H115" s="123"/>
      <c r="I115" s="124"/>
      <c r="J115" s="125">
        <f t="shared" ref="J115:J117" si="334">H115*I115</f>
        <v>0</v>
      </c>
      <c r="K115" s="123"/>
      <c r="L115" s="124"/>
      <c r="M115" s="125">
        <f t="shared" ref="M115:M117" si="335">K115*L115</f>
        <v>0</v>
      </c>
      <c r="N115" s="123"/>
      <c r="O115" s="124"/>
      <c r="P115" s="125">
        <f t="shared" ref="P115:P117" si="336">N115*O115</f>
        <v>0</v>
      </c>
      <c r="Q115" s="123"/>
      <c r="R115" s="124"/>
      <c r="S115" s="125">
        <f t="shared" ref="S115:S117" si="337">Q115*R115</f>
        <v>0</v>
      </c>
      <c r="T115" s="123"/>
      <c r="U115" s="124"/>
      <c r="V115" s="125">
        <f t="shared" ref="V115:V117" si="338">T115*U115</f>
        <v>0</v>
      </c>
      <c r="W115" s="126">
        <f t="shared" ref="W115:W117" si="339">G115+M115+S115</f>
        <v>0</v>
      </c>
      <c r="X115" s="127">
        <f t="shared" ref="X115:X117" si="340">J115+P115+V115</f>
        <v>0</v>
      </c>
      <c r="Y115" s="127">
        <f t="shared" si="303"/>
        <v>0</v>
      </c>
      <c r="Z115" s="128" t="e">
        <f t="shared" si="304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25">
      <c r="A116" s="119" t="s">
        <v>77</v>
      </c>
      <c r="B116" s="120" t="s">
        <v>219</v>
      </c>
      <c r="C116" s="187" t="s">
        <v>208</v>
      </c>
      <c r="D116" s="122" t="s">
        <v>112</v>
      </c>
      <c r="E116" s="123"/>
      <c r="F116" s="124"/>
      <c r="G116" s="125">
        <f t="shared" si="333"/>
        <v>0</v>
      </c>
      <c r="H116" s="123"/>
      <c r="I116" s="124"/>
      <c r="J116" s="125">
        <f t="shared" si="334"/>
        <v>0</v>
      </c>
      <c r="K116" s="123"/>
      <c r="L116" s="124"/>
      <c r="M116" s="125">
        <f t="shared" si="335"/>
        <v>0</v>
      </c>
      <c r="N116" s="123"/>
      <c r="O116" s="124"/>
      <c r="P116" s="125">
        <f t="shared" si="336"/>
        <v>0</v>
      </c>
      <c r="Q116" s="123"/>
      <c r="R116" s="124"/>
      <c r="S116" s="125">
        <f t="shared" si="337"/>
        <v>0</v>
      </c>
      <c r="T116" s="123"/>
      <c r="U116" s="124"/>
      <c r="V116" s="125">
        <f t="shared" si="338"/>
        <v>0</v>
      </c>
      <c r="W116" s="126">
        <f t="shared" si="339"/>
        <v>0</v>
      </c>
      <c r="X116" s="127">
        <f t="shared" si="340"/>
        <v>0</v>
      </c>
      <c r="Y116" s="127">
        <f t="shared" si="303"/>
        <v>0</v>
      </c>
      <c r="Z116" s="128" t="e">
        <f t="shared" si="30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hidden="1" customHeight="1" x14ac:dyDescent="0.25">
      <c r="A117" s="132" t="s">
        <v>77</v>
      </c>
      <c r="B117" s="133" t="s">
        <v>220</v>
      </c>
      <c r="C117" s="163" t="s">
        <v>208</v>
      </c>
      <c r="D117" s="134" t="s">
        <v>112</v>
      </c>
      <c r="E117" s="149"/>
      <c r="F117" s="150"/>
      <c r="G117" s="151">
        <f t="shared" si="333"/>
        <v>0</v>
      </c>
      <c r="H117" s="149"/>
      <c r="I117" s="150"/>
      <c r="J117" s="151">
        <f t="shared" si="334"/>
        <v>0</v>
      </c>
      <c r="K117" s="149"/>
      <c r="L117" s="150"/>
      <c r="M117" s="151">
        <f t="shared" si="335"/>
        <v>0</v>
      </c>
      <c r="N117" s="149"/>
      <c r="O117" s="150"/>
      <c r="P117" s="151">
        <f t="shared" si="336"/>
        <v>0</v>
      </c>
      <c r="Q117" s="149"/>
      <c r="R117" s="150"/>
      <c r="S117" s="151">
        <f t="shared" si="337"/>
        <v>0</v>
      </c>
      <c r="T117" s="149"/>
      <c r="U117" s="150"/>
      <c r="V117" s="151">
        <f t="shared" si="338"/>
        <v>0</v>
      </c>
      <c r="W117" s="138">
        <f t="shared" si="339"/>
        <v>0</v>
      </c>
      <c r="X117" s="165">
        <f t="shared" si="340"/>
        <v>0</v>
      </c>
      <c r="Y117" s="165">
        <f t="shared" si="303"/>
        <v>0</v>
      </c>
      <c r="Z117" s="223" t="e">
        <f t="shared" si="304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thickBot="1" x14ac:dyDescent="0.3">
      <c r="A118" s="166" t="s">
        <v>221</v>
      </c>
      <c r="B118" s="167"/>
      <c r="C118" s="168"/>
      <c r="D118" s="169"/>
      <c r="E118" s="173">
        <f>E114+E110+E106</f>
        <v>0</v>
      </c>
      <c r="F118" s="189"/>
      <c r="G118" s="172">
        <f t="shared" ref="G118:H118" si="341">G114+G110+G106</f>
        <v>0</v>
      </c>
      <c r="H118" s="173">
        <f t="shared" si="341"/>
        <v>0</v>
      </c>
      <c r="I118" s="189"/>
      <c r="J118" s="172">
        <f t="shared" ref="J118:K118" si="342">J114+J110+J106</f>
        <v>0</v>
      </c>
      <c r="K118" s="190">
        <f t="shared" si="342"/>
        <v>0</v>
      </c>
      <c r="L118" s="189"/>
      <c r="M118" s="172">
        <f t="shared" ref="M118:N118" si="343">M114+M110+M106</f>
        <v>0</v>
      </c>
      <c r="N118" s="190">
        <f t="shared" si="343"/>
        <v>0</v>
      </c>
      <c r="O118" s="189"/>
      <c r="P118" s="172">
        <f t="shared" ref="P118:Q118" si="344">P114+P110+P106</f>
        <v>0</v>
      </c>
      <c r="Q118" s="190">
        <f t="shared" si="344"/>
        <v>0</v>
      </c>
      <c r="R118" s="189"/>
      <c r="S118" s="172">
        <f t="shared" ref="S118:T118" si="345">S114+S110+S106</f>
        <v>0</v>
      </c>
      <c r="T118" s="190">
        <f t="shared" si="345"/>
        <v>0</v>
      </c>
      <c r="U118" s="189"/>
      <c r="V118" s="174">
        <f t="shared" ref="V118:X118" si="346">V114+V110+V106</f>
        <v>0</v>
      </c>
      <c r="W118" s="224">
        <f t="shared" si="346"/>
        <v>0</v>
      </c>
      <c r="X118" s="225">
        <f t="shared" si="346"/>
        <v>0</v>
      </c>
      <c r="Y118" s="225">
        <f t="shared" si="303"/>
        <v>0</v>
      </c>
      <c r="Z118" s="225" t="e">
        <f t="shared" si="304"/>
        <v>#DIV/0!</v>
      </c>
      <c r="AA118" s="226"/>
      <c r="AB118" s="7"/>
      <c r="AC118" s="7"/>
      <c r="AD118" s="7"/>
      <c r="AE118" s="7"/>
      <c r="AF118" s="7"/>
      <c r="AG118" s="7"/>
    </row>
    <row r="119" spans="1:33" ht="30" customHeight="1" thickBot="1" x14ac:dyDescent="0.3">
      <c r="A119" s="178" t="s">
        <v>72</v>
      </c>
      <c r="B119" s="208">
        <v>7</v>
      </c>
      <c r="C119" s="180" t="s">
        <v>222</v>
      </c>
      <c r="D119" s="181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227"/>
      <c r="X119" s="227"/>
      <c r="Y119" s="182"/>
      <c r="Z119" s="227"/>
      <c r="AA119" s="228"/>
      <c r="AB119" s="7"/>
      <c r="AC119" s="7"/>
      <c r="AD119" s="7"/>
      <c r="AE119" s="7"/>
      <c r="AF119" s="7"/>
      <c r="AG119" s="7"/>
    </row>
    <row r="120" spans="1:33" ht="30" customHeight="1" x14ac:dyDescent="0.25">
      <c r="A120" s="119" t="s">
        <v>77</v>
      </c>
      <c r="B120" s="120" t="s">
        <v>223</v>
      </c>
      <c r="C120" s="187" t="s">
        <v>361</v>
      </c>
      <c r="D120" s="122" t="s">
        <v>112</v>
      </c>
      <c r="E120" s="123">
        <v>3</v>
      </c>
      <c r="F120" s="124">
        <v>4500</v>
      </c>
      <c r="G120" s="125">
        <f t="shared" ref="G120:G130" si="347">E120*F120</f>
        <v>13500</v>
      </c>
      <c r="H120" s="123">
        <v>3</v>
      </c>
      <c r="I120" s="124">
        <v>4500</v>
      </c>
      <c r="J120" s="125">
        <f t="shared" ref="J120:J130" si="348">H120*I120</f>
        <v>13500</v>
      </c>
      <c r="K120" s="123"/>
      <c r="L120" s="124"/>
      <c r="M120" s="125">
        <f t="shared" ref="M120:M130" si="349">K120*L120</f>
        <v>0</v>
      </c>
      <c r="N120" s="123"/>
      <c r="O120" s="124"/>
      <c r="P120" s="125">
        <f t="shared" ref="P120:P130" si="350">N120*O120</f>
        <v>0</v>
      </c>
      <c r="Q120" s="123"/>
      <c r="R120" s="124"/>
      <c r="S120" s="125">
        <f t="shared" ref="S120:S130" si="351">Q120*R120</f>
        <v>0</v>
      </c>
      <c r="T120" s="123"/>
      <c r="U120" s="124"/>
      <c r="V120" s="229">
        <f t="shared" ref="V120:V130" si="352">T120*U120</f>
        <v>0</v>
      </c>
      <c r="W120" s="230">
        <f t="shared" ref="W120:W130" si="353">G120+M120+S120</f>
        <v>13500</v>
      </c>
      <c r="X120" s="231">
        <f t="shared" ref="X120:X130" si="354">J120+P120+V120</f>
        <v>13500</v>
      </c>
      <c r="Y120" s="231">
        <f t="shared" ref="Y120:Y131" si="355">W120-X120</f>
        <v>0</v>
      </c>
      <c r="Z120" s="232">
        <f t="shared" ref="Z120:Z131" si="356">Y120/W120</f>
        <v>0</v>
      </c>
      <c r="AA120" s="233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19" t="s">
        <v>77</v>
      </c>
      <c r="B121" s="120" t="s">
        <v>224</v>
      </c>
      <c r="C121" s="187" t="s">
        <v>362</v>
      </c>
      <c r="D121" s="122" t="s">
        <v>112</v>
      </c>
      <c r="E121" s="123">
        <v>50</v>
      </c>
      <c r="F121" s="124">
        <v>30</v>
      </c>
      <c r="G121" s="125">
        <f t="shared" si="347"/>
        <v>1500</v>
      </c>
      <c r="H121" s="123">
        <v>50</v>
      </c>
      <c r="I121" s="124">
        <v>30</v>
      </c>
      <c r="J121" s="125">
        <f t="shared" si="348"/>
        <v>1500</v>
      </c>
      <c r="K121" s="123"/>
      <c r="L121" s="124"/>
      <c r="M121" s="125">
        <f t="shared" si="349"/>
        <v>0</v>
      </c>
      <c r="N121" s="123"/>
      <c r="O121" s="124"/>
      <c r="P121" s="125">
        <f t="shared" si="350"/>
        <v>0</v>
      </c>
      <c r="Q121" s="123"/>
      <c r="R121" s="124"/>
      <c r="S121" s="125">
        <f t="shared" si="351"/>
        <v>0</v>
      </c>
      <c r="T121" s="123"/>
      <c r="U121" s="124"/>
      <c r="V121" s="229">
        <f t="shared" si="352"/>
        <v>0</v>
      </c>
      <c r="W121" s="234">
        <f t="shared" si="353"/>
        <v>1500</v>
      </c>
      <c r="X121" s="127">
        <f t="shared" si="354"/>
        <v>1500</v>
      </c>
      <c r="Y121" s="127">
        <f t="shared" si="355"/>
        <v>0</v>
      </c>
      <c r="Z121" s="128">
        <f t="shared" si="356"/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thickBot="1" x14ac:dyDescent="0.3">
      <c r="A122" s="119" t="s">
        <v>77</v>
      </c>
      <c r="B122" s="120" t="s">
        <v>225</v>
      </c>
      <c r="C122" s="374" t="s">
        <v>363</v>
      </c>
      <c r="D122" s="122" t="s">
        <v>112</v>
      </c>
      <c r="E122" s="123">
        <v>30</v>
      </c>
      <c r="F122" s="124">
        <v>130</v>
      </c>
      <c r="G122" s="125">
        <f t="shared" si="347"/>
        <v>3900</v>
      </c>
      <c r="H122" s="123">
        <v>30</v>
      </c>
      <c r="I122" s="124">
        <v>130</v>
      </c>
      <c r="J122" s="125">
        <f t="shared" si="348"/>
        <v>3900</v>
      </c>
      <c r="K122" s="123"/>
      <c r="L122" s="124"/>
      <c r="M122" s="125">
        <f t="shared" si="349"/>
        <v>0</v>
      </c>
      <c r="N122" s="123"/>
      <c r="O122" s="124"/>
      <c r="P122" s="125">
        <f t="shared" si="350"/>
        <v>0</v>
      </c>
      <c r="Q122" s="123"/>
      <c r="R122" s="124"/>
      <c r="S122" s="125">
        <f t="shared" si="351"/>
        <v>0</v>
      </c>
      <c r="T122" s="123"/>
      <c r="U122" s="124"/>
      <c r="V122" s="229">
        <f t="shared" si="352"/>
        <v>0</v>
      </c>
      <c r="W122" s="234">
        <f t="shared" si="353"/>
        <v>3900</v>
      </c>
      <c r="X122" s="127">
        <f t="shared" si="354"/>
        <v>3900</v>
      </c>
      <c r="Y122" s="127">
        <f t="shared" si="355"/>
        <v>0</v>
      </c>
      <c r="Z122" s="128">
        <f t="shared" si="356"/>
        <v>0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25">
      <c r="A123" s="119" t="s">
        <v>77</v>
      </c>
      <c r="B123" s="120" t="s">
        <v>226</v>
      </c>
      <c r="C123" s="187" t="s">
        <v>227</v>
      </c>
      <c r="D123" s="122" t="s">
        <v>112</v>
      </c>
      <c r="E123" s="123"/>
      <c r="F123" s="124"/>
      <c r="G123" s="125">
        <f t="shared" si="347"/>
        <v>0</v>
      </c>
      <c r="H123" s="123"/>
      <c r="I123" s="124"/>
      <c r="J123" s="125">
        <f t="shared" si="348"/>
        <v>0</v>
      </c>
      <c r="K123" s="123"/>
      <c r="L123" s="124"/>
      <c r="M123" s="125">
        <f t="shared" si="349"/>
        <v>0</v>
      </c>
      <c r="N123" s="123"/>
      <c r="O123" s="124"/>
      <c r="P123" s="125">
        <f t="shared" si="350"/>
        <v>0</v>
      </c>
      <c r="Q123" s="123"/>
      <c r="R123" s="124"/>
      <c r="S123" s="125">
        <f t="shared" si="351"/>
        <v>0</v>
      </c>
      <c r="T123" s="123"/>
      <c r="U123" s="124"/>
      <c r="V123" s="229">
        <f t="shared" si="352"/>
        <v>0</v>
      </c>
      <c r="W123" s="234">
        <f t="shared" si="353"/>
        <v>0</v>
      </c>
      <c r="X123" s="127">
        <f t="shared" si="354"/>
        <v>0</v>
      </c>
      <c r="Y123" s="127">
        <f t="shared" si="355"/>
        <v>0</v>
      </c>
      <c r="Z123" s="128" t="e">
        <f t="shared" si="35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25">
      <c r="A124" s="119" t="s">
        <v>77</v>
      </c>
      <c r="B124" s="120" t="s">
        <v>228</v>
      </c>
      <c r="C124" s="187" t="s">
        <v>229</v>
      </c>
      <c r="D124" s="122" t="s">
        <v>112</v>
      </c>
      <c r="E124" s="123"/>
      <c r="F124" s="124"/>
      <c r="G124" s="125">
        <f t="shared" si="347"/>
        <v>0</v>
      </c>
      <c r="H124" s="123"/>
      <c r="I124" s="124"/>
      <c r="J124" s="125">
        <f t="shared" si="348"/>
        <v>0</v>
      </c>
      <c r="K124" s="123"/>
      <c r="L124" s="124"/>
      <c r="M124" s="125">
        <f t="shared" si="349"/>
        <v>0</v>
      </c>
      <c r="N124" s="123"/>
      <c r="O124" s="124"/>
      <c r="P124" s="125">
        <f t="shared" si="350"/>
        <v>0</v>
      </c>
      <c r="Q124" s="123"/>
      <c r="R124" s="124"/>
      <c r="S124" s="125">
        <f t="shared" si="351"/>
        <v>0</v>
      </c>
      <c r="T124" s="123"/>
      <c r="U124" s="124"/>
      <c r="V124" s="229">
        <f t="shared" si="352"/>
        <v>0</v>
      </c>
      <c r="W124" s="234">
        <f t="shared" si="353"/>
        <v>0</v>
      </c>
      <c r="X124" s="127">
        <f t="shared" si="354"/>
        <v>0</v>
      </c>
      <c r="Y124" s="127">
        <f t="shared" si="355"/>
        <v>0</v>
      </c>
      <c r="Z124" s="128" t="e">
        <f t="shared" si="35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5">
      <c r="A125" s="119" t="s">
        <v>77</v>
      </c>
      <c r="B125" s="120" t="s">
        <v>230</v>
      </c>
      <c r="C125" s="187" t="s">
        <v>231</v>
      </c>
      <c r="D125" s="122" t="s">
        <v>112</v>
      </c>
      <c r="E125" s="123"/>
      <c r="F125" s="124"/>
      <c r="G125" s="125">
        <f t="shared" si="347"/>
        <v>0</v>
      </c>
      <c r="H125" s="123"/>
      <c r="I125" s="124"/>
      <c r="J125" s="125">
        <f t="shared" si="348"/>
        <v>0</v>
      </c>
      <c r="K125" s="123"/>
      <c r="L125" s="124"/>
      <c r="M125" s="125">
        <f t="shared" si="349"/>
        <v>0</v>
      </c>
      <c r="N125" s="123"/>
      <c r="O125" s="124"/>
      <c r="P125" s="125">
        <f t="shared" si="350"/>
        <v>0</v>
      </c>
      <c r="Q125" s="123"/>
      <c r="R125" s="124"/>
      <c r="S125" s="125">
        <f t="shared" si="351"/>
        <v>0</v>
      </c>
      <c r="T125" s="123"/>
      <c r="U125" s="124"/>
      <c r="V125" s="229">
        <f t="shared" si="352"/>
        <v>0</v>
      </c>
      <c r="W125" s="234">
        <f t="shared" si="353"/>
        <v>0</v>
      </c>
      <c r="X125" s="127">
        <f t="shared" si="354"/>
        <v>0</v>
      </c>
      <c r="Y125" s="127">
        <f t="shared" si="355"/>
        <v>0</v>
      </c>
      <c r="Z125" s="128" t="e">
        <f t="shared" si="35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5">
      <c r="A126" s="119" t="s">
        <v>77</v>
      </c>
      <c r="B126" s="120" t="s">
        <v>232</v>
      </c>
      <c r="C126" s="187" t="s">
        <v>233</v>
      </c>
      <c r="D126" s="122" t="s">
        <v>112</v>
      </c>
      <c r="E126" s="123"/>
      <c r="F126" s="124"/>
      <c r="G126" s="125">
        <f t="shared" si="347"/>
        <v>0</v>
      </c>
      <c r="H126" s="123"/>
      <c r="I126" s="124"/>
      <c r="J126" s="125">
        <f t="shared" si="348"/>
        <v>0</v>
      </c>
      <c r="K126" s="123"/>
      <c r="L126" s="124"/>
      <c r="M126" s="125">
        <f t="shared" si="349"/>
        <v>0</v>
      </c>
      <c r="N126" s="123"/>
      <c r="O126" s="124"/>
      <c r="P126" s="125">
        <f t="shared" si="350"/>
        <v>0</v>
      </c>
      <c r="Q126" s="123"/>
      <c r="R126" s="124"/>
      <c r="S126" s="125">
        <f t="shared" si="351"/>
        <v>0</v>
      </c>
      <c r="T126" s="123"/>
      <c r="U126" s="124"/>
      <c r="V126" s="229">
        <f t="shared" si="352"/>
        <v>0</v>
      </c>
      <c r="W126" s="234">
        <f t="shared" si="353"/>
        <v>0</v>
      </c>
      <c r="X126" s="127">
        <f t="shared" si="354"/>
        <v>0</v>
      </c>
      <c r="Y126" s="127">
        <f t="shared" si="355"/>
        <v>0</v>
      </c>
      <c r="Z126" s="128" t="e">
        <f t="shared" si="35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x14ac:dyDescent="0.25">
      <c r="A127" s="119" t="s">
        <v>77</v>
      </c>
      <c r="B127" s="120" t="s">
        <v>234</v>
      </c>
      <c r="C127" s="187" t="s">
        <v>235</v>
      </c>
      <c r="D127" s="122" t="s">
        <v>112</v>
      </c>
      <c r="E127" s="123"/>
      <c r="F127" s="124"/>
      <c r="G127" s="125">
        <f t="shared" si="347"/>
        <v>0</v>
      </c>
      <c r="H127" s="123"/>
      <c r="I127" s="124"/>
      <c r="J127" s="125">
        <f t="shared" si="348"/>
        <v>0</v>
      </c>
      <c r="K127" s="123"/>
      <c r="L127" s="124"/>
      <c r="M127" s="125">
        <f t="shared" si="349"/>
        <v>0</v>
      </c>
      <c r="N127" s="123"/>
      <c r="O127" s="124"/>
      <c r="P127" s="125">
        <f t="shared" si="350"/>
        <v>0</v>
      </c>
      <c r="Q127" s="123"/>
      <c r="R127" s="124"/>
      <c r="S127" s="125">
        <f t="shared" si="351"/>
        <v>0</v>
      </c>
      <c r="T127" s="123"/>
      <c r="U127" s="124"/>
      <c r="V127" s="229">
        <f t="shared" si="352"/>
        <v>0</v>
      </c>
      <c r="W127" s="234">
        <f t="shared" si="353"/>
        <v>0</v>
      </c>
      <c r="X127" s="127">
        <f t="shared" si="354"/>
        <v>0</v>
      </c>
      <c r="Y127" s="127">
        <f t="shared" si="355"/>
        <v>0</v>
      </c>
      <c r="Z127" s="128" t="e">
        <f t="shared" si="35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hidden="1" customHeight="1" x14ac:dyDescent="0.25">
      <c r="A128" s="132" t="s">
        <v>77</v>
      </c>
      <c r="B128" s="120" t="s">
        <v>236</v>
      </c>
      <c r="C128" s="163" t="s">
        <v>237</v>
      </c>
      <c r="D128" s="122" t="s">
        <v>112</v>
      </c>
      <c r="E128" s="135"/>
      <c r="F128" s="136"/>
      <c r="G128" s="125">
        <f t="shared" si="347"/>
        <v>0</v>
      </c>
      <c r="H128" s="135"/>
      <c r="I128" s="136"/>
      <c r="J128" s="125">
        <f t="shared" si="348"/>
        <v>0</v>
      </c>
      <c r="K128" s="123"/>
      <c r="L128" s="124"/>
      <c r="M128" s="125">
        <f t="shared" si="349"/>
        <v>0</v>
      </c>
      <c r="N128" s="123"/>
      <c r="O128" s="124"/>
      <c r="P128" s="125">
        <f t="shared" si="350"/>
        <v>0</v>
      </c>
      <c r="Q128" s="123"/>
      <c r="R128" s="124"/>
      <c r="S128" s="125">
        <f t="shared" si="351"/>
        <v>0</v>
      </c>
      <c r="T128" s="123"/>
      <c r="U128" s="124"/>
      <c r="V128" s="229">
        <f t="shared" si="352"/>
        <v>0</v>
      </c>
      <c r="W128" s="234">
        <f t="shared" si="353"/>
        <v>0</v>
      </c>
      <c r="X128" s="127">
        <f t="shared" si="354"/>
        <v>0</v>
      </c>
      <c r="Y128" s="127">
        <f t="shared" si="355"/>
        <v>0</v>
      </c>
      <c r="Z128" s="128" t="e">
        <f t="shared" si="356"/>
        <v>#DIV/0!</v>
      </c>
      <c r="AA128" s="139"/>
      <c r="AB128" s="131"/>
      <c r="AC128" s="131"/>
      <c r="AD128" s="131"/>
      <c r="AE128" s="131"/>
      <c r="AF128" s="131"/>
      <c r="AG128" s="131"/>
    </row>
    <row r="129" spans="1:33" ht="30" hidden="1" customHeight="1" x14ac:dyDescent="0.25">
      <c r="A129" s="132" t="s">
        <v>77</v>
      </c>
      <c r="B129" s="120" t="s">
        <v>238</v>
      </c>
      <c r="C129" s="163" t="s">
        <v>239</v>
      </c>
      <c r="D129" s="134" t="s">
        <v>112</v>
      </c>
      <c r="E129" s="123"/>
      <c r="F129" s="124"/>
      <c r="G129" s="125">
        <f t="shared" si="347"/>
        <v>0</v>
      </c>
      <c r="H129" s="123"/>
      <c r="I129" s="124"/>
      <c r="J129" s="125">
        <f t="shared" si="348"/>
        <v>0</v>
      </c>
      <c r="K129" s="123"/>
      <c r="L129" s="124"/>
      <c r="M129" s="125">
        <f t="shared" si="349"/>
        <v>0</v>
      </c>
      <c r="N129" s="123"/>
      <c r="O129" s="124"/>
      <c r="P129" s="125">
        <f t="shared" si="350"/>
        <v>0</v>
      </c>
      <c r="Q129" s="123"/>
      <c r="R129" s="124"/>
      <c r="S129" s="125">
        <f t="shared" si="351"/>
        <v>0</v>
      </c>
      <c r="T129" s="123"/>
      <c r="U129" s="124"/>
      <c r="V129" s="229">
        <f t="shared" si="352"/>
        <v>0</v>
      </c>
      <c r="W129" s="234">
        <f t="shared" si="353"/>
        <v>0</v>
      </c>
      <c r="X129" s="127">
        <f t="shared" si="354"/>
        <v>0</v>
      </c>
      <c r="Y129" s="127">
        <f t="shared" si="355"/>
        <v>0</v>
      </c>
      <c r="Z129" s="128" t="e">
        <f t="shared" si="356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hidden="1" customHeight="1" x14ac:dyDescent="0.25">
      <c r="A130" s="132" t="s">
        <v>77</v>
      </c>
      <c r="B130" s="120" t="s">
        <v>240</v>
      </c>
      <c r="C130" s="235" t="s">
        <v>241</v>
      </c>
      <c r="D130" s="134"/>
      <c r="E130" s="135"/>
      <c r="F130" s="136">
        <v>0.22</v>
      </c>
      <c r="G130" s="137">
        <f t="shared" si="347"/>
        <v>0</v>
      </c>
      <c r="H130" s="135"/>
      <c r="I130" s="136">
        <v>0.22</v>
      </c>
      <c r="J130" s="137">
        <f t="shared" si="348"/>
        <v>0</v>
      </c>
      <c r="K130" s="135"/>
      <c r="L130" s="136">
        <v>0.22</v>
      </c>
      <c r="M130" s="137">
        <f t="shared" si="349"/>
        <v>0</v>
      </c>
      <c r="N130" s="135"/>
      <c r="O130" s="136">
        <v>0.22</v>
      </c>
      <c r="P130" s="137">
        <f t="shared" si="350"/>
        <v>0</v>
      </c>
      <c r="Q130" s="135"/>
      <c r="R130" s="136">
        <v>0.22</v>
      </c>
      <c r="S130" s="137">
        <f t="shared" si="351"/>
        <v>0</v>
      </c>
      <c r="T130" s="135"/>
      <c r="U130" s="136">
        <v>0.22</v>
      </c>
      <c r="V130" s="236">
        <f t="shared" si="352"/>
        <v>0</v>
      </c>
      <c r="W130" s="237">
        <f t="shared" si="353"/>
        <v>0</v>
      </c>
      <c r="X130" s="238">
        <f t="shared" si="354"/>
        <v>0</v>
      </c>
      <c r="Y130" s="238">
        <f t="shared" si="355"/>
        <v>0</v>
      </c>
      <c r="Z130" s="239" t="e">
        <f t="shared" si="356"/>
        <v>#DIV/0!</v>
      </c>
      <c r="AA130" s="152"/>
      <c r="AB130" s="7"/>
      <c r="AC130" s="7"/>
      <c r="AD130" s="7"/>
      <c r="AE130" s="7"/>
      <c r="AF130" s="7"/>
      <c r="AG130" s="7"/>
    </row>
    <row r="131" spans="1:33" ht="30" customHeight="1" thickBot="1" x14ac:dyDescent="0.3">
      <c r="A131" s="166" t="s">
        <v>242</v>
      </c>
      <c r="B131" s="240"/>
      <c r="C131" s="168"/>
      <c r="D131" s="169"/>
      <c r="E131" s="173">
        <f>SUM(E120:E129)</f>
        <v>83</v>
      </c>
      <c r="F131" s="189"/>
      <c r="G131" s="172">
        <f>SUM(G120:G130)</f>
        <v>18900</v>
      </c>
      <c r="H131" s="173">
        <f>SUM(H120:H129)</f>
        <v>83</v>
      </c>
      <c r="I131" s="189"/>
      <c r="J131" s="172">
        <f>SUM(J120:J130)</f>
        <v>18900</v>
      </c>
      <c r="K131" s="190">
        <f>SUM(K120:K129)</f>
        <v>0</v>
      </c>
      <c r="L131" s="189"/>
      <c r="M131" s="172">
        <f>SUM(M120:M130)</f>
        <v>0</v>
      </c>
      <c r="N131" s="190">
        <f>SUM(N120:N129)</f>
        <v>0</v>
      </c>
      <c r="O131" s="189"/>
      <c r="P131" s="172">
        <f>SUM(P120:P130)</f>
        <v>0</v>
      </c>
      <c r="Q131" s="190">
        <f>SUM(Q120:Q129)</f>
        <v>0</v>
      </c>
      <c r="R131" s="189"/>
      <c r="S131" s="172">
        <f>SUM(S120:S130)</f>
        <v>0</v>
      </c>
      <c r="T131" s="190">
        <f>SUM(T120:T129)</f>
        <v>0</v>
      </c>
      <c r="U131" s="189"/>
      <c r="V131" s="174">
        <f t="shared" ref="V131:X131" si="357">SUM(V120:V130)</f>
        <v>0</v>
      </c>
      <c r="W131" s="224">
        <f t="shared" si="357"/>
        <v>18900</v>
      </c>
      <c r="X131" s="225">
        <f t="shared" si="357"/>
        <v>18900</v>
      </c>
      <c r="Y131" s="225">
        <f t="shared" si="355"/>
        <v>0</v>
      </c>
      <c r="Z131" s="225">
        <f t="shared" si="356"/>
        <v>0</v>
      </c>
      <c r="AA131" s="226"/>
      <c r="AB131" s="7"/>
      <c r="AC131" s="7"/>
      <c r="AD131" s="7"/>
      <c r="AE131" s="7"/>
      <c r="AF131" s="7"/>
      <c r="AG131" s="7"/>
    </row>
    <row r="132" spans="1:33" ht="30" customHeight="1" thickBot="1" x14ac:dyDescent="0.3">
      <c r="A132" s="241" t="s">
        <v>72</v>
      </c>
      <c r="B132" s="208">
        <v>8</v>
      </c>
      <c r="C132" s="242" t="s">
        <v>243</v>
      </c>
      <c r="D132" s="181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227"/>
      <c r="X132" s="227"/>
      <c r="Y132" s="182"/>
      <c r="Z132" s="227"/>
      <c r="AA132" s="228"/>
      <c r="AB132" s="118"/>
      <c r="AC132" s="118"/>
      <c r="AD132" s="118"/>
      <c r="AE132" s="118"/>
      <c r="AF132" s="118"/>
      <c r="AG132" s="118"/>
    </row>
    <row r="133" spans="1:33" ht="30" customHeight="1" thickBot="1" x14ac:dyDescent="0.3">
      <c r="A133" s="119" t="s">
        <v>77</v>
      </c>
      <c r="B133" s="120" t="s">
        <v>244</v>
      </c>
      <c r="C133" s="187" t="s">
        <v>245</v>
      </c>
      <c r="D133" s="122" t="s">
        <v>246</v>
      </c>
      <c r="E133" s="123"/>
      <c r="F133" s="124"/>
      <c r="G133" s="125">
        <f t="shared" ref="G133:G138" si="358">E133*F133</f>
        <v>0</v>
      </c>
      <c r="H133" s="123"/>
      <c r="I133" s="124"/>
      <c r="J133" s="125">
        <f t="shared" ref="J133:J138" si="359">H133*I133</f>
        <v>0</v>
      </c>
      <c r="K133" s="123"/>
      <c r="L133" s="124"/>
      <c r="M133" s="125">
        <f t="shared" ref="M133:M138" si="360">K133*L133</f>
        <v>0</v>
      </c>
      <c r="N133" s="123"/>
      <c r="O133" s="124"/>
      <c r="P133" s="125">
        <f t="shared" ref="P133:P138" si="361">N133*O133</f>
        <v>0</v>
      </c>
      <c r="Q133" s="123"/>
      <c r="R133" s="124"/>
      <c r="S133" s="125">
        <f t="shared" ref="S133:S138" si="362">Q133*R133</f>
        <v>0</v>
      </c>
      <c r="T133" s="123"/>
      <c r="U133" s="124"/>
      <c r="V133" s="229">
        <f t="shared" ref="V133:V138" si="363">T133*U133</f>
        <v>0</v>
      </c>
      <c r="W133" s="230">
        <f t="shared" ref="W133:W138" si="364">G133+M133+S133</f>
        <v>0</v>
      </c>
      <c r="X133" s="231">
        <f t="shared" ref="X133:X138" si="365">J133+P133+V133</f>
        <v>0</v>
      </c>
      <c r="Y133" s="231">
        <f t="shared" ref="Y133:Y139" si="366">W133-X133</f>
        <v>0</v>
      </c>
      <c r="Z133" s="232" t="e">
        <f t="shared" ref="Z133:Z139" si="367">Y133/W133</f>
        <v>#DIV/0!</v>
      </c>
      <c r="AA133" s="233"/>
      <c r="AB133" s="131"/>
      <c r="AC133" s="131"/>
      <c r="AD133" s="131"/>
      <c r="AE133" s="131"/>
      <c r="AF133" s="131"/>
      <c r="AG133" s="131"/>
    </row>
    <row r="134" spans="1:33" ht="30" hidden="1" customHeight="1" x14ac:dyDescent="0.25">
      <c r="A134" s="119" t="s">
        <v>77</v>
      </c>
      <c r="B134" s="120" t="s">
        <v>247</v>
      </c>
      <c r="C134" s="187" t="s">
        <v>248</v>
      </c>
      <c r="D134" s="122" t="s">
        <v>246</v>
      </c>
      <c r="E134" s="123"/>
      <c r="F134" s="124"/>
      <c r="G134" s="125">
        <f t="shared" si="358"/>
        <v>0</v>
      </c>
      <c r="H134" s="123"/>
      <c r="I134" s="124"/>
      <c r="J134" s="125">
        <f t="shared" si="359"/>
        <v>0</v>
      </c>
      <c r="K134" s="123"/>
      <c r="L134" s="124"/>
      <c r="M134" s="125">
        <f t="shared" si="360"/>
        <v>0</v>
      </c>
      <c r="N134" s="123"/>
      <c r="O134" s="124"/>
      <c r="P134" s="125">
        <f t="shared" si="361"/>
        <v>0</v>
      </c>
      <c r="Q134" s="123"/>
      <c r="R134" s="124"/>
      <c r="S134" s="125">
        <f t="shared" si="362"/>
        <v>0</v>
      </c>
      <c r="T134" s="123"/>
      <c r="U134" s="124"/>
      <c r="V134" s="229">
        <f t="shared" si="363"/>
        <v>0</v>
      </c>
      <c r="W134" s="234">
        <f t="shared" si="364"/>
        <v>0</v>
      </c>
      <c r="X134" s="127">
        <f t="shared" si="365"/>
        <v>0</v>
      </c>
      <c r="Y134" s="127">
        <f t="shared" si="366"/>
        <v>0</v>
      </c>
      <c r="Z134" s="128" t="e">
        <f t="shared" si="367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hidden="1" customHeight="1" x14ac:dyDescent="0.25">
      <c r="A135" s="119" t="s">
        <v>77</v>
      </c>
      <c r="B135" s="120" t="s">
        <v>249</v>
      </c>
      <c r="C135" s="187" t="s">
        <v>250</v>
      </c>
      <c r="D135" s="122" t="s">
        <v>251</v>
      </c>
      <c r="E135" s="243"/>
      <c r="F135" s="244"/>
      <c r="G135" s="125">
        <f t="shared" si="358"/>
        <v>0</v>
      </c>
      <c r="H135" s="243"/>
      <c r="I135" s="244"/>
      <c r="J135" s="125">
        <f t="shared" si="359"/>
        <v>0</v>
      </c>
      <c r="K135" s="123"/>
      <c r="L135" s="124"/>
      <c r="M135" s="125">
        <f t="shared" si="360"/>
        <v>0</v>
      </c>
      <c r="N135" s="123"/>
      <c r="O135" s="124"/>
      <c r="P135" s="125">
        <f t="shared" si="361"/>
        <v>0</v>
      </c>
      <c r="Q135" s="123"/>
      <c r="R135" s="124"/>
      <c r="S135" s="125">
        <f t="shared" si="362"/>
        <v>0</v>
      </c>
      <c r="T135" s="123"/>
      <c r="U135" s="124"/>
      <c r="V135" s="229">
        <f t="shared" si="363"/>
        <v>0</v>
      </c>
      <c r="W135" s="245">
        <f t="shared" si="364"/>
        <v>0</v>
      </c>
      <c r="X135" s="127">
        <f t="shared" si="365"/>
        <v>0</v>
      </c>
      <c r="Y135" s="127">
        <f t="shared" si="366"/>
        <v>0</v>
      </c>
      <c r="Z135" s="128" t="e">
        <f t="shared" si="367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hidden="1" customHeight="1" x14ac:dyDescent="0.25">
      <c r="A136" s="119" t="s">
        <v>77</v>
      </c>
      <c r="B136" s="120" t="s">
        <v>252</v>
      </c>
      <c r="C136" s="187" t="s">
        <v>253</v>
      </c>
      <c r="D136" s="122" t="s">
        <v>251</v>
      </c>
      <c r="E136" s="123"/>
      <c r="F136" s="124"/>
      <c r="G136" s="125">
        <f t="shared" si="358"/>
        <v>0</v>
      </c>
      <c r="H136" s="123"/>
      <c r="I136" s="124"/>
      <c r="J136" s="125">
        <f t="shared" si="359"/>
        <v>0</v>
      </c>
      <c r="K136" s="243"/>
      <c r="L136" s="244"/>
      <c r="M136" s="125">
        <f t="shared" si="360"/>
        <v>0</v>
      </c>
      <c r="N136" s="243"/>
      <c r="O136" s="244"/>
      <c r="P136" s="125">
        <f t="shared" si="361"/>
        <v>0</v>
      </c>
      <c r="Q136" s="243"/>
      <c r="R136" s="244"/>
      <c r="S136" s="125">
        <f t="shared" si="362"/>
        <v>0</v>
      </c>
      <c r="T136" s="243"/>
      <c r="U136" s="244"/>
      <c r="V136" s="229">
        <f t="shared" si="363"/>
        <v>0</v>
      </c>
      <c r="W136" s="245">
        <f t="shared" si="364"/>
        <v>0</v>
      </c>
      <c r="X136" s="127">
        <f t="shared" si="365"/>
        <v>0</v>
      </c>
      <c r="Y136" s="127">
        <f t="shared" si="366"/>
        <v>0</v>
      </c>
      <c r="Z136" s="128" t="e">
        <f t="shared" si="367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hidden="1" customHeight="1" x14ac:dyDescent="0.25">
      <c r="A137" s="119" t="s">
        <v>77</v>
      </c>
      <c r="B137" s="120" t="s">
        <v>254</v>
      </c>
      <c r="C137" s="187" t="s">
        <v>255</v>
      </c>
      <c r="D137" s="122" t="s">
        <v>251</v>
      </c>
      <c r="E137" s="123"/>
      <c r="F137" s="124"/>
      <c r="G137" s="125">
        <f t="shared" si="358"/>
        <v>0</v>
      </c>
      <c r="H137" s="123"/>
      <c r="I137" s="124"/>
      <c r="J137" s="125">
        <f t="shared" si="359"/>
        <v>0</v>
      </c>
      <c r="K137" s="123"/>
      <c r="L137" s="124"/>
      <c r="M137" s="125">
        <f t="shared" si="360"/>
        <v>0</v>
      </c>
      <c r="N137" s="123"/>
      <c r="O137" s="124"/>
      <c r="P137" s="125">
        <f t="shared" si="361"/>
        <v>0</v>
      </c>
      <c r="Q137" s="123"/>
      <c r="R137" s="124"/>
      <c r="S137" s="125">
        <f t="shared" si="362"/>
        <v>0</v>
      </c>
      <c r="T137" s="123"/>
      <c r="U137" s="124"/>
      <c r="V137" s="229">
        <f t="shared" si="363"/>
        <v>0</v>
      </c>
      <c r="W137" s="234">
        <f t="shared" si="364"/>
        <v>0</v>
      </c>
      <c r="X137" s="127">
        <f t="shared" si="365"/>
        <v>0</v>
      </c>
      <c r="Y137" s="127">
        <f t="shared" si="366"/>
        <v>0</v>
      </c>
      <c r="Z137" s="128" t="e">
        <f t="shared" si="367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hidden="1" customHeight="1" x14ac:dyDescent="0.25">
      <c r="A138" s="132" t="s">
        <v>77</v>
      </c>
      <c r="B138" s="154" t="s">
        <v>256</v>
      </c>
      <c r="C138" s="164" t="s">
        <v>257</v>
      </c>
      <c r="D138" s="134"/>
      <c r="E138" s="135"/>
      <c r="F138" s="136">
        <v>0.22</v>
      </c>
      <c r="G138" s="137">
        <f t="shared" si="358"/>
        <v>0</v>
      </c>
      <c r="H138" s="135"/>
      <c r="I138" s="136">
        <v>0.22</v>
      </c>
      <c r="J138" s="137">
        <f t="shared" si="359"/>
        <v>0</v>
      </c>
      <c r="K138" s="135"/>
      <c r="L138" s="136">
        <v>0.22</v>
      </c>
      <c r="M138" s="137">
        <f t="shared" si="360"/>
        <v>0</v>
      </c>
      <c r="N138" s="135"/>
      <c r="O138" s="136">
        <v>0.22</v>
      </c>
      <c r="P138" s="137">
        <f t="shared" si="361"/>
        <v>0</v>
      </c>
      <c r="Q138" s="135"/>
      <c r="R138" s="136">
        <v>0.22</v>
      </c>
      <c r="S138" s="137">
        <f t="shared" si="362"/>
        <v>0</v>
      </c>
      <c r="T138" s="135"/>
      <c r="U138" s="136">
        <v>0.22</v>
      </c>
      <c r="V138" s="236">
        <f t="shared" si="363"/>
        <v>0</v>
      </c>
      <c r="W138" s="237">
        <f t="shared" si="364"/>
        <v>0</v>
      </c>
      <c r="X138" s="238">
        <f t="shared" si="365"/>
        <v>0</v>
      </c>
      <c r="Y138" s="238">
        <f t="shared" si="366"/>
        <v>0</v>
      </c>
      <c r="Z138" s="239" t="e">
        <f t="shared" si="367"/>
        <v>#DIV/0!</v>
      </c>
      <c r="AA138" s="152"/>
      <c r="AB138" s="7"/>
      <c r="AC138" s="7"/>
      <c r="AD138" s="7"/>
      <c r="AE138" s="7"/>
      <c r="AF138" s="7"/>
      <c r="AG138" s="7"/>
    </row>
    <row r="139" spans="1:33" ht="30" customHeight="1" thickBot="1" x14ac:dyDescent="0.3">
      <c r="A139" s="166" t="s">
        <v>258</v>
      </c>
      <c r="B139" s="246"/>
      <c r="C139" s="168"/>
      <c r="D139" s="169"/>
      <c r="E139" s="173">
        <f>SUM(E133:E137)</f>
        <v>0</v>
      </c>
      <c r="F139" s="189"/>
      <c r="G139" s="173">
        <f>SUM(G133:G138)</f>
        <v>0</v>
      </c>
      <c r="H139" s="173">
        <f>SUM(H133:H137)</f>
        <v>0</v>
      </c>
      <c r="I139" s="189"/>
      <c r="J139" s="173">
        <f>SUM(J133:J138)</f>
        <v>0</v>
      </c>
      <c r="K139" s="173">
        <f>SUM(K133:K137)</f>
        <v>0</v>
      </c>
      <c r="L139" s="189"/>
      <c r="M139" s="173">
        <f>SUM(M133:M138)</f>
        <v>0</v>
      </c>
      <c r="N139" s="173">
        <f>SUM(N133:N137)</f>
        <v>0</v>
      </c>
      <c r="O139" s="189"/>
      <c r="P139" s="173">
        <f>SUM(P133:P138)</f>
        <v>0</v>
      </c>
      <c r="Q139" s="173">
        <f>SUM(Q133:Q137)</f>
        <v>0</v>
      </c>
      <c r="R139" s="189"/>
      <c r="S139" s="173">
        <f>SUM(S133:S138)</f>
        <v>0</v>
      </c>
      <c r="T139" s="173">
        <f>SUM(T133:T137)</f>
        <v>0</v>
      </c>
      <c r="U139" s="189"/>
      <c r="V139" s="247">
        <f t="shared" ref="V139:X139" si="368">SUM(V133:V138)</f>
        <v>0</v>
      </c>
      <c r="W139" s="224">
        <f t="shared" si="368"/>
        <v>0</v>
      </c>
      <c r="X139" s="225">
        <f t="shared" si="368"/>
        <v>0</v>
      </c>
      <c r="Y139" s="225">
        <f t="shared" si="366"/>
        <v>0</v>
      </c>
      <c r="Z139" s="225" t="e">
        <f t="shared" si="367"/>
        <v>#DIV/0!</v>
      </c>
      <c r="AA139" s="226"/>
      <c r="AB139" s="7"/>
      <c r="AC139" s="7"/>
      <c r="AD139" s="7"/>
      <c r="AE139" s="7"/>
      <c r="AF139" s="7"/>
      <c r="AG139" s="7"/>
    </row>
    <row r="140" spans="1:33" ht="30" customHeight="1" thickBot="1" x14ac:dyDescent="0.3">
      <c r="A140" s="178" t="s">
        <v>72</v>
      </c>
      <c r="B140" s="179">
        <v>9</v>
      </c>
      <c r="C140" s="180" t="s">
        <v>259</v>
      </c>
      <c r="D140" s="181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48"/>
      <c r="X140" s="248"/>
      <c r="Y140" s="210"/>
      <c r="Z140" s="248"/>
      <c r="AA140" s="249"/>
      <c r="AB140" s="7"/>
      <c r="AC140" s="7"/>
      <c r="AD140" s="7"/>
      <c r="AE140" s="7"/>
      <c r="AF140" s="7"/>
      <c r="AG140" s="7"/>
    </row>
    <row r="141" spans="1:33" ht="30" customHeight="1" x14ac:dyDescent="0.25">
      <c r="A141" s="250" t="s">
        <v>77</v>
      </c>
      <c r="B141" s="251">
        <v>43839</v>
      </c>
      <c r="C141" s="375" t="s">
        <v>364</v>
      </c>
      <c r="D141" s="252" t="s">
        <v>365</v>
      </c>
      <c r="E141" s="253">
        <v>5</v>
      </c>
      <c r="F141" s="254">
        <v>3000</v>
      </c>
      <c r="G141" s="255">
        <f t="shared" ref="G141:G146" si="369">E141*F141</f>
        <v>15000</v>
      </c>
      <c r="H141" s="253">
        <v>5</v>
      </c>
      <c r="I141" s="254">
        <v>3000</v>
      </c>
      <c r="J141" s="255">
        <f t="shared" ref="J141:J146" si="370">H141*I141</f>
        <v>15000</v>
      </c>
      <c r="K141" s="256"/>
      <c r="L141" s="254"/>
      <c r="M141" s="255">
        <f t="shared" ref="M141:M146" si="371">K141*L141</f>
        <v>0</v>
      </c>
      <c r="N141" s="256"/>
      <c r="O141" s="254"/>
      <c r="P141" s="255">
        <f t="shared" ref="P141:P146" si="372">N141*O141</f>
        <v>0</v>
      </c>
      <c r="Q141" s="256"/>
      <c r="R141" s="254"/>
      <c r="S141" s="255">
        <f t="shared" ref="S141:S146" si="373">Q141*R141</f>
        <v>0</v>
      </c>
      <c r="T141" s="256"/>
      <c r="U141" s="254"/>
      <c r="V141" s="255">
        <f t="shared" ref="V141:V146" si="374">T141*U141</f>
        <v>0</v>
      </c>
      <c r="W141" s="231">
        <f t="shared" ref="W141:W146" si="375">G141+M141+S141</f>
        <v>15000</v>
      </c>
      <c r="X141" s="127">
        <f t="shared" ref="X141:X146" si="376">J141+P141+V141</f>
        <v>15000</v>
      </c>
      <c r="Y141" s="127">
        <f t="shared" ref="Y141:Y147" si="377">W141-X141</f>
        <v>0</v>
      </c>
      <c r="Z141" s="128">
        <f t="shared" ref="Z141:Z147" si="378">Y141/W141</f>
        <v>0</v>
      </c>
      <c r="AA141" s="233"/>
      <c r="AB141" s="130"/>
      <c r="AC141" s="131"/>
      <c r="AD141" s="131"/>
      <c r="AE141" s="131"/>
      <c r="AF141" s="131"/>
      <c r="AG141" s="131"/>
    </row>
    <row r="142" spans="1:33" ht="30" customHeight="1" x14ac:dyDescent="0.25">
      <c r="A142" s="119" t="s">
        <v>77</v>
      </c>
      <c r="B142" s="257">
        <v>43870</v>
      </c>
      <c r="C142" s="374" t="s">
        <v>366</v>
      </c>
      <c r="D142" s="258" t="s">
        <v>143</v>
      </c>
      <c r="E142" s="259">
        <v>1</v>
      </c>
      <c r="F142" s="124">
        <v>18000</v>
      </c>
      <c r="G142" s="125">
        <f t="shared" si="369"/>
        <v>18000</v>
      </c>
      <c r="H142" s="259">
        <v>1</v>
      </c>
      <c r="I142" s="124">
        <v>18000</v>
      </c>
      <c r="J142" s="125">
        <f t="shared" si="370"/>
        <v>18000</v>
      </c>
      <c r="K142" s="123"/>
      <c r="L142" s="124"/>
      <c r="M142" s="125">
        <f t="shared" si="371"/>
        <v>0</v>
      </c>
      <c r="N142" s="123"/>
      <c r="O142" s="124"/>
      <c r="P142" s="125">
        <f t="shared" si="372"/>
        <v>0</v>
      </c>
      <c r="Q142" s="123"/>
      <c r="R142" s="124"/>
      <c r="S142" s="125">
        <f t="shared" si="373"/>
        <v>0</v>
      </c>
      <c r="T142" s="123"/>
      <c r="U142" s="124"/>
      <c r="V142" s="125">
        <f t="shared" si="374"/>
        <v>0</v>
      </c>
      <c r="W142" s="126">
        <f t="shared" si="375"/>
        <v>18000</v>
      </c>
      <c r="X142" s="127">
        <f t="shared" si="376"/>
        <v>18000</v>
      </c>
      <c r="Y142" s="127">
        <f t="shared" si="377"/>
        <v>0</v>
      </c>
      <c r="Z142" s="128">
        <f t="shared" si="378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thickBot="1" x14ac:dyDescent="0.3">
      <c r="A143" s="119" t="s">
        <v>77</v>
      </c>
      <c r="B143" s="257">
        <v>43899</v>
      </c>
      <c r="C143" s="187" t="s">
        <v>367</v>
      </c>
      <c r="D143" s="258" t="s">
        <v>368</v>
      </c>
      <c r="E143" s="259">
        <v>25</v>
      </c>
      <c r="F143" s="124">
        <v>1800</v>
      </c>
      <c r="G143" s="125">
        <f t="shared" si="369"/>
        <v>45000</v>
      </c>
      <c r="H143" s="259">
        <v>25</v>
      </c>
      <c r="I143" s="124">
        <v>1800</v>
      </c>
      <c r="J143" s="125">
        <f t="shared" si="370"/>
        <v>45000</v>
      </c>
      <c r="K143" s="123"/>
      <c r="L143" s="124"/>
      <c r="M143" s="125">
        <f t="shared" si="371"/>
        <v>0</v>
      </c>
      <c r="N143" s="123"/>
      <c r="O143" s="124"/>
      <c r="P143" s="125">
        <f t="shared" si="372"/>
        <v>0</v>
      </c>
      <c r="Q143" s="123"/>
      <c r="R143" s="124"/>
      <c r="S143" s="125">
        <f t="shared" si="373"/>
        <v>0</v>
      </c>
      <c r="T143" s="123"/>
      <c r="U143" s="124"/>
      <c r="V143" s="125">
        <f t="shared" si="374"/>
        <v>0</v>
      </c>
      <c r="W143" s="126">
        <f t="shared" si="375"/>
        <v>45000</v>
      </c>
      <c r="X143" s="127">
        <f t="shared" si="376"/>
        <v>45000</v>
      </c>
      <c r="Y143" s="127">
        <f t="shared" si="377"/>
        <v>0</v>
      </c>
      <c r="Z143" s="128">
        <f t="shared" si="378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hidden="1" customHeight="1" x14ac:dyDescent="0.25">
      <c r="A144" s="119" t="s">
        <v>77</v>
      </c>
      <c r="B144" s="257">
        <v>43930</v>
      </c>
      <c r="C144" s="187" t="s">
        <v>260</v>
      </c>
      <c r="D144" s="258"/>
      <c r="E144" s="259"/>
      <c r="F144" s="124"/>
      <c r="G144" s="125">
        <f t="shared" si="369"/>
        <v>0</v>
      </c>
      <c r="H144" s="259"/>
      <c r="I144" s="124"/>
      <c r="J144" s="125">
        <f t="shared" si="370"/>
        <v>0</v>
      </c>
      <c r="K144" s="123"/>
      <c r="L144" s="124"/>
      <c r="M144" s="125">
        <f t="shared" si="371"/>
        <v>0</v>
      </c>
      <c r="N144" s="123"/>
      <c r="O144" s="124"/>
      <c r="P144" s="125">
        <f t="shared" si="372"/>
        <v>0</v>
      </c>
      <c r="Q144" s="123"/>
      <c r="R144" s="124"/>
      <c r="S144" s="125">
        <f t="shared" si="373"/>
        <v>0</v>
      </c>
      <c r="T144" s="123"/>
      <c r="U144" s="124"/>
      <c r="V144" s="125">
        <f t="shared" si="374"/>
        <v>0</v>
      </c>
      <c r="W144" s="126">
        <f t="shared" si="375"/>
        <v>0</v>
      </c>
      <c r="X144" s="127">
        <f t="shared" si="376"/>
        <v>0</v>
      </c>
      <c r="Y144" s="127">
        <f t="shared" si="377"/>
        <v>0</v>
      </c>
      <c r="Z144" s="128" t="e">
        <f t="shared" si="378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hidden="1" customHeight="1" x14ac:dyDescent="0.25">
      <c r="A145" s="132" t="s">
        <v>77</v>
      </c>
      <c r="B145" s="257">
        <v>43960</v>
      </c>
      <c r="C145" s="163" t="s">
        <v>261</v>
      </c>
      <c r="D145" s="260"/>
      <c r="E145" s="261"/>
      <c r="F145" s="136"/>
      <c r="G145" s="137">
        <f t="shared" si="369"/>
        <v>0</v>
      </c>
      <c r="H145" s="261"/>
      <c r="I145" s="136"/>
      <c r="J145" s="137">
        <f t="shared" si="370"/>
        <v>0</v>
      </c>
      <c r="K145" s="135"/>
      <c r="L145" s="136"/>
      <c r="M145" s="137">
        <f t="shared" si="371"/>
        <v>0</v>
      </c>
      <c r="N145" s="135"/>
      <c r="O145" s="136"/>
      <c r="P145" s="137">
        <f t="shared" si="372"/>
        <v>0</v>
      </c>
      <c r="Q145" s="135"/>
      <c r="R145" s="136"/>
      <c r="S145" s="137">
        <f t="shared" si="373"/>
        <v>0</v>
      </c>
      <c r="T145" s="135"/>
      <c r="U145" s="136"/>
      <c r="V145" s="137">
        <f t="shared" si="374"/>
        <v>0</v>
      </c>
      <c r="W145" s="138">
        <f t="shared" si="375"/>
        <v>0</v>
      </c>
      <c r="X145" s="127">
        <f t="shared" si="376"/>
        <v>0</v>
      </c>
      <c r="Y145" s="127">
        <f t="shared" si="377"/>
        <v>0</v>
      </c>
      <c r="Z145" s="128" t="e">
        <f t="shared" si="378"/>
        <v>#DIV/0!</v>
      </c>
      <c r="AA145" s="139"/>
      <c r="AB145" s="131"/>
      <c r="AC145" s="131"/>
      <c r="AD145" s="131"/>
      <c r="AE145" s="131"/>
      <c r="AF145" s="131"/>
      <c r="AG145" s="131"/>
    </row>
    <row r="146" spans="1:33" ht="30" hidden="1" customHeight="1" x14ac:dyDescent="0.25">
      <c r="A146" s="132" t="s">
        <v>77</v>
      </c>
      <c r="B146" s="257">
        <v>43991</v>
      </c>
      <c r="C146" s="235" t="s">
        <v>262</v>
      </c>
      <c r="D146" s="148"/>
      <c r="E146" s="135"/>
      <c r="F146" s="136">
        <v>0.22</v>
      </c>
      <c r="G146" s="137">
        <f t="shared" si="369"/>
        <v>0</v>
      </c>
      <c r="H146" s="135"/>
      <c r="I146" s="136">
        <v>0.22</v>
      </c>
      <c r="J146" s="137">
        <f t="shared" si="370"/>
        <v>0</v>
      </c>
      <c r="K146" s="135"/>
      <c r="L146" s="136">
        <v>0.22</v>
      </c>
      <c r="M146" s="137">
        <f t="shared" si="371"/>
        <v>0</v>
      </c>
      <c r="N146" s="135"/>
      <c r="O146" s="136">
        <v>0.22</v>
      </c>
      <c r="P146" s="137">
        <f t="shared" si="372"/>
        <v>0</v>
      </c>
      <c r="Q146" s="135"/>
      <c r="R146" s="136">
        <v>0.22</v>
      </c>
      <c r="S146" s="137">
        <f t="shared" si="373"/>
        <v>0</v>
      </c>
      <c r="T146" s="135"/>
      <c r="U146" s="136">
        <v>0.22</v>
      </c>
      <c r="V146" s="137">
        <f t="shared" si="374"/>
        <v>0</v>
      </c>
      <c r="W146" s="138">
        <f t="shared" si="375"/>
        <v>0</v>
      </c>
      <c r="X146" s="165">
        <f t="shared" si="376"/>
        <v>0</v>
      </c>
      <c r="Y146" s="165">
        <f t="shared" si="377"/>
        <v>0</v>
      </c>
      <c r="Z146" s="223" t="e">
        <f t="shared" si="378"/>
        <v>#DIV/0!</v>
      </c>
      <c r="AA146" s="139"/>
      <c r="AB146" s="7"/>
      <c r="AC146" s="7"/>
      <c r="AD146" s="7"/>
      <c r="AE146" s="7"/>
      <c r="AF146" s="7"/>
      <c r="AG146" s="7"/>
    </row>
    <row r="147" spans="1:33" ht="30" customHeight="1" thickBot="1" x14ac:dyDescent="0.3">
      <c r="A147" s="166" t="s">
        <v>263</v>
      </c>
      <c r="B147" s="167"/>
      <c r="C147" s="168"/>
      <c r="D147" s="169"/>
      <c r="E147" s="173">
        <f>SUM(E141:E145)</f>
        <v>31</v>
      </c>
      <c r="F147" s="189"/>
      <c r="G147" s="172">
        <f>SUM(G141:G146)</f>
        <v>78000</v>
      </c>
      <c r="H147" s="173">
        <f>SUM(H141:H145)</f>
        <v>31</v>
      </c>
      <c r="I147" s="189"/>
      <c r="J147" s="172">
        <f>SUM(J141:J146)</f>
        <v>78000</v>
      </c>
      <c r="K147" s="190">
        <f>SUM(K141:K145)</f>
        <v>0</v>
      </c>
      <c r="L147" s="189"/>
      <c r="M147" s="172">
        <f>SUM(M141:M146)</f>
        <v>0</v>
      </c>
      <c r="N147" s="190">
        <f>SUM(N141:N145)</f>
        <v>0</v>
      </c>
      <c r="O147" s="189"/>
      <c r="P147" s="172">
        <f>SUM(P141:P146)</f>
        <v>0</v>
      </c>
      <c r="Q147" s="190">
        <f>SUM(Q141:Q145)</f>
        <v>0</v>
      </c>
      <c r="R147" s="189"/>
      <c r="S147" s="172">
        <f>SUM(S141:S146)</f>
        <v>0</v>
      </c>
      <c r="T147" s="190">
        <f>SUM(T141:T145)</f>
        <v>0</v>
      </c>
      <c r="U147" s="189"/>
      <c r="V147" s="174">
        <f t="shared" ref="V147:X147" si="379">SUM(V141:V146)</f>
        <v>0</v>
      </c>
      <c r="W147" s="224">
        <f t="shared" si="379"/>
        <v>78000</v>
      </c>
      <c r="X147" s="225">
        <f t="shared" si="379"/>
        <v>78000</v>
      </c>
      <c r="Y147" s="225">
        <f t="shared" si="377"/>
        <v>0</v>
      </c>
      <c r="Z147" s="225">
        <f t="shared" si="378"/>
        <v>0</v>
      </c>
      <c r="AA147" s="226"/>
      <c r="AB147" s="7"/>
      <c r="AC147" s="7"/>
      <c r="AD147" s="7"/>
      <c r="AE147" s="7"/>
      <c r="AF147" s="7"/>
      <c r="AG147" s="7"/>
    </row>
    <row r="148" spans="1:33" ht="30" customHeight="1" thickBot="1" x14ac:dyDescent="0.3">
      <c r="A148" s="178" t="s">
        <v>72</v>
      </c>
      <c r="B148" s="208">
        <v>10</v>
      </c>
      <c r="C148" s="262" t="s">
        <v>264</v>
      </c>
      <c r="D148" s="181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7"/>
      <c r="X148" s="227"/>
      <c r="Y148" s="182"/>
      <c r="Z148" s="227"/>
      <c r="AA148" s="228"/>
      <c r="AB148" s="7"/>
      <c r="AC148" s="7"/>
      <c r="AD148" s="7"/>
      <c r="AE148" s="7"/>
      <c r="AF148" s="7"/>
      <c r="AG148" s="7"/>
    </row>
    <row r="149" spans="1:33" ht="30" customHeight="1" thickBot="1" x14ac:dyDescent="0.3">
      <c r="A149" s="119" t="s">
        <v>77</v>
      </c>
      <c r="B149" s="257">
        <v>43840</v>
      </c>
      <c r="C149" s="263" t="s">
        <v>369</v>
      </c>
      <c r="D149" s="252"/>
      <c r="E149" s="264"/>
      <c r="F149" s="160"/>
      <c r="G149" s="161">
        <f t="shared" ref="G149:G153" si="380">E149*F149</f>
        <v>0</v>
      </c>
      <c r="H149" s="264"/>
      <c r="I149" s="160"/>
      <c r="J149" s="161">
        <f t="shared" ref="J149:J153" si="381">H149*I149</f>
        <v>0</v>
      </c>
      <c r="K149" s="159"/>
      <c r="L149" s="160"/>
      <c r="M149" s="161">
        <f t="shared" ref="M149:M153" si="382">K149*L149</f>
        <v>0</v>
      </c>
      <c r="N149" s="159"/>
      <c r="O149" s="160"/>
      <c r="P149" s="161">
        <f t="shared" ref="P149:P153" si="383">N149*O149</f>
        <v>0</v>
      </c>
      <c r="Q149" s="159">
        <v>1</v>
      </c>
      <c r="R149" s="160">
        <v>40000</v>
      </c>
      <c r="S149" s="161">
        <f t="shared" ref="S149:S153" si="384">Q149*R149</f>
        <v>40000</v>
      </c>
      <c r="T149" s="159">
        <v>1</v>
      </c>
      <c r="U149" s="160">
        <v>40000</v>
      </c>
      <c r="V149" s="265">
        <f t="shared" ref="V149:V153" si="385">T149*U149</f>
        <v>40000</v>
      </c>
      <c r="W149" s="266">
        <f t="shared" ref="W149:W153" si="386">G149+M149+S149</f>
        <v>40000</v>
      </c>
      <c r="X149" s="231">
        <f t="shared" ref="X149:X153" si="387">J149+P149+V149</f>
        <v>40000</v>
      </c>
      <c r="Y149" s="231">
        <f t="shared" ref="Y149:Y154" si="388">W149-X149</f>
        <v>0</v>
      </c>
      <c r="Z149" s="232">
        <f t="shared" ref="Z149:Z154" si="389">Y149/W149</f>
        <v>0</v>
      </c>
      <c r="AA149" s="267"/>
      <c r="AB149" s="131"/>
      <c r="AC149" s="131"/>
      <c r="AD149" s="131"/>
      <c r="AE149" s="131"/>
      <c r="AF149" s="131"/>
      <c r="AG149" s="131"/>
    </row>
    <row r="150" spans="1:33" ht="30" hidden="1" customHeight="1" x14ac:dyDescent="0.25">
      <c r="A150" s="119" t="s">
        <v>77</v>
      </c>
      <c r="B150" s="257">
        <v>43871</v>
      </c>
      <c r="C150" s="263" t="s">
        <v>265</v>
      </c>
      <c r="D150" s="258"/>
      <c r="E150" s="259"/>
      <c r="F150" s="124"/>
      <c r="G150" s="125">
        <f t="shared" si="380"/>
        <v>0</v>
      </c>
      <c r="H150" s="259"/>
      <c r="I150" s="124"/>
      <c r="J150" s="125">
        <f t="shared" si="381"/>
        <v>0</v>
      </c>
      <c r="K150" s="123"/>
      <c r="L150" s="124"/>
      <c r="M150" s="125">
        <f t="shared" si="382"/>
        <v>0</v>
      </c>
      <c r="N150" s="123"/>
      <c r="O150" s="124"/>
      <c r="P150" s="125">
        <f t="shared" si="383"/>
        <v>0</v>
      </c>
      <c r="Q150" s="123"/>
      <c r="R150" s="124"/>
      <c r="S150" s="125">
        <f t="shared" si="384"/>
        <v>0</v>
      </c>
      <c r="T150" s="123"/>
      <c r="U150" s="124"/>
      <c r="V150" s="229">
        <f t="shared" si="385"/>
        <v>0</v>
      </c>
      <c r="W150" s="234">
        <f t="shared" si="386"/>
        <v>0</v>
      </c>
      <c r="X150" s="127">
        <f t="shared" si="387"/>
        <v>0</v>
      </c>
      <c r="Y150" s="127">
        <f t="shared" si="388"/>
        <v>0</v>
      </c>
      <c r="Z150" s="128" t="e">
        <f t="shared" si="389"/>
        <v>#DIV/0!</v>
      </c>
      <c r="AA150" s="129"/>
      <c r="AB150" s="131"/>
      <c r="AC150" s="131"/>
      <c r="AD150" s="131"/>
      <c r="AE150" s="131"/>
      <c r="AF150" s="131"/>
      <c r="AG150" s="131"/>
    </row>
    <row r="151" spans="1:33" ht="30" hidden="1" customHeight="1" x14ac:dyDescent="0.25">
      <c r="A151" s="119" t="s">
        <v>77</v>
      </c>
      <c r="B151" s="257">
        <v>43900</v>
      </c>
      <c r="C151" s="263" t="s">
        <v>265</v>
      </c>
      <c r="D151" s="258"/>
      <c r="E151" s="259"/>
      <c r="F151" s="124"/>
      <c r="G151" s="125">
        <f t="shared" si="380"/>
        <v>0</v>
      </c>
      <c r="H151" s="259"/>
      <c r="I151" s="124"/>
      <c r="J151" s="125">
        <f t="shared" si="381"/>
        <v>0</v>
      </c>
      <c r="K151" s="123"/>
      <c r="L151" s="124"/>
      <c r="M151" s="125">
        <f t="shared" si="382"/>
        <v>0</v>
      </c>
      <c r="N151" s="123"/>
      <c r="O151" s="124"/>
      <c r="P151" s="125">
        <f t="shared" si="383"/>
        <v>0</v>
      </c>
      <c r="Q151" s="123"/>
      <c r="R151" s="124"/>
      <c r="S151" s="125">
        <f t="shared" si="384"/>
        <v>0</v>
      </c>
      <c r="T151" s="123"/>
      <c r="U151" s="124"/>
      <c r="V151" s="229">
        <f t="shared" si="385"/>
        <v>0</v>
      </c>
      <c r="W151" s="234">
        <f t="shared" si="386"/>
        <v>0</v>
      </c>
      <c r="X151" s="127">
        <f t="shared" si="387"/>
        <v>0</v>
      </c>
      <c r="Y151" s="127">
        <f t="shared" si="388"/>
        <v>0</v>
      </c>
      <c r="Z151" s="128" t="e">
        <f t="shared" si="389"/>
        <v>#DIV/0!</v>
      </c>
      <c r="AA151" s="129"/>
      <c r="AB151" s="131"/>
      <c r="AC151" s="131"/>
      <c r="AD151" s="131"/>
      <c r="AE151" s="131"/>
      <c r="AF151" s="131"/>
      <c r="AG151" s="131"/>
    </row>
    <row r="152" spans="1:33" ht="30" hidden="1" customHeight="1" x14ac:dyDescent="0.25">
      <c r="A152" s="132" t="s">
        <v>77</v>
      </c>
      <c r="B152" s="268">
        <v>43931</v>
      </c>
      <c r="C152" s="163" t="s">
        <v>266</v>
      </c>
      <c r="D152" s="260" t="s">
        <v>80</v>
      </c>
      <c r="E152" s="261"/>
      <c r="F152" s="136"/>
      <c r="G152" s="125">
        <f t="shared" si="380"/>
        <v>0</v>
      </c>
      <c r="H152" s="261"/>
      <c r="I152" s="136"/>
      <c r="J152" s="125">
        <f t="shared" si="381"/>
        <v>0</v>
      </c>
      <c r="K152" s="135"/>
      <c r="L152" s="136"/>
      <c r="M152" s="137">
        <f t="shared" si="382"/>
        <v>0</v>
      </c>
      <c r="N152" s="135"/>
      <c r="O152" s="136"/>
      <c r="P152" s="137">
        <f t="shared" si="383"/>
        <v>0</v>
      </c>
      <c r="Q152" s="135"/>
      <c r="R152" s="136"/>
      <c r="S152" s="137">
        <f t="shared" si="384"/>
        <v>0</v>
      </c>
      <c r="T152" s="135"/>
      <c r="U152" s="136"/>
      <c r="V152" s="236">
        <f t="shared" si="385"/>
        <v>0</v>
      </c>
      <c r="W152" s="269">
        <f t="shared" si="386"/>
        <v>0</v>
      </c>
      <c r="X152" s="127">
        <f t="shared" si="387"/>
        <v>0</v>
      </c>
      <c r="Y152" s="127">
        <f t="shared" si="388"/>
        <v>0</v>
      </c>
      <c r="Z152" s="128" t="e">
        <f t="shared" si="389"/>
        <v>#DIV/0!</v>
      </c>
      <c r="AA152" s="220"/>
      <c r="AB152" s="131"/>
      <c r="AC152" s="131"/>
      <c r="AD152" s="131"/>
      <c r="AE152" s="131"/>
      <c r="AF152" s="131"/>
      <c r="AG152" s="131"/>
    </row>
    <row r="153" spans="1:33" ht="30" hidden="1" customHeight="1" x14ac:dyDescent="0.25">
      <c r="A153" s="132" t="s">
        <v>77</v>
      </c>
      <c r="B153" s="270">
        <v>43961</v>
      </c>
      <c r="C153" s="235" t="s">
        <v>267</v>
      </c>
      <c r="D153" s="271"/>
      <c r="E153" s="135"/>
      <c r="F153" s="136">
        <v>0.22</v>
      </c>
      <c r="G153" s="137">
        <f t="shared" si="380"/>
        <v>0</v>
      </c>
      <c r="H153" s="135"/>
      <c r="I153" s="136">
        <v>0.22</v>
      </c>
      <c r="J153" s="137">
        <f t="shared" si="381"/>
        <v>0</v>
      </c>
      <c r="K153" s="135"/>
      <c r="L153" s="136">
        <v>0.22</v>
      </c>
      <c r="M153" s="137">
        <f t="shared" si="382"/>
        <v>0</v>
      </c>
      <c r="N153" s="135"/>
      <c r="O153" s="136">
        <v>0.22</v>
      </c>
      <c r="P153" s="137">
        <f t="shared" si="383"/>
        <v>0</v>
      </c>
      <c r="Q153" s="135"/>
      <c r="R153" s="136">
        <v>0.22</v>
      </c>
      <c r="S153" s="137">
        <f t="shared" si="384"/>
        <v>0</v>
      </c>
      <c r="T153" s="135"/>
      <c r="U153" s="136">
        <v>0.22</v>
      </c>
      <c r="V153" s="236">
        <f t="shared" si="385"/>
        <v>0</v>
      </c>
      <c r="W153" s="237">
        <f t="shared" si="386"/>
        <v>0</v>
      </c>
      <c r="X153" s="238">
        <f t="shared" si="387"/>
        <v>0</v>
      </c>
      <c r="Y153" s="238">
        <f t="shared" si="388"/>
        <v>0</v>
      </c>
      <c r="Z153" s="239" t="e">
        <f t="shared" si="389"/>
        <v>#DIV/0!</v>
      </c>
      <c r="AA153" s="272"/>
      <c r="AB153" s="7"/>
      <c r="AC153" s="7"/>
      <c r="AD153" s="7"/>
      <c r="AE153" s="7"/>
      <c r="AF153" s="7"/>
      <c r="AG153" s="7"/>
    </row>
    <row r="154" spans="1:33" ht="30" customHeight="1" thickBot="1" x14ac:dyDescent="0.3">
      <c r="A154" s="166" t="s">
        <v>268</v>
      </c>
      <c r="B154" s="167"/>
      <c r="C154" s="168"/>
      <c r="D154" s="169"/>
      <c r="E154" s="173">
        <f>SUM(E149:E152)</f>
        <v>0</v>
      </c>
      <c r="F154" s="189"/>
      <c r="G154" s="172">
        <f>SUM(G149:G153)</f>
        <v>0</v>
      </c>
      <c r="H154" s="173">
        <f>SUM(H149:H152)</f>
        <v>0</v>
      </c>
      <c r="I154" s="189"/>
      <c r="J154" s="172">
        <f>SUM(J149:J153)</f>
        <v>0</v>
      </c>
      <c r="K154" s="190">
        <f>SUM(K149:K152)</f>
        <v>0</v>
      </c>
      <c r="L154" s="189"/>
      <c r="M154" s="172">
        <f>SUM(M149:M153)</f>
        <v>0</v>
      </c>
      <c r="N154" s="190">
        <f>SUM(N149:N152)</f>
        <v>0</v>
      </c>
      <c r="O154" s="189"/>
      <c r="P154" s="172">
        <f>SUM(P149:P153)</f>
        <v>0</v>
      </c>
      <c r="Q154" s="190">
        <f>SUM(Q149:Q152)</f>
        <v>1</v>
      </c>
      <c r="R154" s="189"/>
      <c r="S154" s="172">
        <f>SUM(S149:S153)</f>
        <v>40000</v>
      </c>
      <c r="T154" s="190">
        <f>SUM(T149:T152)</f>
        <v>1</v>
      </c>
      <c r="U154" s="189"/>
      <c r="V154" s="174">
        <f t="shared" ref="V154:X154" si="390">SUM(V149:V153)</f>
        <v>40000</v>
      </c>
      <c r="W154" s="224">
        <f t="shared" si="390"/>
        <v>40000</v>
      </c>
      <c r="X154" s="225">
        <f t="shared" si="390"/>
        <v>40000</v>
      </c>
      <c r="Y154" s="225">
        <f t="shared" si="388"/>
        <v>0</v>
      </c>
      <c r="Z154" s="225">
        <f t="shared" si="389"/>
        <v>0</v>
      </c>
      <c r="AA154" s="226"/>
      <c r="AB154" s="7"/>
      <c r="AC154" s="7"/>
      <c r="AD154" s="7"/>
      <c r="AE154" s="7"/>
      <c r="AF154" s="7"/>
      <c r="AG154" s="7"/>
    </row>
    <row r="155" spans="1:33" ht="30" customHeight="1" thickBot="1" x14ac:dyDescent="0.3">
      <c r="A155" s="178" t="s">
        <v>72</v>
      </c>
      <c r="B155" s="208">
        <v>11</v>
      </c>
      <c r="C155" s="180" t="s">
        <v>269</v>
      </c>
      <c r="D155" s="181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27"/>
      <c r="X155" s="227"/>
      <c r="Y155" s="182"/>
      <c r="Z155" s="227"/>
      <c r="AA155" s="228"/>
      <c r="AB155" s="7"/>
      <c r="AC155" s="7"/>
      <c r="AD155" s="7"/>
      <c r="AE155" s="7"/>
      <c r="AF155" s="7"/>
      <c r="AG155" s="7"/>
    </row>
    <row r="156" spans="1:33" ht="30" customHeight="1" thickBot="1" x14ac:dyDescent="0.3">
      <c r="A156" s="273" t="s">
        <v>77</v>
      </c>
      <c r="B156" s="257">
        <v>43841</v>
      </c>
      <c r="C156" s="263" t="s">
        <v>270</v>
      </c>
      <c r="D156" s="158" t="s">
        <v>112</v>
      </c>
      <c r="E156" s="159"/>
      <c r="F156" s="160"/>
      <c r="G156" s="161">
        <f t="shared" ref="G156:G157" si="391">E156*F156</f>
        <v>0</v>
      </c>
      <c r="H156" s="159"/>
      <c r="I156" s="160"/>
      <c r="J156" s="161">
        <f t="shared" ref="J156:J157" si="392">H156*I156</f>
        <v>0</v>
      </c>
      <c r="K156" s="159"/>
      <c r="L156" s="160"/>
      <c r="M156" s="161">
        <f t="shared" ref="M156:M157" si="393">K156*L156</f>
        <v>0</v>
      </c>
      <c r="N156" s="159"/>
      <c r="O156" s="160"/>
      <c r="P156" s="161">
        <f t="shared" ref="P156:P157" si="394">N156*O156</f>
        <v>0</v>
      </c>
      <c r="Q156" s="159"/>
      <c r="R156" s="160"/>
      <c r="S156" s="161">
        <f t="shared" ref="S156:S157" si="395">Q156*R156</f>
        <v>0</v>
      </c>
      <c r="T156" s="159"/>
      <c r="U156" s="160"/>
      <c r="V156" s="265">
        <f t="shared" ref="V156:V157" si="396">T156*U156</f>
        <v>0</v>
      </c>
      <c r="W156" s="266">
        <f t="shared" ref="W156:W157" si="397">G156+M156+S156</f>
        <v>0</v>
      </c>
      <c r="X156" s="231">
        <f t="shared" ref="X156:X157" si="398">J156+P156+V156</f>
        <v>0</v>
      </c>
      <c r="Y156" s="231">
        <f t="shared" ref="Y156:Y158" si="399">W156-X156</f>
        <v>0</v>
      </c>
      <c r="Z156" s="232" t="e">
        <f t="shared" ref="Z156:Z158" si="400">Y156/W156</f>
        <v>#DIV/0!</v>
      </c>
      <c r="AA156" s="267"/>
      <c r="AB156" s="131"/>
      <c r="AC156" s="131"/>
      <c r="AD156" s="131"/>
      <c r="AE156" s="131"/>
      <c r="AF156" s="131"/>
      <c r="AG156" s="131"/>
    </row>
    <row r="157" spans="1:33" ht="30" hidden="1" customHeight="1" x14ac:dyDescent="0.25">
      <c r="A157" s="274" t="s">
        <v>77</v>
      </c>
      <c r="B157" s="257">
        <v>43872</v>
      </c>
      <c r="C157" s="163" t="s">
        <v>270</v>
      </c>
      <c r="D157" s="134" t="s">
        <v>112</v>
      </c>
      <c r="E157" s="135"/>
      <c r="F157" s="136"/>
      <c r="G157" s="125">
        <f t="shared" si="391"/>
        <v>0</v>
      </c>
      <c r="H157" s="135"/>
      <c r="I157" s="136"/>
      <c r="J157" s="125">
        <f t="shared" si="392"/>
        <v>0</v>
      </c>
      <c r="K157" s="135"/>
      <c r="L157" s="136"/>
      <c r="M157" s="137">
        <f t="shared" si="393"/>
        <v>0</v>
      </c>
      <c r="N157" s="135"/>
      <c r="O157" s="136"/>
      <c r="P157" s="137">
        <f t="shared" si="394"/>
        <v>0</v>
      </c>
      <c r="Q157" s="135"/>
      <c r="R157" s="136"/>
      <c r="S157" s="137">
        <f t="shared" si="395"/>
        <v>0</v>
      </c>
      <c r="T157" s="135"/>
      <c r="U157" s="136"/>
      <c r="V157" s="236">
        <f t="shared" si="396"/>
        <v>0</v>
      </c>
      <c r="W157" s="275">
        <f t="shared" si="397"/>
        <v>0</v>
      </c>
      <c r="X157" s="238">
        <f t="shared" si="398"/>
        <v>0</v>
      </c>
      <c r="Y157" s="238">
        <f t="shared" si="399"/>
        <v>0</v>
      </c>
      <c r="Z157" s="239" t="e">
        <f t="shared" si="400"/>
        <v>#DIV/0!</v>
      </c>
      <c r="AA157" s="272"/>
      <c r="AB157" s="130"/>
      <c r="AC157" s="131"/>
      <c r="AD157" s="131"/>
      <c r="AE157" s="131"/>
      <c r="AF157" s="131"/>
      <c r="AG157" s="131"/>
    </row>
    <row r="158" spans="1:33" ht="30" customHeight="1" thickBot="1" x14ac:dyDescent="0.3">
      <c r="A158" s="464" t="s">
        <v>271</v>
      </c>
      <c r="B158" s="465"/>
      <c r="C158" s="465"/>
      <c r="D158" s="466"/>
      <c r="E158" s="173">
        <f>SUM(E156:E157)</f>
        <v>0</v>
      </c>
      <c r="F158" s="189"/>
      <c r="G158" s="172">
        <f t="shared" ref="G158:H158" si="401">SUM(G156:G157)</f>
        <v>0</v>
      </c>
      <c r="H158" s="173">
        <f t="shared" si="401"/>
        <v>0</v>
      </c>
      <c r="I158" s="189"/>
      <c r="J158" s="172">
        <f t="shared" ref="J158:K158" si="402">SUM(J156:J157)</f>
        <v>0</v>
      </c>
      <c r="K158" s="190">
        <f t="shared" si="402"/>
        <v>0</v>
      </c>
      <c r="L158" s="189"/>
      <c r="M158" s="172">
        <f t="shared" ref="M158:N158" si="403">SUM(M156:M157)</f>
        <v>0</v>
      </c>
      <c r="N158" s="190">
        <f t="shared" si="403"/>
        <v>0</v>
      </c>
      <c r="O158" s="189"/>
      <c r="P158" s="172">
        <f t="shared" ref="P158:Q158" si="404">SUM(P156:P157)</f>
        <v>0</v>
      </c>
      <c r="Q158" s="190">
        <f t="shared" si="404"/>
        <v>0</v>
      </c>
      <c r="R158" s="189"/>
      <c r="S158" s="172">
        <f t="shared" ref="S158:T158" si="405">SUM(S156:S157)</f>
        <v>0</v>
      </c>
      <c r="T158" s="190">
        <f t="shared" si="405"/>
        <v>0</v>
      </c>
      <c r="U158" s="189"/>
      <c r="V158" s="174">
        <f t="shared" ref="V158:X158" si="406">SUM(V156:V157)</f>
        <v>0</v>
      </c>
      <c r="W158" s="224">
        <f t="shared" si="406"/>
        <v>0</v>
      </c>
      <c r="X158" s="225">
        <f t="shared" si="406"/>
        <v>0</v>
      </c>
      <c r="Y158" s="225">
        <f t="shared" si="399"/>
        <v>0</v>
      </c>
      <c r="Z158" s="225" t="e">
        <f t="shared" si="400"/>
        <v>#DIV/0!</v>
      </c>
      <c r="AA158" s="226"/>
      <c r="AB158" s="7"/>
      <c r="AC158" s="7"/>
      <c r="AD158" s="7"/>
      <c r="AE158" s="7"/>
      <c r="AF158" s="7"/>
      <c r="AG158" s="7"/>
    </row>
    <row r="159" spans="1:33" ht="30" customHeight="1" thickBot="1" x14ac:dyDescent="0.3">
      <c r="A159" s="207" t="s">
        <v>72</v>
      </c>
      <c r="B159" s="208">
        <v>12</v>
      </c>
      <c r="C159" s="209" t="s">
        <v>272</v>
      </c>
      <c r="D159" s="276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227"/>
      <c r="X159" s="227"/>
      <c r="Y159" s="182"/>
      <c r="Z159" s="227"/>
      <c r="AA159" s="228"/>
      <c r="AB159" s="7"/>
      <c r="AC159" s="7"/>
      <c r="AD159" s="7"/>
      <c r="AE159" s="7"/>
      <c r="AF159" s="7"/>
      <c r="AG159" s="7"/>
    </row>
    <row r="160" spans="1:33" ht="30" customHeight="1" thickBot="1" x14ac:dyDescent="0.3">
      <c r="A160" s="156" t="s">
        <v>77</v>
      </c>
      <c r="B160" s="277">
        <v>43842</v>
      </c>
      <c r="C160" s="278" t="s">
        <v>370</v>
      </c>
      <c r="D160" s="252" t="s">
        <v>246</v>
      </c>
      <c r="E160" s="264">
        <v>130</v>
      </c>
      <c r="F160" s="160">
        <v>350</v>
      </c>
      <c r="G160" s="161">
        <f t="shared" ref="G160:G163" si="407">E160*F160</f>
        <v>45500</v>
      </c>
      <c r="H160" s="264">
        <v>130</v>
      </c>
      <c r="I160" s="160">
        <v>350</v>
      </c>
      <c r="J160" s="161">
        <f t="shared" ref="J160:J163" si="408">H160*I160</f>
        <v>45500</v>
      </c>
      <c r="K160" s="159"/>
      <c r="L160" s="160"/>
      <c r="M160" s="161">
        <f t="shared" ref="M160:M163" si="409">K160*L160</f>
        <v>0</v>
      </c>
      <c r="N160" s="159"/>
      <c r="O160" s="160"/>
      <c r="P160" s="161">
        <f t="shared" ref="P160:P163" si="410">N160*O160</f>
        <v>0</v>
      </c>
      <c r="Q160" s="159"/>
      <c r="R160" s="160"/>
      <c r="S160" s="161">
        <f t="shared" ref="S160:S163" si="411">Q160*R160</f>
        <v>0</v>
      </c>
      <c r="T160" s="159"/>
      <c r="U160" s="160"/>
      <c r="V160" s="265">
        <f t="shared" ref="V160:V163" si="412">T160*U160</f>
        <v>0</v>
      </c>
      <c r="W160" s="266">
        <f t="shared" ref="W160:W163" si="413">G160+M160+S160</f>
        <v>45500</v>
      </c>
      <c r="X160" s="231">
        <f t="shared" ref="X160:X163" si="414">J160+P160+V160</f>
        <v>45500</v>
      </c>
      <c r="Y160" s="231">
        <f t="shared" ref="Y160:Y164" si="415">W160-X160</f>
        <v>0</v>
      </c>
      <c r="Z160" s="232">
        <f t="shared" ref="Z160:Z164" si="416">Y160/W160</f>
        <v>0</v>
      </c>
      <c r="AA160" s="279"/>
      <c r="AB160" s="130"/>
      <c r="AC160" s="131"/>
      <c r="AD160" s="131"/>
      <c r="AE160" s="131"/>
      <c r="AF160" s="131"/>
      <c r="AG160" s="131"/>
    </row>
    <row r="161" spans="1:33" ht="30" hidden="1" customHeight="1" x14ac:dyDescent="0.25">
      <c r="A161" s="119" t="s">
        <v>77</v>
      </c>
      <c r="B161" s="257">
        <v>43873</v>
      </c>
      <c r="C161" s="187" t="s">
        <v>273</v>
      </c>
      <c r="D161" s="258" t="s">
        <v>246</v>
      </c>
      <c r="E161" s="259"/>
      <c r="F161" s="124"/>
      <c r="G161" s="125">
        <f t="shared" si="407"/>
        <v>0</v>
      </c>
      <c r="H161" s="259"/>
      <c r="I161" s="124"/>
      <c r="J161" s="125">
        <f t="shared" si="408"/>
        <v>0</v>
      </c>
      <c r="K161" s="123"/>
      <c r="L161" s="124"/>
      <c r="M161" s="125">
        <f t="shared" si="409"/>
        <v>0</v>
      </c>
      <c r="N161" s="123"/>
      <c r="O161" s="124"/>
      <c r="P161" s="125">
        <f t="shared" si="410"/>
        <v>0</v>
      </c>
      <c r="Q161" s="123"/>
      <c r="R161" s="124"/>
      <c r="S161" s="125">
        <f t="shared" si="411"/>
        <v>0</v>
      </c>
      <c r="T161" s="123"/>
      <c r="U161" s="124"/>
      <c r="V161" s="229">
        <f t="shared" si="412"/>
        <v>0</v>
      </c>
      <c r="W161" s="280">
        <f t="shared" si="413"/>
        <v>0</v>
      </c>
      <c r="X161" s="127">
        <f t="shared" si="414"/>
        <v>0</v>
      </c>
      <c r="Y161" s="127">
        <f t="shared" si="415"/>
        <v>0</v>
      </c>
      <c r="Z161" s="128" t="e">
        <f t="shared" si="416"/>
        <v>#DIV/0!</v>
      </c>
      <c r="AA161" s="281"/>
      <c r="AB161" s="131"/>
      <c r="AC161" s="131"/>
      <c r="AD161" s="131"/>
      <c r="AE161" s="131"/>
      <c r="AF161" s="131"/>
      <c r="AG161" s="131"/>
    </row>
    <row r="162" spans="1:33" ht="30" hidden="1" customHeight="1" x14ac:dyDescent="0.25">
      <c r="A162" s="132" t="s">
        <v>77</v>
      </c>
      <c r="B162" s="268">
        <v>43902</v>
      </c>
      <c r="C162" s="163" t="s">
        <v>274</v>
      </c>
      <c r="D162" s="260" t="s">
        <v>246</v>
      </c>
      <c r="E162" s="261"/>
      <c r="F162" s="136"/>
      <c r="G162" s="137">
        <f t="shared" si="407"/>
        <v>0</v>
      </c>
      <c r="H162" s="261"/>
      <c r="I162" s="136"/>
      <c r="J162" s="137">
        <f t="shared" si="408"/>
        <v>0</v>
      </c>
      <c r="K162" s="135"/>
      <c r="L162" s="136"/>
      <c r="M162" s="137">
        <f t="shared" si="409"/>
        <v>0</v>
      </c>
      <c r="N162" s="135"/>
      <c r="O162" s="136"/>
      <c r="P162" s="137">
        <f t="shared" si="410"/>
        <v>0</v>
      </c>
      <c r="Q162" s="135"/>
      <c r="R162" s="136"/>
      <c r="S162" s="137">
        <f t="shared" si="411"/>
        <v>0</v>
      </c>
      <c r="T162" s="135"/>
      <c r="U162" s="136"/>
      <c r="V162" s="236">
        <f t="shared" si="412"/>
        <v>0</v>
      </c>
      <c r="W162" s="269">
        <f t="shared" si="413"/>
        <v>0</v>
      </c>
      <c r="X162" s="127">
        <f t="shared" si="414"/>
        <v>0</v>
      </c>
      <c r="Y162" s="127">
        <f t="shared" si="415"/>
        <v>0</v>
      </c>
      <c r="Z162" s="128" t="e">
        <f t="shared" si="416"/>
        <v>#DIV/0!</v>
      </c>
      <c r="AA162" s="282"/>
      <c r="AB162" s="131"/>
      <c r="AC162" s="131"/>
      <c r="AD162" s="131"/>
      <c r="AE162" s="131"/>
      <c r="AF162" s="131"/>
      <c r="AG162" s="131"/>
    </row>
    <row r="163" spans="1:33" ht="30" hidden="1" customHeight="1" x14ac:dyDescent="0.25">
      <c r="A163" s="132" t="s">
        <v>77</v>
      </c>
      <c r="B163" s="268">
        <v>43933</v>
      </c>
      <c r="C163" s="235" t="s">
        <v>275</v>
      </c>
      <c r="D163" s="271"/>
      <c r="E163" s="261"/>
      <c r="F163" s="136">
        <v>0.22</v>
      </c>
      <c r="G163" s="137">
        <f t="shared" si="407"/>
        <v>0</v>
      </c>
      <c r="H163" s="261"/>
      <c r="I163" s="136">
        <v>0.22</v>
      </c>
      <c r="J163" s="137">
        <f t="shared" si="408"/>
        <v>0</v>
      </c>
      <c r="K163" s="135"/>
      <c r="L163" s="136">
        <v>0.22</v>
      </c>
      <c r="M163" s="137">
        <f t="shared" si="409"/>
        <v>0</v>
      </c>
      <c r="N163" s="135"/>
      <c r="O163" s="136">
        <v>0.22</v>
      </c>
      <c r="P163" s="137">
        <f t="shared" si="410"/>
        <v>0</v>
      </c>
      <c r="Q163" s="135"/>
      <c r="R163" s="136">
        <v>0.22</v>
      </c>
      <c r="S163" s="137">
        <f t="shared" si="411"/>
        <v>0</v>
      </c>
      <c r="T163" s="135"/>
      <c r="U163" s="136">
        <v>0.22</v>
      </c>
      <c r="V163" s="236">
        <f t="shared" si="412"/>
        <v>0</v>
      </c>
      <c r="W163" s="237">
        <f t="shared" si="413"/>
        <v>0</v>
      </c>
      <c r="X163" s="238">
        <f t="shared" si="414"/>
        <v>0</v>
      </c>
      <c r="Y163" s="238">
        <f t="shared" si="415"/>
        <v>0</v>
      </c>
      <c r="Z163" s="239" t="e">
        <f t="shared" si="416"/>
        <v>#DIV/0!</v>
      </c>
      <c r="AA163" s="152"/>
      <c r="AB163" s="7"/>
      <c r="AC163" s="7"/>
      <c r="AD163" s="7"/>
      <c r="AE163" s="7"/>
      <c r="AF163" s="7"/>
      <c r="AG163" s="7"/>
    </row>
    <row r="164" spans="1:33" ht="30" customHeight="1" thickBot="1" x14ac:dyDescent="0.3">
      <c r="A164" s="166" t="s">
        <v>276</v>
      </c>
      <c r="B164" s="167"/>
      <c r="C164" s="168"/>
      <c r="D164" s="283"/>
      <c r="E164" s="173">
        <f>SUM(E160:E162)</f>
        <v>130</v>
      </c>
      <c r="F164" s="189"/>
      <c r="G164" s="172">
        <f>SUM(G160:G163)</f>
        <v>45500</v>
      </c>
      <c r="H164" s="173">
        <f>SUM(H160:H162)</f>
        <v>130</v>
      </c>
      <c r="I164" s="189"/>
      <c r="J164" s="172">
        <f>SUM(J160:J163)</f>
        <v>45500</v>
      </c>
      <c r="K164" s="190">
        <f>SUM(K160:K162)</f>
        <v>0</v>
      </c>
      <c r="L164" s="189"/>
      <c r="M164" s="172">
        <f>SUM(M160:M163)</f>
        <v>0</v>
      </c>
      <c r="N164" s="190">
        <f>SUM(N160:N162)</f>
        <v>0</v>
      </c>
      <c r="O164" s="189"/>
      <c r="P164" s="172">
        <f>SUM(P160:P163)</f>
        <v>0</v>
      </c>
      <c r="Q164" s="190">
        <f>SUM(Q160:Q162)</f>
        <v>0</v>
      </c>
      <c r="R164" s="189"/>
      <c r="S164" s="172">
        <f>SUM(S160:S163)</f>
        <v>0</v>
      </c>
      <c r="T164" s="190">
        <f>SUM(T160:T162)</f>
        <v>0</v>
      </c>
      <c r="U164" s="189"/>
      <c r="V164" s="174">
        <f t="shared" ref="V164:X164" si="417">SUM(V160:V163)</f>
        <v>0</v>
      </c>
      <c r="W164" s="224">
        <f t="shared" si="417"/>
        <v>45500</v>
      </c>
      <c r="X164" s="225">
        <f t="shared" si="417"/>
        <v>45500</v>
      </c>
      <c r="Y164" s="225">
        <f t="shared" si="415"/>
        <v>0</v>
      </c>
      <c r="Z164" s="225">
        <f t="shared" si="416"/>
        <v>0</v>
      </c>
      <c r="AA164" s="226"/>
      <c r="AB164" s="7"/>
      <c r="AC164" s="7"/>
      <c r="AD164" s="7"/>
      <c r="AE164" s="7"/>
      <c r="AF164" s="7"/>
      <c r="AG164" s="7"/>
    </row>
    <row r="165" spans="1:33" ht="30" customHeight="1" thickBot="1" x14ac:dyDescent="0.3">
      <c r="A165" s="207" t="s">
        <v>72</v>
      </c>
      <c r="B165" s="284">
        <v>13</v>
      </c>
      <c r="C165" s="209" t="s">
        <v>277</v>
      </c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227"/>
      <c r="X165" s="227"/>
      <c r="Y165" s="182"/>
      <c r="Z165" s="227"/>
      <c r="AA165" s="228"/>
      <c r="AB165" s="6"/>
      <c r="AC165" s="7"/>
      <c r="AD165" s="7"/>
      <c r="AE165" s="7"/>
      <c r="AF165" s="7"/>
      <c r="AG165" s="7"/>
    </row>
    <row r="166" spans="1:33" ht="30" customHeight="1" x14ac:dyDescent="0.25">
      <c r="A166" s="108" t="s">
        <v>74</v>
      </c>
      <c r="B166" s="155" t="s">
        <v>278</v>
      </c>
      <c r="C166" s="285" t="s">
        <v>279</v>
      </c>
      <c r="D166" s="141"/>
      <c r="E166" s="142">
        <f>SUM(E167:E169)</f>
        <v>0</v>
      </c>
      <c r="F166" s="143"/>
      <c r="G166" s="144">
        <f>SUM(G167:G170)</f>
        <v>0</v>
      </c>
      <c r="H166" s="142">
        <f>SUM(H167:H169)</f>
        <v>0</v>
      </c>
      <c r="I166" s="143"/>
      <c r="J166" s="144">
        <f>SUM(J167:J170)</f>
        <v>0</v>
      </c>
      <c r="K166" s="142">
        <f>SUM(K167:K169)</f>
        <v>0</v>
      </c>
      <c r="L166" s="143"/>
      <c r="M166" s="144">
        <f>SUM(M167:M170)</f>
        <v>0</v>
      </c>
      <c r="N166" s="142">
        <f>SUM(N167:N169)</f>
        <v>0</v>
      </c>
      <c r="O166" s="143"/>
      <c r="P166" s="144">
        <f>SUM(P167:P170)</f>
        <v>0</v>
      </c>
      <c r="Q166" s="142">
        <f>SUM(Q167:Q169)</f>
        <v>0</v>
      </c>
      <c r="R166" s="143"/>
      <c r="S166" s="144">
        <f>SUM(S167:S170)</f>
        <v>0</v>
      </c>
      <c r="T166" s="142">
        <f>SUM(T167:T169)</f>
        <v>0</v>
      </c>
      <c r="U166" s="143"/>
      <c r="V166" s="286">
        <f t="shared" ref="V166:X166" si="418">SUM(V167:V170)</f>
        <v>0</v>
      </c>
      <c r="W166" s="287">
        <f t="shared" si="418"/>
        <v>0</v>
      </c>
      <c r="X166" s="144">
        <f t="shared" si="418"/>
        <v>0</v>
      </c>
      <c r="Y166" s="144">
        <f t="shared" ref="Y166:Y205" si="419">W166-X166</f>
        <v>0</v>
      </c>
      <c r="Z166" s="144" t="e">
        <f t="shared" ref="Z166:Z206" si="420">Y166/W166</f>
        <v>#DIV/0!</v>
      </c>
      <c r="AA166" s="146"/>
      <c r="AB166" s="118"/>
      <c r="AC166" s="118"/>
      <c r="AD166" s="118"/>
      <c r="AE166" s="118"/>
      <c r="AF166" s="118"/>
      <c r="AG166" s="118"/>
    </row>
    <row r="167" spans="1:33" ht="30" customHeight="1" thickBot="1" x14ac:dyDescent="0.3">
      <c r="A167" s="119" t="s">
        <v>77</v>
      </c>
      <c r="B167" s="120" t="s">
        <v>280</v>
      </c>
      <c r="C167" s="288" t="s">
        <v>281</v>
      </c>
      <c r="D167" s="122" t="s">
        <v>143</v>
      </c>
      <c r="E167" s="123"/>
      <c r="F167" s="124"/>
      <c r="G167" s="125">
        <f t="shared" ref="G167:G170" si="421">E167*F167</f>
        <v>0</v>
      </c>
      <c r="H167" s="123"/>
      <c r="I167" s="124"/>
      <c r="J167" s="125">
        <f t="shared" ref="J167:J170" si="422">H167*I167</f>
        <v>0</v>
      </c>
      <c r="K167" s="123"/>
      <c r="L167" s="124"/>
      <c r="M167" s="125">
        <f t="shared" ref="M167:M170" si="423">K167*L167</f>
        <v>0</v>
      </c>
      <c r="N167" s="123"/>
      <c r="O167" s="124"/>
      <c r="P167" s="125">
        <f t="shared" ref="P167:P170" si="424">N167*O167</f>
        <v>0</v>
      </c>
      <c r="Q167" s="123"/>
      <c r="R167" s="124"/>
      <c r="S167" s="125">
        <f t="shared" ref="S167:S170" si="425">Q167*R167</f>
        <v>0</v>
      </c>
      <c r="T167" s="123"/>
      <c r="U167" s="124"/>
      <c r="V167" s="229">
        <f t="shared" ref="V167:V170" si="426">T167*U167</f>
        <v>0</v>
      </c>
      <c r="W167" s="234">
        <f t="shared" ref="W167:W170" si="427">G167+M167+S167</f>
        <v>0</v>
      </c>
      <c r="X167" s="127">
        <f t="shared" ref="X167:X170" si="428">J167+P167+V167</f>
        <v>0</v>
      </c>
      <c r="Y167" s="127">
        <f t="shared" si="419"/>
        <v>0</v>
      </c>
      <c r="Z167" s="128" t="e">
        <f t="shared" si="420"/>
        <v>#DIV/0!</v>
      </c>
      <c r="AA167" s="129"/>
      <c r="AB167" s="131"/>
      <c r="AC167" s="131"/>
      <c r="AD167" s="131"/>
      <c r="AE167" s="131"/>
      <c r="AF167" s="131"/>
      <c r="AG167" s="131"/>
    </row>
    <row r="168" spans="1:33" ht="30" hidden="1" customHeight="1" x14ac:dyDescent="0.25">
      <c r="A168" s="119" t="s">
        <v>77</v>
      </c>
      <c r="B168" s="120" t="s">
        <v>282</v>
      </c>
      <c r="C168" s="289" t="s">
        <v>283</v>
      </c>
      <c r="D168" s="122" t="s">
        <v>143</v>
      </c>
      <c r="E168" s="123"/>
      <c r="F168" s="124"/>
      <c r="G168" s="125">
        <f t="shared" si="421"/>
        <v>0</v>
      </c>
      <c r="H168" s="123"/>
      <c r="I168" s="124"/>
      <c r="J168" s="125">
        <f t="shared" si="422"/>
        <v>0</v>
      </c>
      <c r="K168" s="123"/>
      <c r="L168" s="124"/>
      <c r="M168" s="125">
        <f t="shared" si="423"/>
        <v>0</v>
      </c>
      <c r="N168" s="123"/>
      <c r="O168" s="124"/>
      <c r="P168" s="125">
        <f t="shared" si="424"/>
        <v>0</v>
      </c>
      <c r="Q168" s="123"/>
      <c r="R168" s="124"/>
      <c r="S168" s="125">
        <f t="shared" si="425"/>
        <v>0</v>
      </c>
      <c r="T168" s="123"/>
      <c r="U168" s="124"/>
      <c r="V168" s="229">
        <f t="shared" si="426"/>
        <v>0</v>
      </c>
      <c r="W168" s="234">
        <f t="shared" si="427"/>
        <v>0</v>
      </c>
      <c r="X168" s="127">
        <f t="shared" si="428"/>
        <v>0</v>
      </c>
      <c r="Y168" s="127">
        <f t="shared" si="419"/>
        <v>0</v>
      </c>
      <c r="Z168" s="128" t="e">
        <f t="shared" si="420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hidden="1" customHeight="1" x14ac:dyDescent="0.25">
      <c r="A169" s="119" t="s">
        <v>77</v>
      </c>
      <c r="B169" s="120" t="s">
        <v>284</v>
      </c>
      <c r="C169" s="289" t="s">
        <v>285</v>
      </c>
      <c r="D169" s="122" t="s">
        <v>143</v>
      </c>
      <c r="E169" s="123"/>
      <c r="F169" s="124"/>
      <c r="G169" s="125">
        <f t="shared" si="421"/>
        <v>0</v>
      </c>
      <c r="H169" s="123"/>
      <c r="I169" s="124"/>
      <c r="J169" s="125">
        <f t="shared" si="422"/>
        <v>0</v>
      </c>
      <c r="K169" s="123"/>
      <c r="L169" s="124"/>
      <c r="M169" s="125">
        <f t="shared" si="423"/>
        <v>0</v>
      </c>
      <c r="N169" s="123"/>
      <c r="O169" s="124"/>
      <c r="P169" s="125">
        <f t="shared" si="424"/>
        <v>0</v>
      </c>
      <c r="Q169" s="123"/>
      <c r="R169" s="124"/>
      <c r="S169" s="125">
        <f t="shared" si="425"/>
        <v>0</v>
      </c>
      <c r="T169" s="123"/>
      <c r="U169" s="124"/>
      <c r="V169" s="229">
        <f t="shared" si="426"/>
        <v>0</v>
      </c>
      <c r="W169" s="234">
        <f t="shared" si="427"/>
        <v>0</v>
      </c>
      <c r="X169" s="127">
        <f t="shared" si="428"/>
        <v>0</v>
      </c>
      <c r="Y169" s="127">
        <f t="shared" si="419"/>
        <v>0</v>
      </c>
      <c r="Z169" s="128" t="e">
        <f t="shared" si="420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hidden="1" customHeight="1" x14ac:dyDescent="0.25">
      <c r="A170" s="147" t="s">
        <v>77</v>
      </c>
      <c r="B170" s="154" t="s">
        <v>286</v>
      </c>
      <c r="C170" s="289" t="s">
        <v>287</v>
      </c>
      <c r="D170" s="148"/>
      <c r="E170" s="149"/>
      <c r="F170" s="150">
        <v>0.22</v>
      </c>
      <c r="G170" s="151">
        <f t="shared" si="421"/>
        <v>0</v>
      </c>
      <c r="H170" s="149"/>
      <c r="I170" s="150">
        <v>0.22</v>
      </c>
      <c r="J170" s="151">
        <f t="shared" si="422"/>
        <v>0</v>
      </c>
      <c r="K170" s="149"/>
      <c r="L170" s="150">
        <v>0.22</v>
      </c>
      <c r="M170" s="151">
        <f t="shared" si="423"/>
        <v>0</v>
      </c>
      <c r="N170" s="149"/>
      <c r="O170" s="150">
        <v>0.22</v>
      </c>
      <c r="P170" s="151">
        <f t="shared" si="424"/>
        <v>0</v>
      </c>
      <c r="Q170" s="149"/>
      <c r="R170" s="150">
        <v>0.22</v>
      </c>
      <c r="S170" s="151">
        <f t="shared" si="425"/>
        <v>0</v>
      </c>
      <c r="T170" s="149"/>
      <c r="U170" s="150">
        <v>0.22</v>
      </c>
      <c r="V170" s="290">
        <f t="shared" si="426"/>
        <v>0</v>
      </c>
      <c r="W170" s="237">
        <f t="shared" si="427"/>
        <v>0</v>
      </c>
      <c r="X170" s="238">
        <f t="shared" si="428"/>
        <v>0</v>
      </c>
      <c r="Y170" s="238">
        <f t="shared" si="419"/>
        <v>0</v>
      </c>
      <c r="Z170" s="239" t="e">
        <f t="shared" si="420"/>
        <v>#DIV/0!</v>
      </c>
      <c r="AA170" s="15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291" t="s">
        <v>74</v>
      </c>
      <c r="B171" s="292" t="s">
        <v>288</v>
      </c>
      <c r="C171" s="222" t="s">
        <v>289</v>
      </c>
      <c r="D171" s="111"/>
      <c r="E171" s="112">
        <f>SUM(E172:E174)</f>
        <v>0</v>
      </c>
      <c r="F171" s="113"/>
      <c r="G171" s="114">
        <f>SUM(G172:G175)</f>
        <v>0</v>
      </c>
      <c r="H171" s="112">
        <f>SUM(H172:H174)</f>
        <v>0</v>
      </c>
      <c r="I171" s="113"/>
      <c r="J171" s="114">
        <f>SUM(J172:J175)</f>
        <v>0</v>
      </c>
      <c r="K171" s="112">
        <f>SUM(K172:K174)</f>
        <v>0</v>
      </c>
      <c r="L171" s="113"/>
      <c r="M171" s="114">
        <f>SUM(M172:M175)</f>
        <v>0</v>
      </c>
      <c r="N171" s="112">
        <f>SUM(N172:N174)</f>
        <v>0</v>
      </c>
      <c r="O171" s="113"/>
      <c r="P171" s="114">
        <f>SUM(P172:P175)</f>
        <v>0</v>
      </c>
      <c r="Q171" s="112">
        <f>SUM(Q172:Q174)</f>
        <v>0</v>
      </c>
      <c r="R171" s="113"/>
      <c r="S171" s="114">
        <f>SUM(S172:S175)</f>
        <v>0</v>
      </c>
      <c r="T171" s="112">
        <f>SUM(T172:T174)</f>
        <v>0</v>
      </c>
      <c r="U171" s="113"/>
      <c r="V171" s="114">
        <f t="shared" ref="V171:X171" si="429">SUM(V172:V175)</f>
        <v>0</v>
      </c>
      <c r="W171" s="114">
        <f t="shared" si="429"/>
        <v>0</v>
      </c>
      <c r="X171" s="114">
        <f t="shared" si="429"/>
        <v>0</v>
      </c>
      <c r="Y171" s="114">
        <f t="shared" si="419"/>
        <v>0</v>
      </c>
      <c r="Z171" s="114" t="e">
        <f t="shared" si="420"/>
        <v>#DIV/0!</v>
      </c>
      <c r="AA171" s="114"/>
      <c r="AB171" s="118"/>
      <c r="AC171" s="118"/>
      <c r="AD171" s="118"/>
      <c r="AE171" s="118"/>
      <c r="AF171" s="118"/>
      <c r="AG171" s="118"/>
    </row>
    <row r="172" spans="1:33" ht="30" customHeight="1" thickBot="1" x14ac:dyDescent="0.3">
      <c r="A172" s="119" t="s">
        <v>77</v>
      </c>
      <c r="B172" s="120" t="s">
        <v>290</v>
      </c>
      <c r="C172" s="187" t="s">
        <v>291</v>
      </c>
      <c r="D172" s="122"/>
      <c r="E172" s="123"/>
      <c r="F172" s="124"/>
      <c r="G172" s="125">
        <f t="shared" ref="G172:G175" si="430">E172*F172</f>
        <v>0</v>
      </c>
      <c r="H172" s="123"/>
      <c r="I172" s="124"/>
      <c r="J172" s="125">
        <f t="shared" ref="J172:J175" si="431">H172*I172</f>
        <v>0</v>
      </c>
      <c r="K172" s="123"/>
      <c r="L172" s="124"/>
      <c r="M172" s="125">
        <f t="shared" ref="M172:M175" si="432">K172*L172</f>
        <v>0</v>
      </c>
      <c r="N172" s="123"/>
      <c r="O172" s="124"/>
      <c r="P172" s="125">
        <f t="shared" ref="P172:P175" si="433">N172*O172</f>
        <v>0</v>
      </c>
      <c r="Q172" s="123"/>
      <c r="R172" s="124"/>
      <c r="S172" s="125">
        <f t="shared" ref="S172:S175" si="434">Q172*R172</f>
        <v>0</v>
      </c>
      <c r="T172" s="123"/>
      <c r="U172" s="124"/>
      <c r="V172" s="125">
        <f t="shared" ref="V172:V175" si="435">T172*U172</f>
        <v>0</v>
      </c>
      <c r="W172" s="126">
        <f t="shared" ref="W172:W175" si="436">G172+M172+S172</f>
        <v>0</v>
      </c>
      <c r="X172" s="127">
        <f t="shared" ref="X172:X175" si="437">J172+P172+V172</f>
        <v>0</v>
      </c>
      <c r="Y172" s="127">
        <f t="shared" si="419"/>
        <v>0</v>
      </c>
      <c r="Z172" s="128" t="e">
        <f t="shared" si="420"/>
        <v>#DIV/0!</v>
      </c>
      <c r="AA172" s="129"/>
      <c r="AB172" s="131"/>
      <c r="AC172" s="131"/>
      <c r="AD172" s="131"/>
      <c r="AE172" s="131"/>
      <c r="AF172" s="131"/>
      <c r="AG172" s="131"/>
    </row>
    <row r="173" spans="1:33" ht="30" hidden="1" customHeight="1" x14ac:dyDescent="0.25">
      <c r="A173" s="119" t="s">
        <v>77</v>
      </c>
      <c r="B173" s="120" t="s">
        <v>292</v>
      </c>
      <c r="C173" s="187" t="s">
        <v>291</v>
      </c>
      <c r="D173" s="122"/>
      <c r="E173" s="123"/>
      <c r="F173" s="124"/>
      <c r="G173" s="125">
        <f t="shared" si="430"/>
        <v>0</v>
      </c>
      <c r="H173" s="123"/>
      <c r="I173" s="124"/>
      <c r="J173" s="125">
        <f t="shared" si="431"/>
        <v>0</v>
      </c>
      <c r="K173" s="123"/>
      <c r="L173" s="124"/>
      <c r="M173" s="125">
        <f t="shared" si="432"/>
        <v>0</v>
      </c>
      <c r="N173" s="123"/>
      <c r="O173" s="124"/>
      <c r="P173" s="125">
        <f t="shared" si="433"/>
        <v>0</v>
      </c>
      <c r="Q173" s="123"/>
      <c r="R173" s="124"/>
      <c r="S173" s="125">
        <f t="shared" si="434"/>
        <v>0</v>
      </c>
      <c r="T173" s="123"/>
      <c r="U173" s="124"/>
      <c r="V173" s="125">
        <f t="shared" si="435"/>
        <v>0</v>
      </c>
      <c r="W173" s="126">
        <f t="shared" si="436"/>
        <v>0</v>
      </c>
      <c r="X173" s="127">
        <f t="shared" si="437"/>
        <v>0</v>
      </c>
      <c r="Y173" s="127">
        <f t="shared" si="419"/>
        <v>0</v>
      </c>
      <c r="Z173" s="128" t="e">
        <f t="shared" si="420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hidden="1" customHeight="1" x14ac:dyDescent="0.25">
      <c r="A174" s="132" t="s">
        <v>77</v>
      </c>
      <c r="B174" s="133" t="s">
        <v>293</v>
      </c>
      <c r="C174" s="187" t="s">
        <v>291</v>
      </c>
      <c r="D174" s="134"/>
      <c r="E174" s="135"/>
      <c r="F174" s="136"/>
      <c r="G174" s="137">
        <f t="shared" si="430"/>
        <v>0</v>
      </c>
      <c r="H174" s="135"/>
      <c r="I174" s="136"/>
      <c r="J174" s="137">
        <f t="shared" si="431"/>
        <v>0</v>
      </c>
      <c r="K174" s="135"/>
      <c r="L174" s="136"/>
      <c r="M174" s="137">
        <f t="shared" si="432"/>
        <v>0</v>
      </c>
      <c r="N174" s="135"/>
      <c r="O174" s="136"/>
      <c r="P174" s="137">
        <f t="shared" si="433"/>
        <v>0</v>
      </c>
      <c r="Q174" s="135"/>
      <c r="R174" s="136"/>
      <c r="S174" s="137">
        <f t="shared" si="434"/>
        <v>0</v>
      </c>
      <c r="T174" s="135"/>
      <c r="U174" s="136"/>
      <c r="V174" s="137">
        <f t="shared" si="435"/>
        <v>0</v>
      </c>
      <c r="W174" s="138">
        <f t="shared" si="436"/>
        <v>0</v>
      </c>
      <c r="X174" s="127">
        <f t="shared" si="437"/>
        <v>0</v>
      </c>
      <c r="Y174" s="127">
        <f t="shared" si="419"/>
        <v>0</v>
      </c>
      <c r="Z174" s="128" t="e">
        <f t="shared" si="420"/>
        <v>#DIV/0!</v>
      </c>
      <c r="AA174" s="139"/>
      <c r="AB174" s="131"/>
      <c r="AC174" s="131"/>
      <c r="AD174" s="131"/>
      <c r="AE174" s="131"/>
      <c r="AF174" s="131"/>
      <c r="AG174" s="131"/>
    </row>
    <row r="175" spans="1:33" ht="30" hidden="1" customHeight="1" x14ac:dyDescent="0.25">
      <c r="A175" s="132" t="s">
        <v>77</v>
      </c>
      <c r="B175" s="133" t="s">
        <v>294</v>
      </c>
      <c r="C175" s="188" t="s">
        <v>295</v>
      </c>
      <c r="D175" s="148"/>
      <c r="E175" s="135"/>
      <c r="F175" s="136">
        <v>0.22</v>
      </c>
      <c r="G175" s="137">
        <f t="shared" si="430"/>
        <v>0</v>
      </c>
      <c r="H175" s="135"/>
      <c r="I175" s="136">
        <v>0.22</v>
      </c>
      <c r="J175" s="137">
        <f t="shared" si="431"/>
        <v>0</v>
      </c>
      <c r="K175" s="135"/>
      <c r="L175" s="136">
        <v>0.22</v>
      </c>
      <c r="M175" s="137">
        <f t="shared" si="432"/>
        <v>0</v>
      </c>
      <c r="N175" s="135"/>
      <c r="O175" s="136">
        <v>0.22</v>
      </c>
      <c r="P175" s="137">
        <f t="shared" si="433"/>
        <v>0</v>
      </c>
      <c r="Q175" s="135"/>
      <c r="R175" s="136">
        <v>0.22</v>
      </c>
      <c r="S175" s="137">
        <f t="shared" si="434"/>
        <v>0</v>
      </c>
      <c r="T175" s="135"/>
      <c r="U175" s="136">
        <v>0.22</v>
      </c>
      <c r="V175" s="137">
        <f t="shared" si="435"/>
        <v>0</v>
      </c>
      <c r="W175" s="138">
        <f t="shared" si="436"/>
        <v>0</v>
      </c>
      <c r="X175" s="127">
        <f t="shared" si="437"/>
        <v>0</v>
      </c>
      <c r="Y175" s="127">
        <f t="shared" si="419"/>
        <v>0</v>
      </c>
      <c r="Z175" s="128" t="e">
        <f t="shared" si="420"/>
        <v>#DIV/0!</v>
      </c>
      <c r="AA175" s="152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08" t="s">
        <v>74</v>
      </c>
      <c r="B176" s="155" t="s">
        <v>296</v>
      </c>
      <c r="C176" s="222" t="s">
        <v>297</v>
      </c>
      <c r="D176" s="141"/>
      <c r="E176" s="142">
        <f>SUM(E177:E179)</f>
        <v>0</v>
      </c>
      <c r="F176" s="143"/>
      <c r="G176" s="144">
        <f t="shared" ref="G176:H176" si="438">SUM(G177:G179)</f>
        <v>0</v>
      </c>
      <c r="H176" s="142">
        <f t="shared" si="438"/>
        <v>0</v>
      </c>
      <c r="I176" s="143"/>
      <c r="J176" s="144">
        <f t="shared" ref="J176:K176" si="439">SUM(J177:J179)</f>
        <v>0</v>
      </c>
      <c r="K176" s="142">
        <f t="shared" si="439"/>
        <v>0</v>
      </c>
      <c r="L176" s="143"/>
      <c r="M176" s="144">
        <f t="shared" ref="M176:N176" si="440">SUM(M177:M179)</f>
        <v>0</v>
      </c>
      <c r="N176" s="142">
        <f t="shared" si="440"/>
        <v>0</v>
      </c>
      <c r="O176" s="143"/>
      <c r="P176" s="144">
        <f t="shared" ref="P176:Q176" si="441">SUM(P177:P179)</f>
        <v>0</v>
      </c>
      <c r="Q176" s="142">
        <f t="shared" si="441"/>
        <v>0</v>
      </c>
      <c r="R176" s="143"/>
      <c r="S176" s="144">
        <f t="shared" ref="S176:T176" si="442">SUM(S177:S179)</f>
        <v>0</v>
      </c>
      <c r="T176" s="142">
        <f t="shared" si="442"/>
        <v>0</v>
      </c>
      <c r="U176" s="143"/>
      <c r="V176" s="144">
        <f t="shared" ref="V176:X176" si="443">SUM(V177:V179)</f>
        <v>0</v>
      </c>
      <c r="W176" s="144">
        <f t="shared" si="443"/>
        <v>0</v>
      </c>
      <c r="X176" s="144">
        <f t="shared" si="443"/>
        <v>0</v>
      </c>
      <c r="Y176" s="144">
        <f t="shared" si="419"/>
        <v>0</v>
      </c>
      <c r="Z176" s="144" t="e">
        <f t="shared" si="420"/>
        <v>#DIV/0!</v>
      </c>
      <c r="AA176" s="293"/>
      <c r="AB176" s="118"/>
      <c r="AC176" s="118"/>
      <c r="AD176" s="118"/>
      <c r="AE176" s="118"/>
      <c r="AF176" s="118"/>
      <c r="AG176" s="118"/>
    </row>
    <row r="177" spans="1:33" ht="30" customHeight="1" thickBot="1" x14ac:dyDescent="0.3">
      <c r="A177" s="119" t="s">
        <v>77</v>
      </c>
      <c r="B177" s="120" t="s">
        <v>298</v>
      </c>
      <c r="C177" s="187" t="s">
        <v>299</v>
      </c>
      <c r="D177" s="122"/>
      <c r="E177" s="123"/>
      <c r="F177" s="124"/>
      <c r="G177" s="125">
        <f t="shared" ref="G177:G179" si="444">E177*F177</f>
        <v>0</v>
      </c>
      <c r="H177" s="123"/>
      <c r="I177" s="124"/>
      <c r="J177" s="125">
        <f t="shared" ref="J177:J179" si="445">H177*I177</f>
        <v>0</v>
      </c>
      <c r="K177" s="123"/>
      <c r="L177" s="124"/>
      <c r="M177" s="125">
        <f t="shared" ref="M177:M179" si="446">K177*L177</f>
        <v>0</v>
      </c>
      <c r="N177" s="123"/>
      <c r="O177" s="124"/>
      <c r="P177" s="125">
        <f t="shared" ref="P177:P179" si="447">N177*O177</f>
        <v>0</v>
      </c>
      <c r="Q177" s="123"/>
      <c r="R177" s="124"/>
      <c r="S177" s="125">
        <f t="shared" ref="S177:S179" si="448">Q177*R177</f>
        <v>0</v>
      </c>
      <c r="T177" s="123"/>
      <c r="U177" s="124"/>
      <c r="V177" s="125">
        <f t="shared" ref="V177:V179" si="449">T177*U177</f>
        <v>0</v>
      </c>
      <c r="W177" s="126">
        <f t="shared" ref="W177:W179" si="450">G177+M177+S177</f>
        <v>0</v>
      </c>
      <c r="X177" s="127">
        <f t="shared" ref="X177:X179" si="451">J177+P177+V177</f>
        <v>0</v>
      </c>
      <c r="Y177" s="127">
        <f t="shared" si="419"/>
        <v>0</v>
      </c>
      <c r="Z177" s="128" t="e">
        <f t="shared" si="420"/>
        <v>#DIV/0!</v>
      </c>
      <c r="AA177" s="281"/>
      <c r="AB177" s="131"/>
      <c r="AC177" s="131"/>
      <c r="AD177" s="131"/>
      <c r="AE177" s="131"/>
      <c r="AF177" s="131"/>
      <c r="AG177" s="131"/>
    </row>
    <row r="178" spans="1:33" ht="30" hidden="1" customHeight="1" x14ac:dyDescent="0.25">
      <c r="A178" s="119" t="s">
        <v>77</v>
      </c>
      <c r="B178" s="120" t="s">
        <v>300</v>
      </c>
      <c r="C178" s="187" t="s">
        <v>299</v>
      </c>
      <c r="D178" s="122"/>
      <c r="E178" s="123"/>
      <c r="F178" s="124"/>
      <c r="G178" s="125">
        <f t="shared" si="444"/>
        <v>0</v>
      </c>
      <c r="H178" s="123"/>
      <c r="I178" s="124"/>
      <c r="J178" s="125">
        <f t="shared" si="445"/>
        <v>0</v>
      </c>
      <c r="K178" s="123"/>
      <c r="L178" s="124"/>
      <c r="M178" s="125">
        <f t="shared" si="446"/>
        <v>0</v>
      </c>
      <c r="N178" s="123"/>
      <c r="O178" s="124"/>
      <c r="P178" s="125">
        <f t="shared" si="447"/>
        <v>0</v>
      </c>
      <c r="Q178" s="123"/>
      <c r="R178" s="124"/>
      <c r="S178" s="125">
        <f t="shared" si="448"/>
        <v>0</v>
      </c>
      <c r="T178" s="123"/>
      <c r="U178" s="124"/>
      <c r="V178" s="125">
        <f t="shared" si="449"/>
        <v>0</v>
      </c>
      <c r="W178" s="126">
        <f t="shared" si="450"/>
        <v>0</v>
      </c>
      <c r="X178" s="127">
        <f t="shared" si="451"/>
        <v>0</v>
      </c>
      <c r="Y178" s="127">
        <f t="shared" si="419"/>
        <v>0</v>
      </c>
      <c r="Z178" s="128" t="e">
        <f t="shared" si="420"/>
        <v>#DIV/0!</v>
      </c>
      <c r="AA178" s="281"/>
      <c r="AB178" s="131"/>
      <c r="AC178" s="131"/>
      <c r="AD178" s="131"/>
      <c r="AE178" s="131"/>
      <c r="AF178" s="131"/>
      <c r="AG178" s="131"/>
    </row>
    <row r="179" spans="1:33" ht="30" hidden="1" customHeight="1" x14ac:dyDescent="0.25">
      <c r="A179" s="132" t="s">
        <v>77</v>
      </c>
      <c r="B179" s="133" t="s">
        <v>301</v>
      </c>
      <c r="C179" s="163" t="s">
        <v>299</v>
      </c>
      <c r="D179" s="134"/>
      <c r="E179" s="135"/>
      <c r="F179" s="136"/>
      <c r="G179" s="137">
        <f t="shared" si="444"/>
        <v>0</v>
      </c>
      <c r="H179" s="135"/>
      <c r="I179" s="136"/>
      <c r="J179" s="137">
        <f t="shared" si="445"/>
        <v>0</v>
      </c>
      <c r="K179" s="135"/>
      <c r="L179" s="136"/>
      <c r="M179" s="137">
        <f t="shared" si="446"/>
        <v>0</v>
      </c>
      <c r="N179" s="135"/>
      <c r="O179" s="136"/>
      <c r="P179" s="137">
        <f t="shared" si="447"/>
        <v>0</v>
      </c>
      <c r="Q179" s="135"/>
      <c r="R179" s="136"/>
      <c r="S179" s="137">
        <f t="shared" si="448"/>
        <v>0</v>
      </c>
      <c r="T179" s="135"/>
      <c r="U179" s="136"/>
      <c r="V179" s="137">
        <f t="shared" si="449"/>
        <v>0</v>
      </c>
      <c r="W179" s="138">
        <f t="shared" si="450"/>
        <v>0</v>
      </c>
      <c r="X179" s="127">
        <f t="shared" si="451"/>
        <v>0</v>
      </c>
      <c r="Y179" s="127">
        <f t="shared" si="419"/>
        <v>0</v>
      </c>
      <c r="Z179" s="128" t="e">
        <f t="shared" si="420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08" t="s">
        <v>74</v>
      </c>
      <c r="B180" s="337" t="s">
        <v>302</v>
      </c>
      <c r="C180" s="294" t="s">
        <v>277</v>
      </c>
      <c r="D180" s="141"/>
      <c r="E180" s="142">
        <f>SUM(E181:E195)</f>
        <v>23</v>
      </c>
      <c r="F180" s="143"/>
      <c r="G180" s="144">
        <f>SUM(G181:G204)</f>
        <v>94800</v>
      </c>
      <c r="H180" s="142">
        <f>SUM(H181:H195)</f>
        <v>23</v>
      </c>
      <c r="I180" s="143"/>
      <c r="J180" s="144">
        <f>SUM(J181:J204)</f>
        <v>94800</v>
      </c>
      <c r="K180" s="142">
        <f>SUM(K181:K195)</f>
        <v>0</v>
      </c>
      <c r="L180" s="143"/>
      <c r="M180" s="144">
        <f>SUM(M181:M204)</f>
        <v>0</v>
      </c>
      <c r="N180" s="142">
        <f>SUM(N181:N195)</f>
        <v>0</v>
      </c>
      <c r="O180" s="143"/>
      <c r="P180" s="144">
        <f>SUM(P181:P204)</f>
        <v>0</v>
      </c>
      <c r="Q180" s="142">
        <f>SUM(Q181:Q195)</f>
        <v>17</v>
      </c>
      <c r="R180" s="143"/>
      <c r="S180" s="144">
        <f>SUM(S181:S204)</f>
        <v>786600</v>
      </c>
      <c r="T180" s="142">
        <f>SUM(T181:T195)</f>
        <v>17</v>
      </c>
      <c r="U180" s="143"/>
      <c r="V180" s="144">
        <f>SUM(V181:V204)</f>
        <v>834718.16999999993</v>
      </c>
      <c r="W180" s="144">
        <f>SUM(W181:W204)</f>
        <v>881400</v>
      </c>
      <c r="X180" s="144">
        <f>SUM(X181:X204)</f>
        <v>929518.17</v>
      </c>
      <c r="Y180" s="144">
        <f t="shared" si="419"/>
        <v>-48118.170000000042</v>
      </c>
      <c r="Z180" s="144">
        <f t="shared" si="420"/>
        <v>-5.4592886317222651E-2</v>
      </c>
      <c r="AA180" s="293"/>
      <c r="AB180" s="118"/>
      <c r="AC180" s="118"/>
      <c r="AD180" s="118"/>
      <c r="AE180" s="118"/>
      <c r="AF180" s="118"/>
      <c r="AG180" s="118"/>
    </row>
    <row r="181" spans="1:33" ht="30" customHeight="1" x14ac:dyDescent="0.25">
      <c r="A181" s="119" t="s">
        <v>77</v>
      </c>
      <c r="B181" s="338" t="s">
        <v>303</v>
      </c>
      <c r="C181" s="187" t="s">
        <v>371</v>
      </c>
      <c r="D181" s="122" t="s">
        <v>372</v>
      </c>
      <c r="E181" s="123">
        <v>13</v>
      </c>
      <c r="F181" s="124">
        <v>3600</v>
      </c>
      <c r="G181" s="125">
        <f t="shared" ref="G181:G204" si="452">E181*F181</f>
        <v>46800</v>
      </c>
      <c r="H181" s="123">
        <v>13</v>
      </c>
      <c r="I181" s="124">
        <v>3600</v>
      </c>
      <c r="J181" s="125">
        <f t="shared" ref="J181:J204" si="453">H181*I181</f>
        <v>46800</v>
      </c>
      <c r="K181" s="123"/>
      <c r="L181" s="124"/>
      <c r="M181" s="125">
        <f t="shared" ref="M181:M204" si="454">K181*L181</f>
        <v>0</v>
      </c>
      <c r="N181" s="123"/>
      <c r="O181" s="124"/>
      <c r="P181" s="125">
        <f t="shared" ref="P181:P204" si="455">N181*O181</f>
        <v>0</v>
      </c>
      <c r="Q181" s="123"/>
      <c r="R181" s="124"/>
      <c r="S181" s="125">
        <f t="shared" ref="S181:S204" si="456">Q181*R181</f>
        <v>0</v>
      </c>
      <c r="T181" s="123"/>
      <c r="U181" s="124"/>
      <c r="V181" s="125">
        <f t="shared" ref="V181:V204" si="457">T181*U181</f>
        <v>0</v>
      </c>
      <c r="W181" s="126">
        <f t="shared" ref="W181:W204" si="458">G181+M181+S181</f>
        <v>46800</v>
      </c>
      <c r="X181" s="127">
        <f t="shared" ref="X181:X204" si="459">J181+P181+V181</f>
        <v>46800</v>
      </c>
      <c r="Y181" s="127">
        <f t="shared" si="419"/>
        <v>0</v>
      </c>
      <c r="Z181" s="128">
        <f t="shared" si="420"/>
        <v>0</v>
      </c>
      <c r="AA181" s="281"/>
      <c r="AB181" s="131"/>
      <c r="AC181" s="131"/>
      <c r="AD181" s="131"/>
      <c r="AE181" s="131"/>
      <c r="AF181" s="131"/>
      <c r="AG181" s="131"/>
    </row>
    <row r="182" spans="1:33" ht="54.75" customHeight="1" x14ac:dyDescent="0.25">
      <c r="A182" s="119" t="s">
        <v>77</v>
      </c>
      <c r="B182" s="338" t="s">
        <v>304</v>
      </c>
      <c r="C182" s="187" t="s">
        <v>373</v>
      </c>
      <c r="D182" s="122" t="s">
        <v>143</v>
      </c>
      <c r="E182" s="123"/>
      <c r="F182" s="124"/>
      <c r="G182" s="125">
        <f t="shared" si="452"/>
        <v>0</v>
      </c>
      <c r="H182" s="123"/>
      <c r="I182" s="124"/>
      <c r="J182" s="125">
        <f t="shared" si="453"/>
        <v>0</v>
      </c>
      <c r="K182" s="123"/>
      <c r="L182" s="124"/>
      <c r="M182" s="125">
        <f t="shared" si="454"/>
        <v>0</v>
      </c>
      <c r="N182" s="123"/>
      <c r="O182" s="124"/>
      <c r="P182" s="125">
        <f t="shared" si="455"/>
        <v>0</v>
      </c>
      <c r="Q182" s="123">
        <v>1</v>
      </c>
      <c r="R182" s="124">
        <v>80000</v>
      </c>
      <c r="S182" s="125">
        <f t="shared" si="456"/>
        <v>80000</v>
      </c>
      <c r="T182" s="123">
        <v>1</v>
      </c>
      <c r="U182" s="124">
        <v>80000</v>
      </c>
      <c r="V182" s="125">
        <f t="shared" si="457"/>
        <v>80000</v>
      </c>
      <c r="W182" s="138">
        <f t="shared" si="458"/>
        <v>80000</v>
      </c>
      <c r="X182" s="127">
        <f t="shared" si="459"/>
        <v>80000</v>
      </c>
      <c r="Y182" s="127">
        <f t="shared" si="419"/>
        <v>0</v>
      </c>
      <c r="Z182" s="128">
        <f t="shared" si="420"/>
        <v>0</v>
      </c>
      <c r="AA182" s="281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77</v>
      </c>
      <c r="B183" s="338" t="s">
        <v>305</v>
      </c>
      <c r="C183" s="374" t="s">
        <v>374</v>
      </c>
      <c r="D183" s="122" t="s">
        <v>365</v>
      </c>
      <c r="E183" s="123"/>
      <c r="F183" s="124"/>
      <c r="G183" s="125">
        <f t="shared" si="452"/>
        <v>0</v>
      </c>
      <c r="H183" s="123"/>
      <c r="I183" s="124"/>
      <c r="J183" s="125">
        <f t="shared" si="453"/>
        <v>0</v>
      </c>
      <c r="K183" s="123"/>
      <c r="L183" s="124"/>
      <c r="M183" s="125">
        <f t="shared" si="454"/>
        <v>0</v>
      </c>
      <c r="N183" s="123"/>
      <c r="O183" s="124"/>
      <c r="P183" s="125">
        <f t="shared" si="455"/>
        <v>0</v>
      </c>
      <c r="Q183" s="123">
        <v>7</v>
      </c>
      <c r="R183" s="124">
        <v>35000</v>
      </c>
      <c r="S183" s="125">
        <f t="shared" si="456"/>
        <v>245000</v>
      </c>
      <c r="T183" s="123">
        <v>7</v>
      </c>
      <c r="U183" s="124">
        <v>35000</v>
      </c>
      <c r="V183" s="125">
        <f t="shared" si="457"/>
        <v>245000</v>
      </c>
      <c r="W183" s="138">
        <f t="shared" si="458"/>
        <v>245000</v>
      </c>
      <c r="X183" s="127">
        <f t="shared" si="459"/>
        <v>245000</v>
      </c>
      <c r="Y183" s="127">
        <f t="shared" si="419"/>
        <v>0</v>
      </c>
      <c r="Z183" s="128">
        <f t="shared" si="420"/>
        <v>0</v>
      </c>
      <c r="AA183" s="281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19" t="s">
        <v>77</v>
      </c>
      <c r="B184" s="338" t="s">
        <v>306</v>
      </c>
      <c r="C184" s="187" t="s">
        <v>375</v>
      </c>
      <c r="D184" s="122" t="s">
        <v>376</v>
      </c>
      <c r="E184" s="123">
        <v>10</v>
      </c>
      <c r="F184" s="124">
        <v>4800</v>
      </c>
      <c r="G184" s="125">
        <f t="shared" si="452"/>
        <v>48000</v>
      </c>
      <c r="H184" s="123">
        <v>10</v>
      </c>
      <c r="I184" s="124">
        <v>4800</v>
      </c>
      <c r="J184" s="125">
        <f t="shared" si="453"/>
        <v>48000</v>
      </c>
      <c r="K184" s="123"/>
      <c r="L184" s="124"/>
      <c r="M184" s="125">
        <f t="shared" si="454"/>
        <v>0</v>
      </c>
      <c r="N184" s="123"/>
      <c r="O184" s="124"/>
      <c r="P184" s="125">
        <f t="shared" si="455"/>
        <v>0</v>
      </c>
      <c r="Q184" s="123"/>
      <c r="R184" s="124"/>
      <c r="S184" s="125">
        <f t="shared" si="456"/>
        <v>0</v>
      </c>
      <c r="T184" s="123"/>
      <c r="U184" s="124"/>
      <c r="V184" s="125">
        <f t="shared" si="457"/>
        <v>0</v>
      </c>
      <c r="W184" s="138">
        <f t="shared" si="458"/>
        <v>48000</v>
      </c>
      <c r="X184" s="127">
        <f t="shared" si="459"/>
        <v>48000</v>
      </c>
      <c r="Y184" s="127">
        <f t="shared" si="419"/>
        <v>0</v>
      </c>
      <c r="Z184" s="128">
        <f t="shared" si="420"/>
        <v>0</v>
      </c>
      <c r="AA184" s="281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77</v>
      </c>
      <c r="B185" s="338" t="s">
        <v>307</v>
      </c>
      <c r="C185" s="163" t="s">
        <v>377</v>
      </c>
      <c r="D185" s="122"/>
      <c r="E185" s="123"/>
      <c r="F185" s="124"/>
      <c r="G185" s="125"/>
      <c r="H185" s="123"/>
      <c r="I185" s="124"/>
      <c r="J185" s="125"/>
      <c r="K185" s="123"/>
      <c r="L185" s="124"/>
      <c r="M185" s="125"/>
      <c r="N185" s="123"/>
      <c r="O185" s="124"/>
      <c r="P185" s="125"/>
      <c r="Q185" s="123"/>
      <c r="R185" s="124"/>
      <c r="S185" s="125"/>
      <c r="T185" s="123"/>
      <c r="U185" s="124"/>
      <c r="V185" s="125"/>
      <c r="W185" s="138"/>
      <c r="X185" s="127"/>
      <c r="Y185" s="127"/>
      <c r="Z185" s="128"/>
      <c r="AA185" s="281"/>
      <c r="AB185" s="130"/>
      <c r="AC185" s="131"/>
      <c r="AD185" s="131"/>
      <c r="AE185" s="131"/>
      <c r="AF185" s="131"/>
      <c r="AG185" s="131"/>
    </row>
    <row r="186" spans="1:33" ht="30" customHeight="1" x14ac:dyDescent="0.25">
      <c r="A186" s="119"/>
      <c r="B186" s="338"/>
      <c r="C186" s="377" t="s">
        <v>378</v>
      </c>
      <c r="D186" s="122" t="s">
        <v>143</v>
      </c>
      <c r="E186" s="123"/>
      <c r="F186" s="124"/>
      <c r="G186" s="125">
        <f t="shared" ref="G186:G192" si="460">E186*F186</f>
        <v>0</v>
      </c>
      <c r="H186" s="123"/>
      <c r="I186" s="124"/>
      <c r="J186" s="125">
        <f t="shared" ref="J186:J192" si="461">H186*I186</f>
        <v>0</v>
      </c>
      <c r="K186" s="123"/>
      <c r="L186" s="124"/>
      <c r="M186" s="125">
        <f t="shared" ref="M186:M192" si="462">K186*L186</f>
        <v>0</v>
      </c>
      <c r="N186" s="123"/>
      <c r="O186" s="124"/>
      <c r="P186" s="125">
        <f t="shared" ref="P186:P192" si="463">N186*O186</f>
        <v>0</v>
      </c>
      <c r="Q186" s="123">
        <v>1</v>
      </c>
      <c r="R186" s="124">
        <v>38000</v>
      </c>
      <c r="S186" s="125">
        <f t="shared" ref="S186:S192" si="464">Q186*R186</f>
        <v>38000</v>
      </c>
      <c r="T186" s="123">
        <v>1</v>
      </c>
      <c r="U186" s="124">
        <v>39739.1</v>
      </c>
      <c r="V186" s="125">
        <f t="shared" ref="V186:V192" si="465">T186*U186</f>
        <v>39739.1</v>
      </c>
      <c r="W186" s="138">
        <f t="shared" ref="W186:W192" si="466">G186+M186+S186</f>
        <v>38000</v>
      </c>
      <c r="X186" s="127">
        <f t="shared" ref="X186:X192" si="467">J186+P186+V186</f>
        <v>39739.1</v>
      </c>
      <c r="Y186" s="127">
        <f t="shared" ref="Y186:Y192" si="468">W186-X186</f>
        <v>-1739.0999999999985</v>
      </c>
      <c r="Z186" s="128">
        <f t="shared" ref="Z186:Z192" si="469">Y186/W186</f>
        <v>-4.5765789473684169E-2</v>
      </c>
      <c r="AA186" s="281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19"/>
      <c r="B187" s="338"/>
      <c r="C187" s="377" t="s">
        <v>379</v>
      </c>
      <c r="D187" s="122" t="s">
        <v>143</v>
      </c>
      <c r="E187" s="123"/>
      <c r="F187" s="124"/>
      <c r="G187" s="125">
        <f t="shared" si="460"/>
        <v>0</v>
      </c>
      <c r="H187" s="123"/>
      <c r="I187" s="124"/>
      <c r="J187" s="125">
        <f t="shared" si="461"/>
        <v>0</v>
      </c>
      <c r="K187" s="123"/>
      <c r="L187" s="124"/>
      <c r="M187" s="125">
        <f t="shared" si="462"/>
        <v>0</v>
      </c>
      <c r="N187" s="123"/>
      <c r="O187" s="124"/>
      <c r="P187" s="125">
        <f t="shared" si="463"/>
        <v>0</v>
      </c>
      <c r="Q187" s="123">
        <v>1</v>
      </c>
      <c r="R187" s="124">
        <v>38000</v>
      </c>
      <c r="S187" s="125">
        <f t="shared" si="464"/>
        <v>38000</v>
      </c>
      <c r="T187" s="123">
        <v>1</v>
      </c>
      <c r="U187" s="124">
        <v>17532.099999999999</v>
      </c>
      <c r="V187" s="125">
        <f t="shared" si="465"/>
        <v>17532.099999999999</v>
      </c>
      <c r="W187" s="138">
        <f t="shared" si="466"/>
        <v>38000</v>
      </c>
      <c r="X187" s="127">
        <f t="shared" si="467"/>
        <v>17532.099999999999</v>
      </c>
      <c r="Y187" s="127">
        <f t="shared" si="468"/>
        <v>20467.900000000001</v>
      </c>
      <c r="Z187" s="128">
        <f t="shared" si="469"/>
        <v>0.53862894736842104</v>
      </c>
      <c r="AA187" s="281"/>
      <c r="AB187" s="131"/>
      <c r="AC187" s="131"/>
      <c r="AD187" s="131"/>
      <c r="AE187" s="131"/>
      <c r="AF187" s="131"/>
      <c r="AG187" s="131"/>
    </row>
    <row r="188" spans="1:33" ht="30" customHeight="1" x14ac:dyDescent="0.25">
      <c r="A188" s="119"/>
      <c r="B188" s="338"/>
      <c r="C188" s="377" t="s">
        <v>380</v>
      </c>
      <c r="D188" s="122" t="s">
        <v>143</v>
      </c>
      <c r="E188" s="123"/>
      <c r="F188" s="124"/>
      <c r="G188" s="125">
        <f t="shared" si="460"/>
        <v>0</v>
      </c>
      <c r="H188" s="123"/>
      <c r="I188" s="124"/>
      <c r="J188" s="125">
        <f t="shared" si="461"/>
        <v>0</v>
      </c>
      <c r="K188" s="123"/>
      <c r="L188" s="124"/>
      <c r="M188" s="125">
        <f t="shared" si="462"/>
        <v>0</v>
      </c>
      <c r="N188" s="123"/>
      <c r="O188" s="124"/>
      <c r="P188" s="125">
        <f t="shared" si="463"/>
        <v>0</v>
      </c>
      <c r="Q188" s="123">
        <v>1</v>
      </c>
      <c r="R188" s="124">
        <v>38000</v>
      </c>
      <c r="S188" s="125">
        <f t="shared" si="464"/>
        <v>38000</v>
      </c>
      <c r="T188" s="123">
        <v>1</v>
      </c>
      <c r="U188" s="124">
        <v>23920</v>
      </c>
      <c r="V188" s="125">
        <f t="shared" si="465"/>
        <v>23920</v>
      </c>
      <c r="W188" s="138">
        <f t="shared" si="466"/>
        <v>38000</v>
      </c>
      <c r="X188" s="127">
        <f t="shared" si="467"/>
        <v>23920</v>
      </c>
      <c r="Y188" s="127">
        <f t="shared" si="468"/>
        <v>14080</v>
      </c>
      <c r="Z188" s="128">
        <f t="shared" si="469"/>
        <v>0.3705263157894737</v>
      </c>
      <c r="AA188" s="281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19"/>
      <c r="B189" s="338"/>
      <c r="C189" s="377" t="s">
        <v>381</v>
      </c>
      <c r="D189" s="122" t="s">
        <v>143</v>
      </c>
      <c r="E189" s="123"/>
      <c r="F189" s="124"/>
      <c r="G189" s="125">
        <f t="shared" si="460"/>
        <v>0</v>
      </c>
      <c r="H189" s="123"/>
      <c r="I189" s="124"/>
      <c r="J189" s="125">
        <f t="shared" si="461"/>
        <v>0</v>
      </c>
      <c r="K189" s="123"/>
      <c r="L189" s="124"/>
      <c r="M189" s="125">
        <f t="shared" si="462"/>
        <v>0</v>
      </c>
      <c r="N189" s="123"/>
      <c r="O189" s="124"/>
      <c r="P189" s="125">
        <f t="shared" si="463"/>
        <v>0</v>
      </c>
      <c r="Q189" s="123">
        <v>1</v>
      </c>
      <c r="R189" s="124">
        <v>38000</v>
      </c>
      <c r="S189" s="125">
        <f t="shared" si="464"/>
        <v>38000</v>
      </c>
      <c r="T189" s="123">
        <v>1</v>
      </c>
      <c r="U189" s="124">
        <v>15000</v>
      </c>
      <c r="V189" s="125">
        <f t="shared" si="465"/>
        <v>15000</v>
      </c>
      <c r="W189" s="138">
        <f t="shared" si="466"/>
        <v>38000</v>
      </c>
      <c r="X189" s="127">
        <f t="shared" si="467"/>
        <v>15000</v>
      </c>
      <c r="Y189" s="127">
        <f t="shared" si="468"/>
        <v>23000</v>
      </c>
      <c r="Z189" s="128">
        <f t="shared" si="469"/>
        <v>0.60526315789473684</v>
      </c>
      <c r="AA189" s="281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19"/>
      <c r="B190" s="338"/>
      <c r="C190" s="377" t="s">
        <v>382</v>
      </c>
      <c r="D190" s="122" t="s">
        <v>143</v>
      </c>
      <c r="E190" s="123"/>
      <c r="F190" s="124"/>
      <c r="G190" s="125">
        <f t="shared" si="460"/>
        <v>0</v>
      </c>
      <c r="H190" s="123"/>
      <c r="I190" s="124"/>
      <c r="J190" s="125">
        <f t="shared" si="461"/>
        <v>0</v>
      </c>
      <c r="K190" s="123"/>
      <c r="L190" s="124"/>
      <c r="M190" s="125">
        <f t="shared" si="462"/>
        <v>0</v>
      </c>
      <c r="N190" s="123"/>
      <c r="O190" s="124"/>
      <c r="P190" s="125">
        <f t="shared" si="463"/>
        <v>0</v>
      </c>
      <c r="Q190" s="123">
        <v>1</v>
      </c>
      <c r="R190" s="124">
        <v>38000</v>
      </c>
      <c r="S190" s="125">
        <f t="shared" si="464"/>
        <v>38000</v>
      </c>
      <c r="T190" s="123">
        <v>1</v>
      </c>
      <c r="U190" s="124">
        <v>15000</v>
      </c>
      <c r="V190" s="125">
        <f t="shared" si="465"/>
        <v>15000</v>
      </c>
      <c r="W190" s="138">
        <f t="shared" si="466"/>
        <v>38000</v>
      </c>
      <c r="X190" s="127">
        <f t="shared" si="467"/>
        <v>15000</v>
      </c>
      <c r="Y190" s="127">
        <f t="shared" si="468"/>
        <v>23000</v>
      </c>
      <c r="Z190" s="128">
        <f t="shared" si="469"/>
        <v>0.60526315789473684</v>
      </c>
      <c r="AA190" s="281"/>
      <c r="AB190" s="131"/>
      <c r="AC190" s="131"/>
      <c r="AD190" s="131"/>
      <c r="AE190" s="131"/>
      <c r="AF190" s="131"/>
      <c r="AG190" s="131"/>
    </row>
    <row r="191" spans="1:33" ht="30" customHeight="1" x14ac:dyDescent="0.25">
      <c r="A191" s="119"/>
      <c r="B191" s="338"/>
      <c r="C191" s="377" t="s">
        <v>383</v>
      </c>
      <c r="D191" s="122" t="s">
        <v>143</v>
      </c>
      <c r="E191" s="123"/>
      <c r="F191" s="124"/>
      <c r="G191" s="125">
        <f t="shared" si="460"/>
        <v>0</v>
      </c>
      <c r="H191" s="123"/>
      <c r="I191" s="124"/>
      <c r="J191" s="125">
        <f t="shared" si="461"/>
        <v>0</v>
      </c>
      <c r="K191" s="123"/>
      <c r="L191" s="124"/>
      <c r="M191" s="125">
        <f t="shared" si="462"/>
        <v>0</v>
      </c>
      <c r="N191" s="123"/>
      <c r="O191" s="124"/>
      <c r="P191" s="125">
        <f t="shared" si="463"/>
        <v>0</v>
      </c>
      <c r="Q191" s="123">
        <v>1</v>
      </c>
      <c r="R191" s="124">
        <v>38000</v>
      </c>
      <c r="S191" s="125">
        <f t="shared" si="464"/>
        <v>38000</v>
      </c>
      <c r="T191" s="123">
        <v>1</v>
      </c>
      <c r="U191" s="124">
        <v>15000</v>
      </c>
      <c r="V191" s="125">
        <f t="shared" si="465"/>
        <v>15000</v>
      </c>
      <c r="W191" s="138">
        <f t="shared" si="466"/>
        <v>38000</v>
      </c>
      <c r="X191" s="127">
        <f t="shared" si="467"/>
        <v>15000</v>
      </c>
      <c r="Y191" s="127">
        <f t="shared" si="468"/>
        <v>23000</v>
      </c>
      <c r="Z191" s="128">
        <f t="shared" si="469"/>
        <v>0.60526315789473684</v>
      </c>
      <c r="AA191" s="281"/>
      <c r="AB191" s="131"/>
      <c r="AC191" s="131"/>
      <c r="AD191" s="131"/>
      <c r="AE191" s="131"/>
      <c r="AF191" s="131"/>
      <c r="AG191" s="131"/>
    </row>
    <row r="192" spans="1:33" ht="30" customHeight="1" x14ac:dyDescent="0.25">
      <c r="A192" s="119"/>
      <c r="B192" s="338"/>
      <c r="C192" s="377" t="s">
        <v>384</v>
      </c>
      <c r="D192" s="122" t="s">
        <v>143</v>
      </c>
      <c r="E192" s="123"/>
      <c r="F192" s="124"/>
      <c r="G192" s="125">
        <f t="shared" si="460"/>
        <v>0</v>
      </c>
      <c r="H192" s="123"/>
      <c r="I192" s="124"/>
      <c r="J192" s="125">
        <f t="shared" si="461"/>
        <v>0</v>
      </c>
      <c r="K192" s="123"/>
      <c r="L192" s="124"/>
      <c r="M192" s="125">
        <f t="shared" si="462"/>
        <v>0</v>
      </c>
      <c r="N192" s="123"/>
      <c r="O192" s="124"/>
      <c r="P192" s="125">
        <f t="shared" si="463"/>
        <v>0</v>
      </c>
      <c r="Q192" s="123">
        <v>1</v>
      </c>
      <c r="R192" s="124">
        <v>38000</v>
      </c>
      <c r="S192" s="125">
        <f t="shared" si="464"/>
        <v>38000</v>
      </c>
      <c r="T192" s="123">
        <v>1</v>
      </c>
      <c r="U192" s="124">
        <v>15000</v>
      </c>
      <c r="V192" s="125">
        <f t="shared" si="465"/>
        <v>15000</v>
      </c>
      <c r="W192" s="138">
        <f t="shared" si="466"/>
        <v>38000</v>
      </c>
      <c r="X192" s="127">
        <f t="shared" si="467"/>
        <v>15000</v>
      </c>
      <c r="Y192" s="127">
        <f t="shared" si="468"/>
        <v>23000</v>
      </c>
      <c r="Z192" s="128">
        <f t="shared" si="469"/>
        <v>0.60526315789473684</v>
      </c>
      <c r="AA192" s="281"/>
      <c r="AB192" s="131"/>
      <c r="AC192" s="131"/>
      <c r="AD192" s="131"/>
      <c r="AE192" s="131"/>
      <c r="AF192" s="131"/>
      <c r="AG192" s="131"/>
    </row>
    <row r="193" spans="1:33" ht="30" customHeight="1" x14ac:dyDescent="0.25">
      <c r="A193" s="119" t="s">
        <v>77</v>
      </c>
      <c r="B193" s="338" t="s">
        <v>308</v>
      </c>
      <c r="C193" s="163" t="s">
        <v>385</v>
      </c>
      <c r="D193" s="122"/>
      <c r="E193" s="123"/>
      <c r="F193" s="124"/>
      <c r="G193" s="125"/>
      <c r="H193" s="123"/>
      <c r="I193" s="124"/>
      <c r="J193" s="125"/>
      <c r="K193" s="123"/>
      <c r="L193" s="124"/>
      <c r="M193" s="125"/>
      <c r="N193" s="123"/>
      <c r="O193" s="124"/>
      <c r="P193" s="125"/>
      <c r="Q193" s="123"/>
      <c r="R193" s="124"/>
      <c r="S193" s="125"/>
      <c r="T193" s="123"/>
      <c r="U193" s="124"/>
      <c r="V193" s="125"/>
      <c r="W193" s="138"/>
      <c r="X193" s="127"/>
      <c r="Y193" s="127"/>
      <c r="Z193" s="128"/>
      <c r="AA193" s="281"/>
      <c r="AB193" s="131"/>
      <c r="AC193" s="131"/>
      <c r="AD193" s="131"/>
      <c r="AE193" s="131"/>
      <c r="AF193" s="131"/>
      <c r="AG193" s="131"/>
    </row>
    <row r="194" spans="1:33" ht="30" customHeight="1" x14ac:dyDescent="0.25">
      <c r="A194" s="119"/>
      <c r="B194" s="338"/>
      <c r="C194" s="377" t="s">
        <v>386</v>
      </c>
      <c r="D194" s="122" t="s">
        <v>143</v>
      </c>
      <c r="E194" s="123"/>
      <c r="F194" s="124"/>
      <c r="G194" s="125">
        <f t="shared" si="452"/>
        <v>0</v>
      </c>
      <c r="H194" s="123"/>
      <c r="I194" s="124"/>
      <c r="J194" s="125">
        <f t="shared" si="453"/>
        <v>0</v>
      </c>
      <c r="K194" s="123"/>
      <c r="L194" s="124"/>
      <c r="M194" s="125">
        <f t="shared" si="454"/>
        <v>0</v>
      </c>
      <c r="N194" s="123"/>
      <c r="O194" s="124"/>
      <c r="P194" s="125">
        <f t="shared" si="455"/>
        <v>0</v>
      </c>
      <c r="Q194" s="123">
        <v>1</v>
      </c>
      <c r="R194" s="124">
        <v>26600</v>
      </c>
      <c r="S194" s="125">
        <f t="shared" si="456"/>
        <v>26600</v>
      </c>
      <c r="T194" s="123">
        <v>1</v>
      </c>
      <c r="U194" s="124">
        <v>35063.79</v>
      </c>
      <c r="V194" s="125">
        <f t="shared" si="457"/>
        <v>35063.79</v>
      </c>
      <c r="W194" s="138">
        <f t="shared" si="458"/>
        <v>26600</v>
      </c>
      <c r="X194" s="127">
        <f t="shared" si="459"/>
        <v>35063.79</v>
      </c>
      <c r="Y194" s="127">
        <f t="shared" si="419"/>
        <v>-8463.7900000000009</v>
      </c>
      <c r="Z194" s="128">
        <f t="shared" si="420"/>
        <v>-0.31818759398496244</v>
      </c>
      <c r="AA194" s="281"/>
      <c r="AB194" s="131"/>
      <c r="AC194" s="131"/>
      <c r="AD194" s="131"/>
      <c r="AE194" s="131"/>
      <c r="AF194" s="131"/>
      <c r="AG194" s="131"/>
    </row>
    <row r="195" spans="1:33" ht="30" customHeight="1" x14ac:dyDescent="0.25">
      <c r="A195" s="132"/>
      <c r="B195" s="339"/>
      <c r="C195" s="377" t="s">
        <v>387</v>
      </c>
      <c r="D195" s="134" t="s">
        <v>143</v>
      </c>
      <c r="E195" s="135"/>
      <c r="F195" s="136"/>
      <c r="G195" s="137">
        <f t="shared" si="452"/>
        <v>0</v>
      </c>
      <c r="H195" s="135"/>
      <c r="I195" s="136"/>
      <c r="J195" s="137">
        <f t="shared" si="453"/>
        <v>0</v>
      </c>
      <c r="K195" s="135"/>
      <c r="L195" s="136"/>
      <c r="M195" s="137">
        <f t="shared" si="454"/>
        <v>0</v>
      </c>
      <c r="N195" s="135"/>
      <c r="O195" s="136"/>
      <c r="P195" s="137">
        <f t="shared" si="455"/>
        <v>0</v>
      </c>
      <c r="Q195" s="123">
        <v>1</v>
      </c>
      <c r="R195" s="124">
        <v>26600</v>
      </c>
      <c r="S195" s="137">
        <f t="shared" si="456"/>
        <v>26600</v>
      </c>
      <c r="T195" s="135">
        <v>1</v>
      </c>
      <c r="U195" s="136">
        <v>23376.13</v>
      </c>
      <c r="V195" s="137">
        <f t="shared" si="457"/>
        <v>23376.13</v>
      </c>
      <c r="W195" s="138">
        <f t="shared" si="458"/>
        <v>26600</v>
      </c>
      <c r="X195" s="127">
        <f t="shared" si="459"/>
        <v>23376.13</v>
      </c>
      <c r="Y195" s="127">
        <f t="shared" si="419"/>
        <v>3223.869999999999</v>
      </c>
      <c r="Z195" s="128">
        <f t="shared" si="420"/>
        <v>0.12119812030075185</v>
      </c>
      <c r="AA195" s="282"/>
      <c r="AB195" s="131"/>
      <c r="AC195" s="131"/>
      <c r="AD195" s="131"/>
      <c r="AE195" s="131"/>
      <c r="AF195" s="131"/>
      <c r="AG195" s="131"/>
    </row>
    <row r="196" spans="1:33" ht="30" customHeight="1" x14ac:dyDescent="0.25">
      <c r="A196" s="132"/>
      <c r="B196" s="339"/>
      <c r="C196" s="377" t="s">
        <v>388</v>
      </c>
      <c r="D196" s="134" t="s">
        <v>143</v>
      </c>
      <c r="E196" s="135"/>
      <c r="F196" s="136"/>
      <c r="G196" s="137">
        <f t="shared" ref="G196:G203" si="470">E196*F196</f>
        <v>0</v>
      </c>
      <c r="H196" s="135"/>
      <c r="I196" s="136"/>
      <c r="J196" s="137">
        <f t="shared" ref="J196:J203" si="471">H196*I196</f>
        <v>0</v>
      </c>
      <c r="K196" s="135"/>
      <c r="L196" s="136"/>
      <c r="M196" s="137">
        <f t="shared" ref="M196:M203" si="472">K196*L196</f>
        <v>0</v>
      </c>
      <c r="N196" s="135"/>
      <c r="O196" s="136"/>
      <c r="P196" s="137">
        <f t="shared" ref="P196:P203" si="473">N196*O196</f>
        <v>0</v>
      </c>
      <c r="Q196" s="123">
        <v>1</v>
      </c>
      <c r="R196" s="124">
        <v>26600</v>
      </c>
      <c r="S196" s="137">
        <f t="shared" ref="S196:S203" si="474">Q196*R196</f>
        <v>26600</v>
      </c>
      <c r="T196" s="135">
        <v>1</v>
      </c>
      <c r="U196" s="136">
        <v>21038.28</v>
      </c>
      <c r="V196" s="137">
        <f t="shared" ref="V196:V203" si="475">T196*U196</f>
        <v>21038.28</v>
      </c>
      <c r="W196" s="138">
        <f t="shared" ref="W196:W203" si="476">G196+M196+S196</f>
        <v>26600</v>
      </c>
      <c r="X196" s="127">
        <f t="shared" ref="X196:X203" si="477">J196+P196+V196</f>
        <v>21038.28</v>
      </c>
      <c r="Y196" s="127">
        <f t="shared" ref="Y196:Y203" si="478">W196-X196</f>
        <v>5561.7200000000012</v>
      </c>
      <c r="Z196" s="128">
        <f t="shared" ref="Z196:Z203" si="479">Y196/W196</f>
        <v>0.20908721804511282</v>
      </c>
      <c r="AA196" s="282"/>
      <c r="AB196" s="131"/>
      <c r="AC196" s="131"/>
      <c r="AD196" s="131"/>
      <c r="AE196" s="131"/>
      <c r="AF196" s="131"/>
      <c r="AG196" s="131"/>
    </row>
    <row r="197" spans="1:33" ht="30" customHeight="1" x14ac:dyDescent="0.25">
      <c r="A197" s="132"/>
      <c r="B197" s="339"/>
      <c r="C197" s="377" t="s">
        <v>389</v>
      </c>
      <c r="D197" s="134" t="s">
        <v>143</v>
      </c>
      <c r="E197" s="135"/>
      <c r="F197" s="136"/>
      <c r="G197" s="137">
        <f t="shared" si="470"/>
        <v>0</v>
      </c>
      <c r="H197" s="135"/>
      <c r="I197" s="136"/>
      <c r="J197" s="137">
        <f t="shared" si="471"/>
        <v>0</v>
      </c>
      <c r="K197" s="135"/>
      <c r="L197" s="136"/>
      <c r="M197" s="137">
        <f t="shared" si="472"/>
        <v>0</v>
      </c>
      <c r="N197" s="135"/>
      <c r="O197" s="136"/>
      <c r="P197" s="137">
        <f t="shared" si="473"/>
        <v>0</v>
      </c>
      <c r="Q197" s="123">
        <v>1</v>
      </c>
      <c r="R197" s="124">
        <v>26600</v>
      </c>
      <c r="S197" s="137">
        <f t="shared" si="474"/>
        <v>26600</v>
      </c>
      <c r="T197" s="135">
        <v>1</v>
      </c>
      <c r="U197" s="136">
        <v>23376.13</v>
      </c>
      <c r="V197" s="137">
        <f t="shared" si="475"/>
        <v>23376.13</v>
      </c>
      <c r="W197" s="138">
        <f t="shared" si="476"/>
        <v>26600</v>
      </c>
      <c r="X197" s="127">
        <f t="shared" si="477"/>
        <v>23376.13</v>
      </c>
      <c r="Y197" s="127">
        <f t="shared" si="478"/>
        <v>3223.869999999999</v>
      </c>
      <c r="Z197" s="128">
        <f t="shared" si="479"/>
        <v>0.12119812030075185</v>
      </c>
      <c r="AA197" s="282"/>
      <c r="AB197" s="131"/>
      <c r="AC197" s="131"/>
      <c r="AD197" s="131"/>
      <c r="AE197" s="131"/>
      <c r="AF197" s="131"/>
      <c r="AG197" s="131"/>
    </row>
    <row r="198" spans="1:33" ht="30" customHeight="1" x14ac:dyDescent="0.25">
      <c r="A198" s="132"/>
      <c r="B198" s="339"/>
      <c r="C198" s="377" t="s">
        <v>390</v>
      </c>
      <c r="D198" s="134" t="s">
        <v>143</v>
      </c>
      <c r="E198" s="135"/>
      <c r="F198" s="136"/>
      <c r="G198" s="137">
        <f t="shared" si="470"/>
        <v>0</v>
      </c>
      <c r="H198" s="135"/>
      <c r="I198" s="136"/>
      <c r="J198" s="137">
        <f t="shared" si="471"/>
        <v>0</v>
      </c>
      <c r="K198" s="135"/>
      <c r="L198" s="136"/>
      <c r="M198" s="137">
        <f t="shared" si="472"/>
        <v>0</v>
      </c>
      <c r="N198" s="135"/>
      <c r="O198" s="136"/>
      <c r="P198" s="137">
        <f t="shared" si="473"/>
        <v>0</v>
      </c>
      <c r="Q198" s="123">
        <v>1</v>
      </c>
      <c r="R198" s="124">
        <v>26600</v>
      </c>
      <c r="S198" s="137">
        <f t="shared" si="474"/>
        <v>26600</v>
      </c>
      <c r="T198" s="135">
        <v>1</v>
      </c>
      <c r="U198" s="136">
        <v>14025.52</v>
      </c>
      <c r="V198" s="137">
        <f t="shared" si="475"/>
        <v>14025.52</v>
      </c>
      <c r="W198" s="138">
        <f t="shared" si="476"/>
        <v>26600</v>
      </c>
      <c r="X198" s="127">
        <f t="shared" si="477"/>
        <v>14025.52</v>
      </c>
      <c r="Y198" s="127">
        <f t="shared" si="478"/>
        <v>12574.48</v>
      </c>
      <c r="Z198" s="128">
        <f t="shared" si="479"/>
        <v>0.47272481203007516</v>
      </c>
      <c r="AA198" s="282"/>
      <c r="AB198" s="131"/>
      <c r="AC198" s="131"/>
      <c r="AD198" s="131"/>
      <c r="AE198" s="131"/>
      <c r="AF198" s="131"/>
      <c r="AG198" s="131"/>
    </row>
    <row r="199" spans="1:33" ht="30" customHeight="1" x14ac:dyDescent="0.25">
      <c r="A199" s="132"/>
      <c r="B199" s="339"/>
      <c r="C199" s="377" t="s">
        <v>391</v>
      </c>
      <c r="D199" s="134" t="s">
        <v>143</v>
      </c>
      <c r="E199" s="135"/>
      <c r="F199" s="136"/>
      <c r="G199" s="137">
        <f t="shared" si="470"/>
        <v>0</v>
      </c>
      <c r="H199" s="135"/>
      <c r="I199" s="136"/>
      <c r="J199" s="137">
        <f t="shared" si="471"/>
        <v>0</v>
      </c>
      <c r="K199" s="135"/>
      <c r="L199" s="136"/>
      <c r="M199" s="137">
        <f t="shared" si="472"/>
        <v>0</v>
      </c>
      <c r="N199" s="135"/>
      <c r="O199" s="136"/>
      <c r="P199" s="137">
        <f t="shared" si="473"/>
        <v>0</v>
      </c>
      <c r="Q199" s="123">
        <v>1</v>
      </c>
      <c r="R199" s="124">
        <v>26600</v>
      </c>
      <c r="S199" s="137">
        <f t="shared" si="474"/>
        <v>26600</v>
      </c>
      <c r="T199" s="135">
        <v>1</v>
      </c>
      <c r="U199" s="136">
        <v>21038.28</v>
      </c>
      <c r="V199" s="137">
        <f t="shared" si="475"/>
        <v>21038.28</v>
      </c>
      <c r="W199" s="138">
        <f t="shared" si="476"/>
        <v>26600</v>
      </c>
      <c r="X199" s="127">
        <f t="shared" si="477"/>
        <v>21038.28</v>
      </c>
      <c r="Y199" s="127">
        <f t="shared" si="478"/>
        <v>5561.7200000000012</v>
      </c>
      <c r="Z199" s="128">
        <f t="shared" si="479"/>
        <v>0.20908721804511282</v>
      </c>
      <c r="AA199" s="282"/>
      <c r="AB199" s="131"/>
      <c r="AC199" s="131"/>
      <c r="AD199" s="131"/>
      <c r="AE199" s="131"/>
      <c r="AF199" s="131"/>
      <c r="AG199" s="131"/>
    </row>
    <row r="200" spans="1:33" ht="30" customHeight="1" x14ac:dyDescent="0.25">
      <c r="A200" s="132" t="s">
        <v>77</v>
      </c>
      <c r="B200" s="339" t="s">
        <v>309</v>
      </c>
      <c r="C200" s="163" t="s">
        <v>397</v>
      </c>
      <c r="D200" s="134"/>
      <c r="E200" s="135"/>
      <c r="F200" s="136"/>
      <c r="G200" s="137"/>
      <c r="H200" s="135"/>
      <c r="I200" s="136"/>
      <c r="J200" s="137"/>
      <c r="K200" s="135"/>
      <c r="L200" s="136"/>
      <c r="M200" s="137"/>
      <c r="N200" s="135"/>
      <c r="O200" s="136"/>
      <c r="P200" s="137"/>
      <c r="Q200" s="135"/>
      <c r="R200" s="136"/>
      <c r="S200" s="137"/>
      <c r="T200" s="135"/>
      <c r="U200" s="136"/>
      <c r="V200" s="137"/>
      <c r="W200" s="138"/>
      <c r="X200" s="127"/>
      <c r="Y200" s="127"/>
      <c r="Z200" s="128"/>
      <c r="AA200" s="282"/>
      <c r="AB200" s="131"/>
      <c r="AC200" s="131"/>
      <c r="AD200" s="131"/>
      <c r="AE200" s="131"/>
      <c r="AF200" s="131"/>
      <c r="AG200" s="131"/>
    </row>
    <row r="201" spans="1:33" ht="30" customHeight="1" x14ac:dyDescent="0.25">
      <c r="A201" s="132" t="s">
        <v>77</v>
      </c>
      <c r="B201" s="339"/>
      <c r="C201" s="377" t="s">
        <v>392</v>
      </c>
      <c r="D201" s="134" t="s">
        <v>143</v>
      </c>
      <c r="E201" s="135"/>
      <c r="F201" s="136"/>
      <c r="G201" s="137">
        <f t="shared" si="470"/>
        <v>0</v>
      </c>
      <c r="H201" s="135"/>
      <c r="I201" s="136"/>
      <c r="J201" s="137">
        <f t="shared" si="471"/>
        <v>0</v>
      </c>
      <c r="K201" s="135"/>
      <c r="L201" s="136"/>
      <c r="M201" s="137">
        <f t="shared" si="472"/>
        <v>0</v>
      </c>
      <c r="N201" s="135"/>
      <c r="O201" s="136"/>
      <c r="P201" s="137">
        <f t="shared" si="473"/>
        <v>0</v>
      </c>
      <c r="Q201" s="135">
        <v>1</v>
      </c>
      <c r="R201" s="136">
        <v>12000</v>
      </c>
      <c r="S201" s="137">
        <f t="shared" si="474"/>
        <v>12000</v>
      </c>
      <c r="T201" s="135">
        <v>1</v>
      </c>
      <c r="U201" s="136">
        <v>77986.2</v>
      </c>
      <c r="V201" s="137">
        <f t="shared" si="475"/>
        <v>77986.2</v>
      </c>
      <c r="W201" s="138">
        <f t="shared" si="476"/>
        <v>12000</v>
      </c>
      <c r="X201" s="127">
        <f t="shared" si="477"/>
        <v>77986.2</v>
      </c>
      <c r="Y201" s="127">
        <f t="shared" si="478"/>
        <v>-65986.2</v>
      </c>
      <c r="Z201" s="128">
        <f t="shared" si="479"/>
        <v>-5.49885</v>
      </c>
      <c r="AA201" s="282"/>
      <c r="AB201" s="131"/>
      <c r="AC201" s="131"/>
      <c r="AD201" s="131"/>
      <c r="AE201" s="131"/>
      <c r="AF201" s="131"/>
      <c r="AG201" s="131"/>
    </row>
    <row r="202" spans="1:33" ht="30" customHeight="1" x14ac:dyDescent="0.25">
      <c r="A202" s="132" t="s">
        <v>77</v>
      </c>
      <c r="B202" s="339"/>
      <c r="C202" s="377" t="s">
        <v>393</v>
      </c>
      <c r="D202" s="134" t="s">
        <v>143</v>
      </c>
      <c r="E202" s="135"/>
      <c r="F202" s="136"/>
      <c r="G202" s="137">
        <f t="shared" si="470"/>
        <v>0</v>
      </c>
      <c r="H202" s="135"/>
      <c r="I202" s="136"/>
      <c r="J202" s="137">
        <f t="shared" si="471"/>
        <v>0</v>
      </c>
      <c r="K202" s="135"/>
      <c r="L202" s="136"/>
      <c r="M202" s="137">
        <f t="shared" si="472"/>
        <v>0</v>
      </c>
      <c r="N202" s="135"/>
      <c r="O202" s="136"/>
      <c r="P202" s="137">
        <f t="shared" si="473"/>
        <v>0</v>
      </c>
      <c r="Q202" s="135">
        <v>1</v>
      </c>
      <c r="R202" s="136">
        <v>12000</v>
      </c>
      <c r="S202" s="137">
        <f t="shared" si="474"/>
        <v>12000</v>
      </c>
      <c r="T202" s="135">
        <v>1</v>
      </c>
      <c r="U202" s="136">
        <v>137622.64000000001</v>
      </c>
      <c r="V202" s="137">
        <f t="shared" si="475"/>
        <v>137622.64000000001</v>
      </c>
      <c r="W202" s="138">
        <f t="shared" si="476"/>
        <v>12000</v>
      </c>
      <c r="X202" s="127">
        <f t="shared" si="477"/>
        <v>137622.64000000001</v>
      </c>
      <c r="Y202" s="127">
        <f t="shared" si="478"/>
        <v>-125622.64000000001</v>
      </c>
      <c r="Z202" s="128">
        <f t="shared" si="479"/>
        <v>-10.468553333333334</v>
      </c>
      <c r="AA202" s="282"/>
      <c r="AB202" s="131"/>
      <c r="AC202" s="131"/>
      <c r="AD202" s="131"/>
      <c r="AE202" s="131"/>
      <c r="AF202" s="131"/>
      <c r="AG202" s="131"/>
    </row>
    <row r="203" spans="1:33" ht="30" customHeight="1" thickBot="1" x14ac:dyDescent="0.3">
      <c r="A203" s="132" t="s">
        <v>77</v>
      </c>
      <c r="B203" s="340"/>
      <c r="C203" s="377" t="s">
        <v>394</v>
      </c>
      <c r="D203" s="134" t="s">
        <v>143</v>
      </c>
      <c r="E203" s="135"/>
      <c r="F203" s="136"/>
      <c r="G203" s="137">
        <f t="shared" si="470"/>
        <v>0</v>
      </c>
      <c r="H203" s="135"/>
      <c r="I203" s="136"/>
      <c r="J203" s="137">
        <f t="shared" si="471"/>
        <v>0</v>
      </c>
      <c r="K203" s="135"/>
      <c r="L203" s="136"/>
      <c r="M203" s="137">
        <f t="shared" si="472"/>
        <v>0</v>
      </c>
      <c r="N203" s="135"/>
      <c r="O203" s="136"/>
      <c r="P203" s="137">
        <f t="shared" si="473"/>
        <v>0</v>
      </c>
      <c r="Q203" s="135">
        <v>1</v>
      </c>
      <c r="R203" s="136">
        <v>12000</v>
      </c>
      <c r="S203" s="137">
        <f t="shared" si="474"/>
        <v>12000</v>
      </c>
      <c r="T203" s="135">
        <v>1</v>
      </c>
      <c r="U203" s="136">
        <v>15000</v>
      </c>
      <c r="V203" s="137">
        <f t="shared" si="475"/>
        <v>15000</v>
      </c>
      <c r="W203" s="138">
        <f t="shared" si="476"/>
        <v>12000</v>
      </c>
      <c r="X203" s="127">
        <f t="shared" si="477"/>
        <v>15000</v>
      </c>
      <c r="Y203" s="127">
        <f t="shared" si="478"/>
        <v>-3000</v>
      </c>
      <c r="Z203" s="128">
        <f t="shared" si="479"/>
        <v>-0.25</v>
      </c>
      <c r="AA203" s="282"/>
      <c r="AB203" s="131"/>
      <c r="AC203" s="131"/>
      <c r="AD203" s="131"/>
      <c r="AE203" s="131"/>
      <c r="AF203" s="131"/>
      <c r="AG203" s="131"/>
    </row>
    <row r="204" spans="1:33" ht="30" hidden="1" customHeight="1" x14ac:dyDescent="0.25">
      <c r="A204" s="132" t="s">
        <v>77</v>
      </c>
      <c r="B204" s="336" t="s">
        <v>310</v>
      </c>
      <c r="C204" s="188" t="s">
        <v>311</v>
      </c>
      <c r="D204" s="148"/>
      <c r="E204" s="135"/>
      <c r="F204" s="136">
        <v>0.22</v>
      </c>
      <c r="G204" s="137">
        <f t="shared" si="452"/>
        <v>0</v>
      </c>
      <c r="H204" s="135"/>
      <c r="I204" s="136">
        <v>0.22</v>
      </c>
      <c r="J204" s="137">
        <f t="shared" si="453"/>
        <v>0</v>
      </c>
      <c r="K204" s="135"/>
      <c r="L204" s="136">
        <v>0.22</v>
      </c>
      <c r="M204" s="137">
        <f t="shared" si="454"/>
        <v>0</v>
      </c>
      <c r="N204" s="135"/>
      <c r="O204" s="136">
        <v>0.22</v>
      </c>
      <c r="P204" s="137">
        <f t="shared" si="455"/>
        <v>0</v>
      </c>
      <c r="Q204" s="135"/>
      <c r="R204" s="136">
        <v>0.22</v>
      </c>
      <c r="S204" s="137">
        <f t="shared" si="456"/>
        <v>0</v>
      </c>
      <c r="T204" s="135"/>
      <c r="U204" s="136">
        <v>0.22</v>
      </c>
      <c r="V204" s="137">
        <f t="shared" si="457"/>
        <v>0</v>
      </c>
      <c r="W204" s="138">
        <f t="shared" si="458"/>
        <v>0</v>
      </c>
      <c r="X204" s="127">
        <f t="shared" si="459"/>
        <v>0</v>
      </c>
      <c r="Y204" s="127">
        <f t="shared" si="419"/>
        <v>0</v>
      </c>
      <c r="Z204" s="128" t="e">
        <f t="shared" si="420"/>
        <v>#DIV/0!</v>
      </c>
      <c r="AA204" s="152"/>
      <c r="AB204" s="7"/>
      <c r="AC204" s="7"/>
      <c r="AD204" s="7"/>
      <c r="AE204" s="7"/>
      <c r="AF204" s="7"/>
      <c r="AG204" s="7"/>
    </row>
    <row r="205" spans="1:33" ht="30" customHeight="1" thickBot="1" x14ac:dyDescent="0.3">
      <c r="A205" s="295" t="s">
        <v>312</v>
      </c>
      <c r="B205" s="296"/>
      <c r="C205" s="297"/>
      <c r="D205" s="298"/>
      <c r="E205" s="173">
        <f>E180+E176+E171+E166</f>
        <v>23</v>
      </c>
      <c r="F205" s="189"/>
      <c r="G205" s="299">
        <f>G180+G176+G171+G166</f>
        <v>94800</v>
      </c>
      <c r="H205" s="173">
        <f>H180+H176+H171+H166</f>
        <v>23</v>
      </c>
      <c r="I205" s="189"/>
      <c r="J205" s="299">
        <f>J180+J176+J171+J166</f>
        <v>94800</v>
      </c>
      <c r="K205" s="173">
        <f>K180+K176+K171+K166</f>
        <v>0</v>
      </c>
      <c r="L205" s="189"/>
      <c r="M205" s="299">
        <f>M180+M176+M171+M166</f>
        <v>0</v>
      </c>
      <c r="N205" s="173">
        <f>N180+N176+N171+N166</f>
        <v>0</v>
      </c>
      <c r="O205" s="189"/>
      <c r="P205" s="299">
        <f>P180+P176+P171+P166</f>
        <v>0</v>
      </c>
      <c r="Q205" s="173">
        <f>Q180+Q176+Q171+Q166</f>
        <v>17</v>
      </c>
      <c r="R205" s="189"/>
      <c r="S205" s="299">
        <f>S180+S176+S171+S166</f>
        <v>786600</v>
      </c>
      <c r="T205" s="173">
        <f>T180+T176+T171+T166</f>
        <v>17</v>
      </c>
      <c r="U205" s="189"/>
      <c r="V205" s="299">
        <f>V180+V176+V171+V166</f>
        <v>834718.16999999993</v>
      </c>
      <c r="W205" s="225">
        <f>W180+W166+W176+W171</f>
        <v>881400</v>
      </c>
      <c r="X205" s="225">
        <f>X180+X166+X176+X171</f>
        <v>929518.17</v>
      </c>
      <c r="Y205" s="225">
        <f t="shared" si="419"/>
        <v>-48118.170000000042</v>
      </c>
      <c r="Z205" s="225">
        <f t="shared" si="420"/>
        <v>-5.4592886317222651E-2</v>
      </c>
      <c r="AA205" s="226"/>
      <c r="AB205" s="7"/>
      <c r="AC205" s="7"/>
      <c r="AD205" s="7"/>
      <c r="AE205" s="7"/>
      <c r="AF205" s="7"/>
      <c r="AG205" s="7"/>
    </row>
    <row r="206" spans="1:33" ht="30" customHeight="1" thickBot="1" x14ac:dyDescent="0.3">
      <c r="A206" s="300" t="s">
        <v>313</v>
      </c>
      <c r="B206" s="301"/>
      <c r="C206" s="302"/>
      <c r="D206" s="303"/>
      <c r="E206" s="304"/>
      <c r="F206" s="305"/>
      <c r="G206" s="306">
        <f>G45+G59+G68+G90+G104+G118+G131+G139+G147+G154+G158+G164+G205</f>
        <v>709168</v>
      </c>
      <c r="H206" s="304"/>
      <c r="I206" s="305"/>
      <c r="J206" s="306">
        <f>J45+J59+J68+J90+J104+J118+J131+J139+J147+J154+J158+J164+J205</f>
        <v>709168</v>
      </c>
      <c r="K206" s="304"/>
      <c r="L206" s="305"/>
      <c r="M206" s="306">
        <f>M45+M59+M68+M90+M104+M118+M131+M139+M147+M154+M158+M164+M205</f>
        <v>384666</v>
      </c>
      <c r="N206" s="304"/>
      <c r="O206" s="305"/>
      <c r="P206" s="306">
        <f>P45+P59+P68+P90+P104+P118+P131+P139+P147+P154+P158+P164+P205</f>
        <v>388326</v>
      </c>
      <c r="Q206" s="304"/>
      <c r="R206" s="305"/>
      <c r="S206" s="306">
        <f>S45+S59+S68+S90+S104+S118+S131+S139+S147+S154+S158+S164+S205</f>
        <v>826600</v>
      </c>
      <c r="T206" s="304"/>
      <c r="U206" s="305"/>
      <c r="V206" s="306">
        <f>V45+V59+V68+V90+V104+V118+V131+V139+V147+V154+V158+V164+V205</f>
        <v>874718.16999999993</v>
      </c>
      <c r="W206" s="306">
        <f>W45+W59+W68+W90+W104+W118+W131+W139+W147+W154+W158+W164+W205</f>
        <v>1920434</v>
      </c>
      <c r="X206" s="306">
        <f>X45+X59+X68+X90+X104+X118+X131+X139+X147+X154+X158+X164+X205</f>
        <v>1972212.17</v>
      </c>
      <c r="Y206" s="306">
        <f>Y45+Y59+Y68+Y90+Y104+Y118+Y131+Y139+Y147+Y154+Y158+Y164+Y205</f>
        <v>-51778.170000000042</v>
      </c>
      <c r="Z206" s="307">
        <f t="shared" si="420"/>
        <v>-2.6961702406851806E-2</v>
      </c>
      <c r="AA206" s="308"/>
      <c r="AB206" s="7"/>
      <c r="AC206" s="7"/>
      <c r="AD206" s="7"/>
      <c r="AE206" s="7"/>
      <c r="AF206" s="7"/>
      <c r="AG206" s="7"/>
    </row>
    <row r="207" spans="1:33" ht="15" customHeight="1" x14ac:dyDescent="0.25">
      <c r="A207" s="467"/>
      <c r="B207" s="437"/>
      <c r="C207" s="437"/>
      <c r="D207" s="74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309"/>
      <c r="X207" s="309"/>
      <c r="Y207" s="309"/>
      <c r="Z207" s="309"/>
      <c r="AA207" s="83"/>
      <c r="AB207" s="7"/>
      <c r="AC207" s="7"/>
      <c r="AD207" s="7"/>
      <c r="AE207" s="7"/>
      <c r="AF207" s="7"/>
      <c r="AG207" s="7"/>
    </row>
    <row r="208" spans="1:33" ht="30" customHeight="1" x14ac:dyDescent="0.25">
      <c r="A208" s="468" t="s">
        <v>314</v>
      </c>
      <c r="B208" s="450"/>
      <c r="C208" s="450"/>
      <c r="D208" s="310"/>
      <c r="E208" s="304"/>
      <c r="F208" s="305"/>
      <c r="G208" s="311">
        <f>Фінансування!C27-'Кошторис  витрат'!G206</f>
        <v>0</v>
      </c>
      <c r="H208" s="304"/>
      <c r="I208" s="305"/>
      <c r="J208" s="311">
        <f>Фінансування!C28-'Кошторис  витрат'!J206</f>
        <v>0</v>
      </c>
      <c r="K208" s="304"/>
      <c r="L208" s="305"/>
      <c r="M208" s="311">
        <f>Фінансування!J27-'Кошторис  витрат'!M206</f>
        <v>0</v>
      </c>
      <c r="N208" s="304"/>
      <c r="O208" s="305"/>
      <c r="P208" s="311">
        <f>Фінансування!J28-'Кошторис  витрат'!P206</f>
        <v>0</v>
      </c>
      <c r="Q208" s="304"/>
      <c r="R208" s="305"/>
      <c r="S208" s="311">
        <f>Фінансування!L27-'Кошторис  витрат'!S206</f>
        <v>0</v>
      </c>
      <c r="T208" s="304"/>
      <c r="U208" s="305"/>
      <c r="V208" s="311">
        <f>Фінансування!L28-'Кошторис  витрат'!V206</f>
        <v>0</v>
      </c>
      <c r="W208" s="312">
        <f>Фінансування!N27-'Кошторис  витрат'!W206</f>
        <v>0</v>
      </c>
      <c r="X208" s="312">
        <f>Фінансування!N28-'Кошторис  витрат'!X206</f>
        <v>0</v>
      </c>
      <c r="Y208" s="312"/>
      <c r="Z208" s="312"/>
      <c r="AA208" s="313"/>
      <c r="AB208" s="7"/>
      <c r="AC208" s="7"/>
      <c r="AD208" s="7"/>
      <c r="AE208" s="7"/>
      <c r="AF208" s="7"/>
      <c r="AG208" s="7"/>
    </row>
    <row r="209" spans="1:33" ht="15.75" customHeight="1" x14ac:dyDescent="0.25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316"/>
      <c r="B212" s="317"/>
      <c r="C212" s="318" t="s">
        <v>395</v>
      </c>
      <c r="D212" s="315"/>
      <c r="E212" s="319"/>
      <c r="F212" s="319"/>
      <c r="G212" s="70"/>
      <c r="H212" s="320"/>
      <c r="I212" s="316"/>
      <c r="J212" s="320" t="s">
        <v>396</v>
      </c>
      <c r="K212" s="321"/>
      <c r="L212" s="2"/>
      <c r="M212" s="70"/>
      <c r="N212" s="321"/>
      <c r="O212" s="2"/>
      <c r="P212" s="70"/>
      <c r="Q212" s="70"/>
      <c r="R212" s="70"/>
      <c r="S212" s="70"/>
      <c r="T212" s="70"/>
      <c r="U212" s="70"/>
      <c r="V212" s="70"/>
      <c r="W212" s="71"/>
      <c r="X212" s="71"/>
      <c r="Y212" s="71"/>
      <c r="Z212" s="71"/>
      <c r="AA212" s="2"/>
      <c r="AB212" s="1"/>
      <c r="AC212" s="2"/>
      <c r="AD212" s="1"/>
      <c r="AE212" s="1"/>
      <c r="AF212" s="1"/>
      <c r="AG212" s="1"/>
    </row>
    <row r="213" spans="1:33" ht="15.75" customHeight="1" x14ac:dyDescent="0.25">
      <c r="A213" s="322"/>
      <c r="B213" s="323"/>
      <c r="C213" s="324" t="s">
        <v>315</v>
      </c>
      <c r="D213" s="325"/>
      <c r="E213" s="326" t="s">
        <v>316</v>
      </c>
      <c r="F213" s="326"/>
      <c r="G213" s="327"/>
      <c r="H213" s="328"/>
      <c r="I213" s="329" t="s">
        <v>317</v>
      </c>
      <c r="J213" s="327"/>
      <c r="K213" s="328"/>
      <c r="L213" s="329"/>
      <c r="M213" s="327"/>
      <c r="N213" s="328"/>
      <c r="O213" s="329"/>
      <c r="P213" s="327"/>
      <c r="Q213" s="327"/>
      <c r="R213" s="327"/>
      <c r="S213" s="327"/>
      <c r="T213" s="327"/>
      <c r="U213" s="327"/>
      <c r="V213" s="327"/>
      <c r="W213" s="330"/>
      <c r="X213" s="330"/>
      <c r="Y213" s="330"/>
      <c r="Z213" s="330"/>
      <c r="AA213" s="331"/>
      <c r="AB213" s="332"/>
      <c r="AC213" s="331"/>
      <c r="AD213" s="332"/>
      <c r="AE213" s="332"/>
      <c r="AF213" s="332"/>
      <c r="AG213" s="332"/>
    </row>
    <row r="214" spans="1:33" ht="15.75" customHeight="1" x14ac:dyDescent="0.25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1"/>
      <c r="X214" s="71"/>
      <c r="Y214" s="71"/>
      <c r="Z214" s="7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1"/>
      <c r="X215" s="71"/>
      <c r="Y215" s="71"/>
      <c r="Z215" s="7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  <c r="X216" s="71"/>
      <c r="Y216" s="71"/>
      <c r="Z216" s="7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4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4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4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4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4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4"/>
      <c r="C392" s="2"/>
      <c r="D392" s="31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4"/>
      <c r="C393" s="2"/>
      <c r="D393" s="31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4"/>
      <c r="C394" s="2"/>
      <c r="D394" s="31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4"/>
      <c r="C395" s="2"/>
      <c r="D395" s="31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4"/>
      <c r="C396" s="2"/>
      <c r="D396" s="31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4"/>
      <c r="C397" s="2"/>
      <c r="D397" s="31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4"/>
      <c r="C398" s="2"/>
      <c r="D398" s="31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3"/>
      <c r="X398" s="333"/>
      <c r="Y398" s="333"/>
      <c r="Z398" s="33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4"/>
      <c r="C399" s="2"/>
      <c r="D399" s="31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3"/>
      <c r="X399" s="333"/>
      <c r="Y399" s="333"/>
      <c r="Z399" s="33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4"/>
      <c r="C400" s="2"/>
      <c r="D400" s="31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3"/>
      <c r="X400" s="333"/>
      <c r="Y400" s="333"/>
      <c r="Z400" s="33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4"/>
      <c r="C401" s="2"/>
      <c r="D401" s="31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3"/>
      <c r="X401" s="333"/>
      <c r="Y401" s="333"/>
      <c r="Z401" s="33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4"/>
      <c r="C402" s="2"/>
      <c r="D402" s="31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3"/>
      <c r="X402" s="333"/>
      <c r="Y402" s="333"/>
      <c r="Z402" s="33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14"/>
      <c r="C403" s="2"/>
      <c r="D403" s="315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3"/>
      <c r="X403" s="333"/>
      <c r="Y403" s="333"/>
      <c r="Z403" s="33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314"/>
      <c r="C404" s="2"/>
      <c r="D404" s="315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3"/>
      <c r="X404" s="333"/>
      <c r="Y404" s="333"/>
      <c r="Z404" s="33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314"/>
      <c r="C405" s="2"/>
      <c r="D405" s="315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3"/>
      <c r="X405" s="333"/>
      <c r="Y405" s="333"/>
      <c r="Z405" s="333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314"/>
      <c r="C406" s="2"/>
      <c r="D406" s="315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3"/>
      <c r="X406" s="333"/>
      <c r="Y406" s="333"/>
      <c r="Z406" s="333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314"/>
      <c r="C407" s="2"/>
      <c r="D407" s="315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3"/>
      <c r="X407" s="333"/>
      <c r="Y407" s="333"/>
      <c r="Z407" s="333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314"/>
      <c r="C408" s="2"/>
      <c r="D408" s="315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3"/>
      <c r="X408" s="333"/>
      <c r="Y408" s="333"/>
      <c r="Z408" s="333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315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3"/>
      <c r="X409" s="333"/>
      <c r="Y409" s="333"/>
      <c r="Z409" s="333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315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3"/>
      <c r="X410" s="333"/>
      <c r="Y410" s="333"/>
      <c r="Z410" s="333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315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3"/>
      <c r="X411" s="333"/>
      <c r="Y411" s="333"/>
      <c r="Z411" s="333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315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3"/>
      <c r="X412" s="333"/>
      <c r="Y412" s="333"/>
      <c r="Z412" s="333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315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3"/>
      <c r="X413" s="333"/>
      <c r="Y413" s="333"/>
      <c r="Z413" s="333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A158:D158"/>
    <mergeCell ref="A207:C207"/>
    <mergeCell ref="A208:C208"/>
    <mergeCell ref="K8:M8"/>
    <mergeCell ref="N8:P8"/>
    <mergeCell ref="E8:G8"/>
    <mergeCell ref="H8:J8"/>
    <mergeCell ref="E66:G67"/>
    <mergeCell ref="H66:J67"/>
    <mergeCell ref="A104:D104"/>
    <mergeCell ref="K7:P7"/>
    <mergeCell ref="A1:E1"/>
    <mergeCell ref="A7:A9"/>
    <mergeCell ref="B7:B9"/>
    <mergeCell ref="C7:C9"/>
    <mergeCell ref="D7:D9"/>
    <mergeCell ref="E7:J7"/>
    <mergeCell ref="D3:M3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56"/>
  <sheetViews>
    <sheetView topLeftCell="A91" workbookViewId="0">
      <selection activeCell="C17" sqref="C17"/>
    </sheetView>
  </sheetViews>
  <sheetFormatPr defaultColWidth="14.5703125" defaultRowHeight="15" customHeight="1" x14ac:dyDescent="0.25"/>
  <cols>
    <col min="1" max="1" width="11.140625" style="343" customWidth="1"/>
    <col min="2" max="2" width="39.28515625" style="343" customWidth="1"/>
    <col min="3" max="3" width="14.7109375" style="343" customWidth="1"/>
    <col min="4" max="4" width="25.140625" style="343" customWidth="1"/>
    <col min="5" max="5" width="29.5703125" style="343" customWidth="1"/>
    <col min="6" max="6" width="32.28515625" style="343" customWidth="1"/>
    <col min="7" max="7" width="16.7109375" style="343" customWidth="1"/>
    <col min="8" max="9" width="15.7109375" style="343" customWidth="1"/>
    <col min="10" max="10" width="27.42578125" style="343" customWidth="1"/>
    <col min="11" max="11" width="14.5703125" style="343" customWidth="1"/>
    <col min="12" max="25" width="8.85546875" style="343" customWidth="1"/>
    <col min="26" max="16384" width="14.5703125" style="343"/>
  </cols>
  <sheetData>
    <row r="1" spans="1:25" x14ac:dyDescent="0.25">
      <c r="A1" s="368"/>
      <c r="B1" s="368"/>
      <c r="C1" s="369"/>
      <c r="D1" s="368"/>
      <c r="E1" s="368"/>
      <c r="F1" s="368"/>
      <c r="G1" s="368"/>
      <c r="H1" s="370"/>
      <c r="I1" s="370"/>
      <c r="J1" s="371" t="s">
        <v>318</v>
      </c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x14ac:dyDescent="0.25">
      <c r="A2" s="368"/>
      <c r="B2" s="368"/>
      <c r="C2" s="369"/>
      <c r="D2" s="368"/>
      <c r="E2" s="368"/>
      <c r="F2" s="372"/>
      <c r="G2" s="372"/>
      <c r="H2" s="508" t="s">
        <v>398</v>
      </c>
      <c r="I2" s="509"/>
      <c r="J2" s="509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x14ac:dyDescent="0.25">
      <c r="A3" s="368"/>
      <c r="B3" s="368"/>
      <c r="C3" s="369"/>
      <c r="D3" s="368"/>
      <c r="E3" s="368"/>
      <c r="F3" s="372"/>
      <c r="G3" s="372"/>
      <c r="H3" s="508" t="s">
        <v>445</v>
      </c>
      <c r="I3" s="510"/>
      <c r="J3" s="510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25" x14ac:dyDescent="0.25">
      <c r="A4" s="368"/>
      <c r="B4" s="368"/>
      <c r="C4" s="369"/>
      <c r="D4" s="368"/>
      <c r="E4" s="368"/>
      <c r="F4" s="373"/>
      <c r="G4" s="373"/>
      <c r="H4" s="373"/>
      <c r="I4" s="373"/>
      <c r="J4" s="373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</row>
    <row r="5" spans="1:25" ht="27.75" x14ac:dyDescent="0.25">
      <c r="A5" s="511" t="s">
        <v>399</v>
      </c>
      <c r="B5" s="512"/>
      <c r="C5" s="512"/>
      <c r="D5" s="512"/>
      <c r="E5" s="512"/>
      <c r="F5" s="512"/>
      <c r="G5" s="512"/>
      <c r="H5" s="512"/>
      <c r="I5" s="512"/>
      <c r="J5" s="512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</row>
    <row r="6" spans="1:25" ht="59.25" customHeight="1" x14ac:dyDescent="0.25">
      <c r="A6" s="518" t="s">
        <v>527</v>
      </c>
      <c r="B6" s="519"/>
      <c r="C6" s="519"/>
      <c r="D6" s="519"/>
      <c r="E6" s="519"/>
      <c r="F6" s="519"/>
      <c r="G6" s="519"/>
      <c r="H6" s="519"/>
      <c r="I6" s="519"/>
      <c r="J6" s="519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</row>
    <row r="7" spans="1:25" s="345" customFormat="1" ht="26.25" x14ac:dyDescent="0.25">
      <c r="A7" s="520" t="s">
        <v>528</v>
      </c>
      <c r="B7" s="521"/>
      <c r="C7" s="521"/>
      <c r="D7" s="521"/>
      <c r="E7" s="521"/>
      <c r="F7" s="521"/>
      <c r="G7" s="521"/>
      <c r="H7" s="521"/>
      <c r="I7" s="521"/>
      <c r="J7" s="521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</row>
    <row r="8" spans="1:25" s="345" customFormat="1" ht="28.5" x14ac:dyDescent="0.25">
      <c r="A8" s="522" t="s">
        <v>443</v>
      </c>
      <c r="B8" s="522"/>
      <c r="C8" s="522"/>
      <c r="D8" s="522"/>
      <c r="E8" s="522"/>
      <c r="F8" s="522"/>
      <c r="G8" s="522"/>
      <c r="H8" s="522"/>
      <c r="I8" s="522"/>
      <c r="J8" s="522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</row>
    <row r="9" spans="1:25" s="345" customFormat="1" ht="27.75" x14ac:dyDescent="0.25">
      <c r="A9" s="522" t="s">
        <v>444</v>
      </c>
      <c r="B9" s="523"/>
      <c r="C9" s="523"/>
      <c r="D9" s="523"/>
      <c r="E9" s="523"/>
      <c r="F9" s="523"/>
      <c r="G9" s="523"/>
      <c r="H9" s="523"/>
      <c r="I9" s="523"/>
      <c r="J9" s="523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</row>
    <row r="10" spans="1:25" x14ac:dyDescent="0.25">
      <c r="A10" s="341"/>
      <c r="B10" s="341"/>
      <c r="C10" s="342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</row>
    <row r="11" spans="1:25" x14ac:dyDescent="0.25">
      <c r="A11" s="524" t="s">
        <v>400</v>
      </c>
      <c r="B11" s="525"/>
      <c r="C11" s="525"/>
      <c r="D11" s="495" t="s">
        <v>401</v>
      </c>
      <c r="E11" s="495"/>
      <c r="F11" s="495"/>
      <c r="G11" s="495"/>
      <c r="H11" s="495" t="s">
        <v>402</v>
      </c>
      <c r="I11" s="495"/>
      <c r="J11" s="495"/>
      <c r="K11" s="495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75" x14ac:dyDescent="0.25">
      <c r="A12" s="379" t="s">
        <v>403</v>
      </c>
      <c r="B12" s="379" t="s">
        <v>48</v>
      </c>
      <c r="C12" s="380" t="s">
        <v>319</v>
      </c>
      <c r="D12" s="379" t="s">
        <v>404</v>
      </c>
      <c r="E12" s="379" t="s">
        <v>405</v>
      </c>
      <c r="F12" s="379" t="s">
        <v>406</v>
      </c>
      <c r="G12" s="380" t="s">
        <v>319</v>
      </c>
      <c r="H12" s="379" t="s">
        <v>320</v>
      </c>
      <c r="I12" s="379" t="s">
        <v>407</v>
      </c>
      <c r="J12" s="379" t="s">
        <v>408</v>
      </c>
      <c r="K12" s="381" t="s">
        <v>409</v>
      </c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 thickBot="1" x14ac:dyDescent="0.3">
      <c r="A13" s="360" t="s">
        <v>410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3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</row>
    <row r="14" spans="1:25" ht="15.75" thickBot="1" x14ac:dyDescent="0.3">
      <c r="A14" s="515" t="s">
        <v>434</v>
      </c>
      <c r="B14" s="384" t="s">
        <v>458</v>
      </c>
      <c r="C14" s="385"/>
      <c r="D14" s="385"/>
      <c r="E14" s="385"/>
      <c r="F14" s="385"/>
      <c r="G14" s="385"/>
      <c r="H14" s="385"/>
      <c r="I14" s="385"/>
      <c r="J14" s="385"/>
      <c r="K14" s="38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</row>
    <row r="15" spans="1:25" ht="35.25" customHeight="1" x14ac:dyDescent="0.25">
      <c r="A15" s="513"/>
      <c r="B15" s="387" t="s">
        <v>335</v>
      </c>
      <c r="C15" s="388">
        <v>8000</v>
      </c>
      <c r="D15" s="387" t="s">
        <v>479</v>
      </c>
      <c r="E15" s="513" t="s">
        <v>688</v>
      </c>
      <c r="F15" s="514"/>
      <c r="G15" s="388">
        <v>8000</v>
      </c>
      <c r="H15" s="388">
        <v>8000</v>
      </c>
      <c r="I15" s="389">
        <v>45176</v>
      </c>
      <c r="J15" s="390" t="s">
        <v>488</v>
      </c>
      <c r="K15" s="391">
        <v>0</v>
      </c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</row>
    <row r="16" spans="1:25" ht="35.25" customHeight="1" x14ac:dyDescent="0.25">
      <c r="A16" s="513"/>
      <c r="B16" s="392" t="s">
        <v>336</v>
      </c>
      <c r="C16" s="393">
        <v>6000</v>
      </c>
      <c r="D16" s="394" t="s">
        <v>480</v>
      </c>
      <c r="E16" s="513"/>
      <c r="F16" s="514"/>
      <c r="G16" s="393">
        <v>6000</v>
      </c>
      <c r="H16" s="393">
        <v>6000</v>
      </c>
      <c r="I16" s="389">
        <v>45176</v>
      </c>
      <c r="J16" s="390" t="s">
        <v>490</v>
      </c>
      <c r="K16" s="347">
        <v>0</v>
      </c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</row>
    <row r="17" spans="1:25" ht="42.75" customHeight="1" x14ac:dyDescent="0.25">
      <c r="A17" s="513"/>
      <c r="B17" s="392" t="s">
        <v>337</v>
      </c>
      <c r="C17" s="393">
        <v>6000</v>
      </c>
      <c r="D17" s="394" t="s">
        <v>481</v>
      </c>
      <c r="E17" s="513"/>
      <c r="F17" s="514"/>
      <c r="G17" s="393">
        <v>6000</v>
      </c>
      <c r="H17" s="393">
        <v>6000</v>
      </c>
      <c r="I17" s="389">
        <v>45176</v>
      </c>
      <c r="J17" s="390" t="s">
        <v>489</v>
      </c>
      <c r="K17" s="347">
        <v>0</v>
      </c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</row>
    <row r="18" spans="1:25" ht="30" customHeight="1" x14ac:dyDescent="0.25">
      <c r="A18" s="513"/>
      <c r="B18" s="392" t="s">
        <v>338</v>
      </c>
      <c r="C18" s="393">
        <v>6000</v>
      </c>
      <c r="D18" s="394" t="s">
        <v>482</v>
      </c>
      <c r="E18" s="513"/>
      <c r="F18" s="514"/>
      <c r="G18" s="393">
        <v>6000</v>
      </c>
      <c r="H18" s="393">
        <v>6000</v>
      </c>
      <c r="I18" s="389">
        <v>45176</v>
      </c>
      <c r="J18" s="390" t="s">
        <v>493</v>
      </c>
      <c r="K18" s="347">
        <v>0</v>
      </c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</row>
    <row r="19" spans="1:25" ht="30" customHeight="1" x14ac:dyDescent="0.25">
      <c r="A19" s="513"/>
      <c r="B19" s="392" t="s">
        <v>340</v>
      </c>
      <c r="C19" s="393">
        <v>6000</v>
      </c>
      <c r="D19" s="394" t="s">
        <v>483</v>
      </c>
      <c r="E19" s="513"/>
      <c r="F19" s="514"/>
      <c r="G19" s="393">
        <v>6000</v>
      </c>
      <c r="H19" s="393">
        <v>6000</v>
      </c>
      <c r="I19" s="389">
        <v>45176</v>
      </c>
      <c r="J19" s="390" t="s">
        <v>491</v>
      </c>
      <c r="K19" s="347">
        <v>0</v>
      </c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</row>
    <row r="20" spans="1:25" ht="46.5" customHeight="1" thickBot="1" x14ac:dyDescent="0.3">
      <c r="A20" s="513"/>
      <c r="B20" s="392" t="s">
        <v>343</v>
      </c>
      <c r="C20" s="395">
        <v>6000</v>
      </c>
      <c r="D20" s="387" t="s">
        <v>484</v>
      </c>
      <c r="E20" s="513"/>
      <c r="F20" s="514"/>
      <c r="G20" s="395">
        <v>6000</v>
      </c>
      <c r="H20" s="395">
        <v>6000</v>
      </c>
      <c r="I20" s="389">
        <v>45176</v>
      </c>
      <c r="J20" s="390" t="s">
        <v>492</v>
      </c>
      <c r="K20" s="347">
        <v>0</v>
      </c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</row>
    <row r="21" spans="1:25" ht="15" customHeight="1" thickBot="1" x14ac:dyDescent="0.3">
      <c r="A21" s="513"/>
      <c r="B21" s="384" t="s">
        <v>459</v>
      </c>
      <c r="C21" s="396"/>
      <c r="D21" s="397"/>
      <c r="E21" s="398"/>
      <c r="F21" s="399"/>
      <c r="G21" s="396"/>
      <c r="H21" s="396"/>
      <c r="I21" s="400"/>
      <c r="J21" s="401"/>
      <c r="K21" s="402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</row>
    <row r="22" spans="1:25" ht="30.75" customHeight="1" x14ac:dyDescent="0.25">
      <c r="A22" s="513"/>
      <c r="B22" s="403" t="s">
        <v>335</v>
      </c>
      <c r="C22" s="388">
        <v>8000</v>
      </c>
      <c r="D22" s="387" t="s">
        <v>479</v>
      </c>
      <c r="E22" s="497" t="s">
        <v>689</v>
      </c>
      <c r="F22" s="498"/>
      <c r="G22" s="388">
        <v>8000</v>
      </c>
      <c r="H22" s="388">
        <v>8000</v>
      </c>
      <c r="I22" s="389">
        <v>45205</v>
      </c>
      <c r="J22" s="390" t="s">
        <v>510</v>
      </c>
      <c r="K22" s="347">
        <v>0</v>
      </c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</row>
    <row r="23" spans="1:25" ht="30.75" customHeight="1" x14ac:dyDescent="0.25">
      <c r="A23" s="513"/>
      <c r="B23" s="394" t="s">
        <v>336</v>
      </c>
      <c r="C23" s="393">
        <v>6000</v>
      </c>
      <c r="D23" s="394" t="s">
        <v>480</v>
      </c>
      <c r="E23" s="513"/>
      <c r="F23" s="514"/>
      <c r="G23" s="393">
        <v>6000</v>
      </c>
      <c r="H23" s="393">
        <v>6000</v>
      </c>
      <c r="I23" s="389">
        <v>45205</v>
      </c>
      <c r="J23" s="390" t="s">
        <v>513</v>
      </c>
      <c r="K23" s="347">
        <v>0</v>
      </c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</row>
    <row r="24" spans="1:25" ht="43.5" customHeight="1" x14ac:dyDescent="0.25">
      <c r="A24" s="513"/>
      <c r="B24" s="394" t="s">
        <v>337</v>
      </c>
      <c r="C24" s="393">
        <v>6000</v>
      </c>
      <c r="D24" s="394" t="s">
        <v>481</v>
      </c>
      <c r="E24" s="513"/>
      <c r="F24" s="514"/>
      <c r="G24" s="393">
        <v>6000</v>
      </c>
      <c r="H24" s="393">
        <v>6000</v>
      </c>
      <c r="I24" s="389">
        <v>45205</v>
      </c>
      <c r="J24" s="390" t="s">
        <v>516</v>
      </c>
      <c r="K24" s="347">
        <v>0</v>
      </c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</row>
    <row r="25" spans="1:25" ht="30.75" customHeight="1" x14ac:dyDescent="0.25">
      <c r="A25" s="513"/>
      <c r="B25" s="394" t="s">
        <v>338</v>
      </c>
      <c r="C25" s="393">
        <v>6000</v>
      </c>
      <c r="D25" s="394" t="s">
        <v>482</v>
      </c>
      <c r="E25" s="513"/>
      <c r="F25" s="514"/>
      <c r="G25" s="393">
        <v>6000</v>
      </c>
      <c r="H25" s="393">
        <v>6000</v>
      </c>
      <c r="I25" s="389">
        <v>45205</v>
      </c>
      <c r="J25" s="390" t="s">
        <v>517</v>
      </c>
      <c r="K25" s="347">
        <v>0</v>
      </c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</row>
    <row r="26" spans="1:25" ht="30.75" customHeight="1" x14ac:dyDescent="0.25">
      <c r="A26" s="513"/>
      <c r="B26" s="394" t="s">
        <v>340</v>
      </c>
      <c r="C26" s="393">
        <v>6000</v>
      </c>
      <c r="D26" s="394" t="s">
        <v>483</v>
      </c>
      <c r="E26" s="513"/>
      <c r="F26" s="514"/>
      <c r="G26" s="393">
        <v>6000</v>
      </c>
      <c r="H26" s="393">
        <v>6000</v>
      </c>
      <c r="I26" s="389">
        <v>45205</v>
      </c>
      <c r="J26" s="390" t="s">
        <v>515</v>
      </c>
      <c r="K26" s="347">
        <v>0</v>
      </c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</row>
    <row r="27" spans="1:25" ht="43.5" customHeight="1" x14ac:dyDescent="0.25">
      <c r="A27" s="513"/>
      <c r="B27" s="394" t="s">
        <v>343</v>
      </c>
      <c r="C27" s="393">
        <v>6000</v>
      </c>
      <c r="D27" s="387" t="s">
        <v>484</v>
      </c>
      <c r="E27" s="513"/>
      <c r="F27" s="514"/>
      <c r="G27" s="393">
        <v>6000</v>
      </c>
      <c r="H27" s="393">
        <v>6000</v>
      </c>
      <c r="I27" s="389">
        <v>45205</v>
      </c>
      <c r="J27" s="390" t="s">
        <v>514</v>
      </c>
      <c r="K27" s="347">
        <v>0</v>
      </c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</row>
    <row r="28" spans="1:25" ht="49.5" customHeight="1" x14ac:dyDescent="0.25">
      <c r="A28" s="513"/>
      <c r="B28" s="394" t="s">
        <v>339</v>
      </c>
      <c r="C28" s="393">
        <v>6000</v>
      </c>
      <c r="D28" s="394" t="s">
        <v>485</v>
      </c>
      <c r="E28" s="513"/>
      <c r="F28" s="514"/>
      <c r="G28" s="393">
        <v>6000</v>
      </c>
      <c r="H28" s="393">
        <v>6000</v>
      </c>
      <c r="I28" s="389">
        <v>45205</v>
      </c>
      <c r="J28" s="390" t="s">
        <v>512</v>
      </c>
      <c r="K28" s="347">
        <v>0</v>
      </c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</row>
    <row r="29" spans="1:25" ht="35.25" customHeight="1" thickBot="1" x14ac:dyDescent="0.3">
      <c r="A29" s="513"/>
      <c r="B29" s="394" t="s">
        <v>341</v>
      </c>
      <c r="C29" s="393">
        <v>4000</v>
      </c>
      <c r="D29" s="394" t="s">
        <v>487</v>
      </c>
      <c r="E29" s="516"/>
      <c r="F29" s="517"/>
      <c r="G29" s="393">
        <v>4000</v>
      </c>
      <c r="H29" s="393">
        <v>4000</v>
      </c>
      <c r="I29" s="389">
        <v>45205</v>
      </c>
      <c r="J29" s="390" t="s">
        <v>511</v>
      </c>
      <c r="K29" s="347">
        <v>0</v>
      </c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</row>
    <row r="30" spans="1:25" ht="15" customHeight="1" thickBot="1" x14ac:dyDescent="0.3">
      <c r="A30" s="513"/>
      <c r="B30" s="384" t="s">
        <v>460</v>
      </c>
      <c r="C30" s="396"/>
      <c r="D30" s="397"/>
      <c r="E30" s="398"/>
      <c r="F30" s="399"/>
      <c r="G30" s="396"/>
      <c r="H30" s="396"/>
      <c r="I30" s="400"/>
      <c r="J30" s="401"/>
      <c r="K30" s="402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</row>
    <row r="31" spans="1:25" ht="66.75" customHeight="1" x14ac:dyDescent="0.25">
      <c r="A31" s="513"/>
      <c r="B31" s="394" t="s">
        <v>337</v>
      </c>
      <c r="C31" s="393">
        <v>6000</v>
      </c>
      <c r="D31" s="394" t="s">
        <v>481</v>
      </c>
      <c r="E31" s="497" t="s">
        <v>690</v>
      </c>
      <c r="F31" s="498"/>
      <c r="G31" s="393">
        <v>6000</v>
      </c>
      <c r="H31" s="393">
        <v>6000</v>
      </c>
      <c r="I31" s="404">
        <v>45230</v>
      </c>
      <c r="J31" s="390" t="s">
        <v>549</v>
      </c>
      <c r="K31" s="391">
        <v>0</v>
      </c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</row>
    <row r="32" spans="1:25" ht="30.75" customHeight="1" x14ac:dyDescent="0.25">
      <c r="A32" s="513"/>
      <c r="B32" s="403" t="s">
        <v>335</v>
      </c>
      <c r="C32" s="388">
        <v>8000</v>
      </c>
      <c r="D32" s="403" t="s">
        <v>479</v>
      </c>
      <c r="E32" s="496" t="s">
        <v>691</v>
      </c>
      <c r="F32" s="496"/>
      <c r="G32" s="388">
        <v>8000</v>
      </c>
      <c r="H32" s="388">
        <v>8000</v>
      </c>
      <c r="I32" s="389">
        <v>45236</v>
      </c>
      <c r="J32" s="390" t="s">
        <v>670</v>
      </c>
      <c r="K32" s="347">
        <v>0</v>
      </c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</row>
    <row r="33" spans="1:25" ht="30.75" customHeight="1" x14ac:dyDescent="0.25">
      <c r="A33" s="513"/>
      <c r="B33" s="394" t="s">
        <v>336</v>
      </c>
      <c r="C33" s="393">
        <v>6000</v>
      </c>
      <c r="D33" s="394" t="s">
        <v>480</v>
      </c>
      <c r="E33" s="496"/>
      <c r="F33" s="496"/>
      <c r="G33" s="393">
        <v>6000</v>
      </c>
      <c r="H33" s="393">
        <v>6000</v>
      </c>
      <c r="I33" s="389">
        <v>45236</v>
      </c>
      <c r="J33" s="390" t="s">
        <v>671</v>
      </c>
      <c r="K33" s="347">
        <v>0</v>
      </c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</row>
    <row r="34" spans="1:25" ht="30.75" customHeight="1" x14ac:dyDescent="0.25">
      <c r="A34" s="513"/>
      <c r="B34" s="394" t="s">
        <v>338</v>
      </c>
      <c r="C34" s="393">
        <v>6000</v>
      </c>
      <c r="D34" s="394" t="s">
        <v>482</v>
      </c>
      <c r="E34" s="496"/>
      <c r="F34" s="496"/>
      <c r="G34" s="393">
        <v>6000</v>
      </c>
      <c r="H34" s="393">
        <v>6000</v>
      </c>
      <c r="I34" s="389">
        <v>45236</v>
      </c>
      <c r="J34" s="390" t="s">
        <v>672</v>
      </c>
      <c r="K34" s="347">
        <v>0</v>
      </c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0.75" customHeight="1" x14ac:dyDescent="0.25">
      <c r="A35" s="513"/>
      <c r="B35" s="394" t="s">
        <v>340</v>
      </c>
      <c r="C35" s="393">
        <v>6000</v>
      </c>
      <c r="D35" s="394" t="s">
        <v>483</v>
      </c>
      <c r="E35" s="496"/>
      <c r="F35" s="496"/>
      <c r="G35" s="393">
        <v>6000</v>
      </c>
      <c r="H35" s="393">
        <v>6000</v>
      </c>
      <c r="I35" s="389">
        <v>45236</v>
      </c>
      <c r="J35" s="390" t="s">
        <v>673</v>
      </c>
      <c r="K35" s="347">
        <v>0</v>
      </c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</row>
    <row r="36" spans="1:25" ht="43.5" customHeight="1" x14ac:dyDescent="0.25">
      <c r="A36" s="513"/>
      <c r="B36" s="394" t="s">
        <v>343</v>
      </c>
      <c r="C36" s="393">
        <v>6000</v>
      </c>
      <c r="D36" s="394" t="s">
        <v>484</v>
      </c>
      <c r="E36" s="496"/>
      <c r="F36" s="496"/>
      <c r="G36" s="393">
        <v>6000</v>
      </c>
      <c r="H36" s="393">
        <v>6000</v>
      </c>
      <c r="I36" s="389">
        <v>45236</v>
      </c>
      <c r="J36" s="390" t="s">
        <v>674</v>
      </c>
      <c r="K36" s="347">
        <v>0</v>
      </c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</row>
    <row r="37" spans="1:25" ht="49.5" customHeight="1" x14ac:dyDescent="0.25">
      <c r="A37" s="513"/>
      <c r="B37" s="394" t="s">
        <v>339</v>
      </c>
      <c r="C37" s="393">
        <v>6000</v>
      </c>
      <c r="D37" s="394" t="s">
        <v>485</v>
      </c>
      <c r="E37" s="496"/>
      <c r="F37" s="496"/>
      <c r="G37" s="393">
        <v>6000</v>
      </c>
      <c r="H37" s="393">
        <v>6000</v>
      </c>
      <c r="I37" s="389">
        <v>45236</v>
      </c>
      <c r="J37" s="390" t="s">
        <v>675</v>
      </c>
      <c r="K37" s="347">
        <v>0</v>
      </c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</row>
    <row r="38" spans="1:25" ht="35.25" customHeight="1" x14ac:dyDescent="0.25">
      <c r="A38" s="513"/>
      <c r="B38" s="394" t="s">
        <v>341</v>
      </c>
      <c r="C38" s="393">
        <v>4000</v>
      </c>
      <c r="D38" s="394" t="s">
        <v>487</v>
      </c>
      <c r="E38" s="496"/>
      <c r="F38" s="496"/>
      <c r="G38" s="393">
        <v>4000</v>
      </c>
      <c r="H38" s="393">
        <v>4000</v>
      </c>
      <c r="I38" s="389">
        <v>45236</v>
      </c>
      <c r="J38" s="390" t="s">
        <v>676</v>
      </c>
      <c r="K38" s="347">
        <v>0</v>
      </c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</row>
    <row r="39" spans="1:25" ht="45" x14ac:dyDescent="0.25">
      <c r="A39" s="406" t="s">
        <v>411</v>
      </c>
      <c r="B39" s="407" t="s">
        <v>350</v>
      </c>
      <c r="C39" s="388">
        <v>37250</v>
      </c>
      <c r="D39" s="406" t="s">
        <v>599</v>
      </c>
      <c r="E39" s="405" t="s">
        <v>585</v>
      </c>
      <c r="F39" s="405" t="s">
        <v>586</v>
      </c>
      <c r="G39" s="388">
        <v>37250</v>
      </c>
      <c r="H39" s="388">
        <v>37250</v>
      </c>
      <c r="I39" s="408">
        <v>45118</v>
      </c>
      <c r="J39" s="409" t="s">
        <v>584</v>
      </c>
      <c r="K39" s="347">
        <v>0</v>
      </c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</row>
    <row r="40" spans="1:25" ht="45" x14ac:dyDescent="0.25">
      <c r="A40" s="410" t="s">
        <v>413</v>
      </c>
      <c r="B40" s="407" t="s">
        <v>351</v>
      </c>
      <c r="C40" s="388">
        <v>31100</v>
      </c>
      <c r="D40" s="406" t="s">
        <v>601</v>
      </c>
      <c r="E40" s="405" t="s">
        <v>590</v>
      </c>
      <c r="F40" s="405" t="s">
        <v>586</v>
      </c>
      <c r="G40" s="388">
        <v>31100</v>
      </c>
      <c r="H40" s="388">
        <v>31100</v>
      </c>
      <c r="I40" s="408">
        <v>45118</v>
      </c>
      <c r="J40" s="409" t="s">
        <v>589</v>
      </c>
      <c r="K40" s="347">
        <v>0</v>
      </c>
      <c r="L40" s="37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</row>
    <row r="41" spans="1:25" ht="45" x14ac:dyDescent="0.25">
      <c r="A41" s="410" t="s">
        <v>446</v>
      </c>
      <c r="B41" s="407" t="s">
        <v>352</v>
      </c>
      <c r="C41" s="393">
        <v>31100</v>
      </c>
      <c r="D41" s="407" t="s">
        <v>602</v>
      </c>
      <c r="E41" s="405" t="s">
        <v>592</v>
      </c>
      <c r="F41" s="405" t="s">
        <v>586</v>
      </c>
      <c r="G41" s="393">
        <v>31100</v>
      </c>
      <c r="H41" s="393">
        <v>31100</v>
      </c>
      <c r="I41" s="408">
        <v>45232</v>
      </c>
      <c r="J41" s="409" t="s">
        <v>591</v>
      </c>
      <c r="K41" s="347">
        <v>0</v>
      </c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</row>
    <row r="42" spans="1:25" ht="45" x14ac:dyDescent="0.25">
      <c r="A42" s="410" t="s">
        <v>447</v>
      </c>
      <c r="B42" s="407" t="s">
        <v>353</v>
      </c>
      <c r="C42" s="393">
        <v>31100</v>
      </c>
      <c r="D42" s="407" t="s">
        <v>600</v>
      </c>
      <c r="E42" s="405" t="s">
        <v>587</v>
      </c>
      <c r="F42" s="405" t="s">
        <v>586</v>
      </c>
      <c r="G42" s="393">
        <v>31100</v>
      </c>
      <c r="H42" s="393">
        <v>31100</v>
      </c>
      <c r="I42" s="408">
        <v>45232</v>
      </c>
      <c r="J42" s="409" t="s">
        <v>588</v>
      </c>
      <c r="K42" s="347">
        <v>0</v>
      </c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</row>
    <row r="43" spans="1:25" ht="18" customHeight="1" x14ac:dyDescent="0.25">
      <c r="A43" s="477" t="s">
        <v>448</v>
      </c>
      <c r="B43" s="477" t="s">
        <v>526</v>
      </c>
      <c r="C43" s="393">
        <v>4350</v>
      </c>
      <c r="D43" s="477" t="s">
        <v>524</v>
      </c>
      <c r="E43" s="485" t="s">
        <v>525</v>
      </c>
      <c r="F43" s="405" t="s">
        <v>521</v>
      </c>
      <c r="G43" s="393">
        <v>4350</v>
      </c>
      <c r="H43" s="393">
        <v>4350</v>
      </c>
      <c r="I43" s="408">
        <v>45232</v>
      </c>
      <c r="J43" s="409" t="s">
        <v>523</v>
      </c>
      <c r="K43" s="347">
        <v>0</v>
      </c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</row>
    <row r="44" spans="1:25" x14ac:dyDescent="0.25">
      <c r="A44" s="478"/>
      <c r="B44" s="478"/>
      <c r="C44" s="393">
        <v>4350</v>
      </c>
      <c r="D44" s="478"/>
      <c r="E44" s="486"/>
      <c r="F44" s="405" t="s">
        <v>522</v>
      </c>
      <c r="G44" s="393">
        <v>4350</v>
      </c>
      <c r="H44" s="393">
        <v>4350</v>
      </c>
      <c r="I44" s="408">
        <v>45232</v>
      </c>
      <c r="J44" s="409" t="s">
        <v>606</v>
      </c>
      <c r="K44" s="347">
        <v>0</v>
      </c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</row>
    <row r="45" spans="1:25" ht="45" x14ac:dyDescent="0.25">
      <c r="A45" s="410" t="s">
        <v>449</v>
      </c>
      <c r="B45" s="407" t="s">
        <v>355</v>
      </c>
      <c r="C45" s="393">
        <v>9950</v>
      </c>
      <c r="D45" s="407" t="s">
        <v>597</v>
      </c>
      <c r="E45" s="405" t="s">
        <v>598</v>
      </c>
      <c r="F45" s="405" t="s">
        <v>586</v>
      </c>
      <c r="G45" s="393">
        <v>9950</v>
      </c>
      <c r="H45" s="393">
        <v>9950</v>
      </c>
      <c r="I45" s="408">
        <v>45232</v>
      </c>
      <c r="J45" s="409" t="s">
        <v>596</v>
      </c>
      <c r="K45" s="347">
        <v>0</v>
      </c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</row>
    <row r="46" spans="1:25" ht="30" x14ac:dyDescent="0.25">
      <c r="A46" s="410" t="s">
        <v>450</v>
      </c>
      <c r="B46" s="407" t="s">
        <v>356</v>
      </c>
      <c r="C46" s="393">
        <v>7500</v>
      </c>
      <c r="D46" s="407" t="s">
        <v>603</v>
      </c>
      <c r="E46" s="405" t="s">
        <v>605</v>
      </c>
      <c r="F46" s="405" t="s">
        <v>586</v>
      </c>
      <c r="G46" s="393">
        <v>7500</v>
      </c>
      <c r="H46" s="393">
        <v>7500</v>
      </c>
      <c r="I46" s="408">
        <v>45232</v>
      </c>
      <c r="J46" s="409" t="s">
        <v>604</v>
      </c>
      <c r="K46" s="347">
        <v>0</v>
      </c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</row>
    <row r="47" spans="1:25" ht="15" customHeight="1" x14ac:dyDescent="0.25">
      <c r="A47" s="477" t="s">
        <v>451</v>
      </c>
      <c r="B47" s="477" t="s">
        <v>357</v>
      </c>
      <c r="C47" s="393">
        <v>15000</v>
      </c>
      <c r="D47" s="477" t="s">
        <v>519</v>
      </c>
      <c r="E47" s="485" t="s">
        <v>520</v>
      </c>
      <c r="F47" s="405" t="s">
        <v>521</v>
      </c>
      <c r="G47" s="393">
        <v>15000</v>
      </c>
      <c r="H47" s="393">
        <v>15000</v>
      </c>
      <c r="I47" s="408">
        <v>45232</v>
      </c>
      <c r="J47" s="409" t="s">
        <v>518</v>
      </c>
      <c r="K47" s="347">
        <v>0</v>
      </c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</row>
    <row r="48" spans="1:25" x14ac:dyDescent="0.25">
      <c r="A48" s="478"/>
      <c r="B48" s="478"/>
      <c r="C48" s="393">
        <v>15000</v>
      </c>
      <c r="D48" s="478"/>
      <c r="E48" s="486"/>
      <c r="F48" s="405" t="s">
        <v>522</v>
      </c>
      <c r="G48" s="393">
        <v>15000</v>
      </c>
      <c r="H48" s="393">
        <v>15000</v>
      </c>
      <c r="I48" s="408">
        <v>45232</v>
      </c>
      <c r="J48" s="409" t="s">
        <v>593</v>
      </c>
      <c r="K48" s="347">
        <v>0</v>
      </c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</row>
    <row r="49" spans="1:25" ht="30" x14ac:dyDescent="0.25">
      <c r="A49" s="410" t="s">
        <v>452</v>
      </c>
      <c r="B49" s="407" t="s">
        <v>358</v>
      </c>
      <c r="C49" s="393">
        <v>13700</v>
      </c>
      <c r="D49" s="406" t="s">
        <v>412</v>
      </c>
      <c r="E49" s="405" t="s">
        <v>595</v>
      </c>
      <c r="F49" s="405" t="s">
        <v>586</v>
      </c>
      <c r="G49" s="393">
        <v>13700</v>
      </c>
      <c r="H49" s="393">
        <v>13700</v>
      </c>
      <c r="I49" s="408">
        <v>45232</v>
      </c>
      <c r="J49" s="409" t="s">
        <v>594</v>
      </c>
      <c r="K49" s="347">
        <v>0</v>
      </c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</row>
    <row r="50" spans="1:25" x14ac:dyDescent="0.25">
      <c r="A50" s="483" t="s">
        <v>414</v>
      </c>
      <c r="B50" s="406" t="s">
        <v>453</v>
      </c>
      <c r="C50" s="395">
        <f>38000*0.22</f>
        <v>8360</v>
      </c>
      <c r="D50" s="407" t="s">
        <v>415</v>
      </c>
      <c r="E50" s="505" t="s">
        <v>461</v>
      </c>
      <c r="F50" s="506"/>
      <c r="G50" s="393">
        <v>8360</v>
      </c>
      <c r="H50" s="393">
        <v>8360</v>
      </c>
      <c r="I50" s="404">
        <v>45176</v>
      </c>
      <c r="J50" s="409" t="s">
        <v>496</v>
      </c>
      <c r="K50" s="347">
        <v>0</v>
      </c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</row>
    <row r="51" spans="1:25" ht="16.5" customHeight="1" x14ac:dyDescent="0.25">
      <c r="A51" s="499"/>
      <c r="B51" s="406" t="s">
        <v>454</v>
      </c>
      <c r="C51" s="395">
        <f>48000*0.22</f>
        <v>10560</v>
      </c>
      <c r="D51" s="407" t="s">
        <v>415</v>
      </c>
      <c r="E51" s="505" t="s">
        <v>462</v>
      </c>
      <c r="F51" s="506"/>
      <c r="G51" s="393">
        <v>10560</v>
      </c>
      <c r="H51" s="393">
        <v>10560</v>
      </c>
      <c r="I51" s="404">
        <v>45205</v>
      </c>
      <c r="J51" s="409" t="s">
        <v>503</v>
      </c>
      <c r="K51" s="347">
        <v>0</v>
      </c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</row>
    <row r="52" spans="1:25" ht="16.5" customHeight="1" x14ac:dyDescent="0.25">
      <c r="A52" s="499"/>
      <c r="B52" s="406" t="s">
        <v>455</v>
      </c>
      <c r="C52" s="395">
        <v>1320</v>
      </c>
      <c r="D52" s="407" t="s">
        <v>415</v>
      </c>
      <c r="E52" s="500" t="s">
        <v>552</v>
      </c>
      <c r="F52" s="501"/>
      <c r="G52" s="393">
        <v>1320</v>
      </c>
      <c r="H52" s="393">
        <v>1320</v>
      </c>
      <c r="I52" s="404">
        <v>45230</v>
      </c>
      <c r="J52" s="409" t="s">
        <v>547</v>
      </c>
      <c r="K52" s="347">
        <v>0</v>
      </c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</row>
    <row r="53" spans="1:25" x14ac:dyDescent="0.25">
      <c r="A53" s="484"/>
      <c r="B53" s="406" t="s">
        <v>455</v>
      </c>
      <c r="C53" s="395">
        <v>9240</v>
      </c>
      <c r="D53" s="407" t="s">
        <v>415</v>
      </c>
      <c r="E53" s="505" t="s">
        <v>553</v>
      </c>
      <c r="F53" s="506"/>
      <c r="G53" s="393">
        <v>9240</v>
      </c>
      <c r="H53" s="393">
        <v>9240</v>
      </c>
      <c r="I53" s="404">
        <v>45236</v>
      </c>
      <c r="J53" s="409" t="s">
        <v>685</v>
      </c>
      <c r="K53" s="347">
        <v>0</v>
      </c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</row>
    <row r="54" spans="1:25" ht="17.25" customHeight="1" x14ac:dyDescent="0.25">
      <c r="A54" s="483" t="s">
        <v>416</v>
      </c>
      <c r="B54" s="406" t="s">
        <v>456</v>
      </c>
      <c r="C54" s="395">
        <f>19350*0.22</f>
        <v>4257</v>
      </c>
      <c r="D54" s="407" t="s">
        <v>415</v>
      </c>
      <c r="E54" s="500" t="s">
        <v>545</v>
      </c>
      <c r="F54" s="501"/>
      <c r="G54" s="393">
        <v>4257</v>
      </c>
      <c r="H54" s="393">
        <v>4257</v>
      </c>
      <c r="I54" s="408">
        <v>45212</v>
      </c>
      <c r="J54" s="409" t="s">
        <v>435</v>
      </c>
      <c r="K54" s="347">
        <v>0</v>
      </c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</row>
    <row r="55" spans="1:25" ht="18" customHeight="1" x14ac:dyDescent="0.25">
      <c r="A55" s="484"/>
      <c r="B55" s="406" t="s">
        <v>457</v>
      </c>
      <c r="C55" s="395">
        <f>(200400-19350)*0.22</f>
        <v>39831</v>
      </c>
      <c r="D55" s="407" t="s">
        <v>415</v>
      </c>
      <c r="E55" s="500" t="s">
        <v>546</v>
      </c>
      <c r="F55" s="501"/>
      <c r="G55" s="393">
        <v>39831</v>
      </c>
      <c r="H55" s="393">
        <v>39831</v>
      </c>
      <c r="I55" s="408">
        <v>45232</v>
      </c>
      <c r="J55" s="409" t="s">
        <v>583</v>
      </c>
      <c r="K55" s="347">
        <v>0</v>
      </c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</row>
    <row r="56" spans="1:25" ht="30" x14ac:dyDescent="0.25">
      <c r="A56" s="477" t="s">
        <v>417</v>
      </c>
      <c r="B56" s="477" t="s">
        <v>555</v>
      </c>
      <c r="C56" s="491">
        <v>36000</v>
      </c>
      <c r="D56" s="477" t="s">
        <v>418</v>
      </c>
      <c r="E56" s="477" t="s">
        <v>556</v>
      </c>
      <c r="F56" s="406" t="s">
        <v>557</v>
      </c>
      <c r="G56" s="393">
        <v>18000</v>
      </c>
      <c r="H56" s="491">
        <v>36000</v>
      </c>
      <c r="I56" s="493">
        <v>45230</v>
      </c>
      <c r="J56" s="485" t="s">
        <v>438</v>
      </c>
      <c r="K56" s="487">
        <v>0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</row>
    <row r="57" spans="1:25" ht="30" x14ac:dyDescent="0.25">
      <c r="A57" s="478"/>
      <c r="B57" s="478"/>
      <c r="C57" s="492"/>
      <c r="D57" s="478"/>
      <c r="E57" s="478"/>
      <c r="F57" s="406" t="s">
        <v>558</v>
      </c>
      <c r="G57" s="395">
        <v>18000</v>
      </c>
      <c r="H57" s="492"/>
      <c r="I57" s="494"/>
      <c r="J57" s="486"/>
      <c r="K57" s="488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</row>
    <row r="58" spans="1:25" x14ac:dyDescent="0.25">
      <c r="A58" s="477" t="s">
        <v>420</v>
      </c>
      <c r="B58" s="477" t="s">
        <v>421</v>
      </c>
      <c r="C58" s="489">
        <v>28000</v>
      </c>
      <c r="D58" s="485" t="s">
        <v>422</v>
      </c>
      <c r="E58" s="477" t="s">
        <v>561</v>
      </c>
      <c r="F58" s="406" t="s">
        <v>562</v>
      </c>
      <c r="G58" s="395">
        <v>14000</v>
      </c>
      <c r="H58" s="491">
        <v>19366.400000000001</v>
      </c>
      <c r="I58" s="493">
        <v>45230</v>
      </c>
      <c r="J58" s="485" t="s">
        <v>564</v>
      </c>
      <c r="K58" s="487">
        <f>G58+G59-H58</f>
        <v>8633.5999999999985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</row>
    <row r="59" spans="1:25" x14ac:dyDescent="0.25">
      <c r="A59" s="478"/>
      <c r="B59" s="478"/>
      <c r="C59" s="490"/>
      <c r="D59" s="486"/>
      <c r="E59" s="478"/>
      <c r="F59" s="406" t="s">
        <v>563</v>
      </c>
      <c r="G59" s="395">
        <v>14000</v>
      </c>
      <c r="H59" s="492"/>
      <c r="I59" s="494"/>
      <c r="J59" s="486"/>
      <c r="K59" s="488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</row>
    <row r="60" spans="1:25" ht="33" customHeight="1" x14ac:dyDescent="0.25">
      <c r="A60" s="415" t="s">
        <v>423</v>
      </c>
      <c r="B60" s="406" t="s">
        <v>361</v>
      </c>
      <c r="C60" s="393">
        <v>13500</v>
      </c>
      <c r="D60" s="477" t="s">
        <v>424</v>
      </c>
      <c r="E60" s="477" t="s">
        <v>565</v>
      </c>
      <c r="F60" s="477" t="s">
        <v>566</v>
      </c>
      <c r="G60" s="491">
        <v>18900</v>
      </c>
      <c r="H60" s="491">
        <v>0</v>
      </c>
      <c r="I60" s="493" t="s">
        <v>419</v>
      </c>
      <c r="J60" s="502" t="s">
        <v>419</v>
      </c>
      <c r="K60" s="487">
        <f t="shared" ref="K60:K66" si="0">G60-H60</f>
        <v>18900</v>
      </c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</row>
    <row r="61" spans="1:25" ht="30" x14ac:dyDescent="0.25">
      <c r="A61" s="415" t="s">
        <v>425</v>
      </c>
      <c r="B61" s="406" t="s">
        <v>362</v>
      </c>
      <c r="C61" s="393">
        <v>1500</v>
      </c>
      <c r="D61" s="507"/>
      <c r="E61" s="507"/>
      <c r="F61" s="507"/>
      <c r="G61" s="546"/>
      <c r="H61" s="546"/>
      <c r="I61" s="555"/>
      <c r="J61" s="503"/>
      <c r="K61" s="504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</row>
    <row r="62" spans="1:25" ht="30" x14ac:dyDescent="0.25">
      <c r="A62" s="415" t="s">
        <v>426</v>
      </c>
      <c r="B62" s="406" t="s">
        <v>363</v>
      </c>
      <c r="C62" s="393">
        <v>3900</v>
      </c>
      <c r="D62" s="478"/>
      <c r="E62" s="507"/>
      <c r="F62" s="507"/>
      <c r="G62" s="546"/>
      <c r="H62" s="546"/>
      <c r="I62" s="555"/>
      <c r="J62" s="503"/>
      <c r="K62" s="504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</row>
    <row r="63" spans="1:25" ht="30" x14ac:dyDescent="0.25">
      <c r="A63" s="415" t="s">
        <v>427</v>
      </c>
      <c r="B63" s="417" t="s">
        <v>364</v>
      </c>
      <c r="C63" s="388">
        <v>15000</v>
      </c>
      <c r="D63" s="410" t="s">
        <v>428</v>
      </c>
      <c r="E63" s="406" t="s">
        <v>567</v>
      </c>
      <c r="F63" s="406" t="s">
        <v>568</v>
      </c>
      <c r="G63" s="393">
        <v>15000</v>
      </c>
      <c r="H63" s="393">
        <v>15000</v>
      </c>
      <c r="I63" s="408">
        <v>45230</v>
      </c>
      <c r="J63" s="416" t="s">
        <v>569</v>
      </c>
      <c r="K63" s="380">
        <f t="shared" si="0"/>
        <v>0</v>
      </c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</row>
    <row r="64" spans="1:25" ht="45" x14ac:dyDescent="0.25">
      <c r="A64" s="415" t="s">
        <v>570</v>
      </c>
      <c r="B64" s="417" t="s">
        <v>366</v>
      </c>
      <c r="C64" s="388">
        <v>18000</v>
      </c>
      <c r="D64" s="410" t="s">
        <v>571</v>
      </c>
      <c r="E64" s="406" t="s">
        <v>572</v>
      </c>
      <c r="F64" s="406" t="s">
        <v>568</v>
      </c>
      <c r="G64" s="393">
        <v>18000</v>
      </c>
      <c r="H64" s="393">
        <v>18000</v>
      </c>
      <c r="I64" s="408">
        <v>45230</v>
      </c>
      <c r="J64" s="416" t="s">
        <v>573</v>
      </c>
      <c r="K64" s="380">
        <f t="shared" si="0"/>
        <v>0</v>
      </c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</row>
    <row r="65" spans="1:25" ht="60" x14ac:dyDescent="0.25">
      <c r="A65" s="415" t="s">
        <v>540</v>
      </c>
      <c r="B65" s="417" t="s">
        <v>367</v>
      </c>
      <c r="C65" s="388">
        <v>45000</v>
      </c>
      <c r="D65" s="410" t="s">
        <v>541</v>
      </c>
      <c r="E65" s="406" t="s">
        <v>542</v>
      </c>
      <c r="F65" s="406" t="s">
        <v>543</v>
      </c>
      <c r="G65" s="393">
        <v>45000</v>
      </c>
      <c r="H65" s="393">
        <v>45000</v>
      </c>
      <c r="I65" s="408">
        <v>45230</v>
      </c>
      <c r="J65" s="416" t="s">
        <v>544</v>
      </c>
      <c r="K65" s="380">
        <f t="shared" si="0"/>
        <v>0</v>
      </c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</row>
    <row r="66" spans="1:25" ht="75" x14ac:dyDescent="0.25">
      <c r="A66" s="415" t="s">
        <v>574</v>
      </c>
      <c r="B66" s="417" t="s">
        <v>370</v>
      </c>
      <c r="C66" s="388">
        <v>45500</v>
      </c>
      <c r="D66" s="410" t="s">
        <v>430</v>
      </c>
      <c r="E66" s="406" t="s">
        <v>577</v>
      </c>
      <c r="F66" s="406" t="s">
        <v>578</v>
      </c>
      <c r="G66" s="393">
        <v>45500</v>
      </c>
      <c r="H66" s="393">
        <v>0</v>
      </c>
      <c r="I66" s="408" t="s">
        <v>419</v>
      </c>
      <c r="J66" s="405" t="s">
        <v>419</v>
      </c>
      <c r="K66" s="380">
        <f t="shared" si="0"/>
        <v>45500</v>
      </c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</row>
    <row r="67" spans="1:25" ht="45" x14ac:dyDescent="0.25">
      <c r="A67" s="415" t="s">
        <v>575</v>
      </c>
      <c r="B67" s="406" t="s">
        <v>371</v>
      </c>
      <c r="C67" s="393">
        <v>46800</v>
      </c>
      <c r="D67" s="406" t="s">
        <v>431</v>
      </c>
      <c r="E67" s="406" t="s">
        <v>579</v>
      </c>
      <c r="F67" s="406" t="s">
        <v>580</v>
      </c>
      <c r="G67" s="393">
        <v>46800</v>
      </c>
      <c r="H67" s="393">
        <v>0</v>
      </c>
      <c r="I67" s="408" t="s">
        <v>419</v>
      </c>
      <c r="J67" s="405" t="s">
        <v>419</v>
      </c>
      <c r="K67" s="380">
        <f>G67-H67</f>
        <v>46800</v>
      </c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</row>
    <row r="68" spans="1:25" ht="30" x14ac:dyDescent="0.25">
      <c r="A68" s="415" t="s">
        <v>559</v>
      </c>
      <c r="B68" s="417" t="s">
        <v>375</v>
      </c>
      <c r="C68" s="388">
        <v>48000</v>
      </c>
      <c r="D68" s="410" t="s">
        <v>560</v>
      </c>
      <c r="E68" s="406" t="s">
        <v>581</v>
      </c>
      <c r="F68" s="406" t="s">
        <v>582</v>
      </c>
      <c r="G68" s="393">
        <v>48000</v>
      </c>
      <c r="H68" s="393">
        <v>26000</v>
      </c>
      <c r="I68" s="408">
        <v>45230</v>
      </c>
      <c r="J68" s="416" t="s">
        <v>576</v>
      </c>
      <c r="K68" s="380">
        <f>G68-H68</f>
        <v>22000</v>
      </c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</row>
    <row r="69" spans="1:25" x14ac:dyDescent="0.25">
      <c r="A69" s="528" t="s">
        <v>432</v>
      </c>
      <c r="B69" s="529"/>
      <c r="C69" s="418">
        <f>SUM(C15:C68)</f>
        <v>709168</v>
      </c>
      <c r="D69" s="419"/>
      <c r="E69" s="419"/>
      <c r="F69" s="419"/>
      <c r="G69" s="418">
        <f>SUM(G15:G68)</f>
        <v>709168</v>
      </c>
      <c r="H69" s="418">
        <f>SUM(H15:H68)</f>
        <v>567334.40000000002</v>
      </c>
      <c r="I69" s="420"/>
      <c r="J69" s="421"/>
      <c r="K69" s="418">
        <f>SUM(K15:K68)</f>
        <v>141833.60000000001</v>
      </c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</row>
    <row r="70" spans="1:25" ht="15.75" thickBot="1" x14ac:dyDescent="0.3">
      <c r="A70" s="359" t="s">
        <v>433</v>
      </c>
      <c r="B70" s="422"/>
      <c r="C70" s="423"/>
      <c r="D70" s="422"/>
      <c r="E70" s="422"/>
      <c r="F70" s="422"/>
      <c r="G70" s="423"/>
      <c r="H70" s="423"/>
      <c r="I70" s="423"/>
      <c r="J70" s="423"/>
      <c r="K70" s="424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</row>
    <row r="71" spans="1:25" ht="15.75" thickBot="1" x14ac:dyDescent="0.3">
      <c r="A71" s="515" t="s">
        <v>434</v>
      </c>
      <c r="B71" s="537" t="s">
        <v>463</v>
      </c>
      <c r="C71" s="538"/>
      <c r="D71" s="538"/>
      <c r="E71" s="538"/>
      <c r="F71" s="538"/>
      <c r="G71" s="538"/>
      <c r="H71" s="538"/>
      <c r="I71" s="538"/>
      <c r="J71" s="538"/>
      <c r="K71" s="539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</row>
    <row r="72" spans="1:25" ht="30" x14ac:dyDescent="0.25">
      <c r="A72" s="536"/>
      <c r="B72" s="425" t="s">
        <v>335</v>
      </c>
      <c r="C72" s="388">
        <v>15000</v>
      </c>
      <c r="D72" s="410" t="s">
        <v>479</v>
      </c>
      <c r="E72" s="530" t="s">
        <v>692</v>
      </c>
      <c r="F72" s="531"/>
      <c r="G72" s="388">
        <v>15000</v>
      </c>
      <c r="H72" s="388">
        <v>15000</v>
      </c>
      <c r="I72" s="408" t="s">
        <v>470</v>
      </c>
      <c r="J72" s="405" t="s">
        <v>473</v>
      </c>
      <c r="K72" s="391">
        <v>0</v>
      </c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</row>
    <row r="73" spans="1:25" ht="30" x14ac:dyDescent="0.25">
      <c r="A73" s="536"/>
      <c r="B73" s="426" t="s">
        <v>336</v>
      </c>
      <c r="C73" s="393">
        <v>12000</v>
      </c>
      <c r="D73" s="406" t="s">
        <v>480</v>
      </c>
      <c r="E73" s="530"/>
      <c r="F73" s="531"/>
      <c r="G73" s="393">
        <v>12000</v>
      </c>
      <c r="H73" s="393">
        <v>12000</v>
      </c>
      <c r="I73" s="408" t="s">
        <v>470</v>
      </c>
      <c r="J73" s="405" t="s">
        <v>469</v>
      </c>
      <c r="K73" s="347">
        <v>0</v>
      </c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</row>
    <row r="74" spans="1:25" ht="38.25" x14ac:dyDescent="0.25">
      <c r="A74" s="536"/>
      <c r="B74" s="426" t="s">
        <v>337</v>
      </c>
      <c r="C74" s="393">
        <v>11000</v>
      </c>
      <c r="D74" s="406" t="s">
        <v>481</v>
      </c>
      <c r="E74" s="530"/>
      <c r="F74" s="531"/>
      <c r="G74" s="393">
        <v>11000</v>
      </c>
      <c r="H74" s="393">
        <v>11000</v>
      </c>
      <c r="I74" s="408" t="s">
        <v>470</v>
      </c>
      <c r="J74" s="405" t="s">
        <v>475</v>
      </c>
      <c r="K74" s="347">
        <v>0</v>
      </c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</row>
    <row r="75" spans="1:25" ht="30" x14ac:dyDescent="0.25">
      <c r="A75" s="536"/>
      <c r="B75" s="426" t="s">
        <v>338</v>
      </c>
      <c r="C75" s="393">
        <v>11000</v>
      </c>
      <c r="D75" s="406" t="s">
        <v>482</v>
      </c>
      <c r="E75" s="530"/>
      <c r="F75" s="531"/>
      <c r="G75" s="393">
        <v>11000</v>
      </c>
      <c r="H75" s="393">
        <v>11000</v>
      </c>
      <c r="I75" s="408" t="s">
        <v>470</v>
      </c>
      <c r="J75" s="405" t="s">
        <v>476</v>
      </c>
      <c r="K75" s="347">
        <v>0</v>
      </c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</row>
    <row r="76" spans="1:25" ht="38.25" x14ac:dyDescent="0.25">
      <c r="A76" s="536"/>
      <c r="B76" s="426" t="s">
        <v>339</v>
      </c>
      <c r="C76" s="393">
        <v>11000</v>
      </c>
      <c r="D76" s="406" t="s">
        <v>485</v>
      </c>
      <c r="E76" s="530"/>
      <c r="F76" s="531"/>
      <c r="G76" s="393">
        <v>11000</v>
      </c>
      <c r="H76" s="393">
        <v>11000</v>
      </c>
      <c r="I76" s="408" t="s">
        <v>470</v>
      </c>
      <c r="J76" s="405" t="s">
        <v>472</v>
      </c>
      <c r="K76" s="347">
        <v>0</v>
      </c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</row>
    <row r="77" spans="1:25" ht="30" x14ac:dyDescent="0.25">
      <c r="A77" s="536"/>
      <c r="B77" s="426" t="s">
        <v>340</v>
      </c>
      <c r="C77" s="393">
        <v>11000</v>
      </c>
      <c r="D77" s="406" t="s">
        <v>483</v>
      </c>
      <c r="E77" s="530"/>
      <c r="F77" s="531"/>
      <c r="G77" s="393">
        <v>11000</v>
      </c>
      <c r="H77" s="393">
        <v>11000</v>
      </c>
      <c r="I77" s="408" t="s">
        <v>470</v>
      </c>
      <c r="J77" s="405" t="s">
        <v>471</v>
      </c>
      <c r="K77" s="347">
        <v>0</v>
      </c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</row>
    <row r="78" spans="1:25" ht="30" x14ac:dyDescent="0.25">
      <c r="A78" s="536"/>
      <c r="B78" s="426" t="s">
        <v>341</v>
      </c>
      <c r="C78" s="393">
        <v>11000</v>
      </c>
      <c r="D78" s="406" t="s">
        <v>487</v>
      </c>
      <c r="E78" s="530"/>
      <c r="F78" s="531"/>
      <c r="G78" s="393">
        <v>11000</v>
      </c>
      <c r="H78" s="393">
        <v>11000</v>
      </c>
      <c r="I78" s="408" t="s">
        <v>470</v>
      </c>
      <c r="J78" s="405" t="s">
        <v>478</v>
      </c>
      <c r="K78" s="347">
        <v>0</v>
      </c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</row>
    <row r="79" spans="1:25" ht="30" x14ac:dyDescent="0.25">
      <c r="A79" s="536"/>
      <c r="B79" s="426" t="s">
        <v>342</v>
      </c>
      <c r="C79" s="393">
        <v>11100</v>
      </c>
      <c r="D79" s="406" t="s">
        <v>486</v>
      </c>
      <c r="E79" s="530"/>
      <c r="F79" s="531"/>
      <c r="G79" s="393">
        <v>11100</v>
      </c>
      <c r="H79" s="393">
        <v>11100</v>
      </c>
      <c r="I79" s="408" t="s">
        <v>470</v>
      </c>
      <c r="J79" s="405" t="s">
        <v>474</v>
      </c>
      <c r="K79" s="347">
        <v>0</v>
      </c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</row>
    <row r="80" spans="1:25" ht="39" thickBot="1" x14ac:dyDescent="0.3">
      <c r="A80" s="536"/>
      <c r="B80" s="427" t="s">
        <v>343</v>
      </c>
      <c r="C80" s="395">
        <v>13000</v>
      </c>
      <c r="D80" s="407" t="s">
        <v>484</v>
      </c>
      <c r="E80" s="530"/>
      <c r="F80" s="531"/>
      <c r="G80" s="395">
        <v>13000</v>
      </c>
      <c r="H80" s="395">
        <v>13000</v>
      </c>
      <c r="I80" s="413" t="s">
        <v>470</v>
      </c>
      <c r="J80" s="411" t="s">
        <v>477</v>
      </c>
      <c r="K80" s="428">
        <v>0</v>
      </c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</row>
    <row r="81" spans="1:25" ht="15.75" thickBot="1" x14ac:dyDescent="0.3">
      <c r="A81" s="513"/>
      <c r="B81" s="537" t="s">
        <v>464</v>
      </c>
      <c r="C81" s="538"/>
      <c r="D81" s="538"/>
      <c r="E81" s="538"/>
      <c r="F81" s="538"/>
      <c r="G81" s="538"/>
      <c r="H81" s="538"/>
      <c r="I81" s="538"/>
      <c r="J81" s="538"/>
      <c r="K81" s="539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</row>
    <row r="82" spans="1:25" ht="30" customHeight="1" x14ac:dyDescent="0.25">
      <c r="A82" s="536"/>
      <c r="B82" s="425" t="s">
        <v>335</v>
      </c>
      <c r="C82" s="388">
        <v>15000</v>
      </c>
      <c r="D82" s="410" t="s">
        <v>479</v>
      </c>
      <c r="E82" s="530" t="s">
        <v>693</v>
      </c>
      <c r="F82" s="531"/>
      <c r="G82" s="388">
        <v>15000</v>
      </c>
      <c r="H82" s="388">
        <v>15000</v>
      </c>
      <c r="I82" s="414" t="s">
        <v>497</v>
      </c>
      <c r="J82" s="412" t="s">
        <v>498</v>
      </c>
      <c r="K82" s="391">
        <v>0</v>
      </c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</row>
    <row r="83" spans="1:25" ht="30" x14ac:dyDescent="0.25">
      <c r="A83" s="536"/>
      <c r="B83" s="426" t="s">
        <v>336</v>
      </c>
      <c r="C83" s="393">
        <v>12000</v>
      </c>
      <c r="D83" s="406" t="s">
        <v>480</v>
      </c>
      <c r="E83" s="530"/>
      <c r="F83" s="531"/>
      <c r="G83" s="393">
        <v>12000</v>
      </c>
      <c r="H83" s="393">
        <v>12000</v>
      </c>
      <c r="I83" s="414" t="s">
        <v>497</v>
      </c>
      <c r="J83" s="412" t="s">
        <v>501</v>
      </c>
      <c r="K83" s="347">
        <v>0</v>
      </c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</row>
    <row r="84" spans="1:25" ht="38.25" x14ac:dyDescent="0.25">
      <c r="A84" s="536"/>
      <c r="B84" s="426" t="s">
        <v>337</v>
      </c>
      <c r="C84" s="393">
        <v>11000</v>
      </c>
      <c r="D84" s="406" t="s">
        <v>481</v>
      </c>
      <c r="E84" s="530"/>
      <c r="F84" s="531"/>
      <c r="G84" s="393">
        <v>11000</v>
      </c>
      <c r="H84" s="393">
        <v>11000</v>
      </c>
      <c r="I84" s="414" t="s">
        <v>497</v>
      </c>
      <c r="J84" s="412" t="s">
        <v>500</v>
      </c>
      <c r="K84" s="347">
        <v>0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</row>
    <row r="85" spans="1:25" ht="30" x14ac:dyDescent="0.25">
      <c r="A85" s="536"/>
      <c r="B85" s="426" t="s">
        <v>338</v>
      </c>
      <c r="C85" s="393">
        <v>11000</v>
      </c>
      <c r="D85" s="406" t="s">
        <v>482</v>
      </c>
      <c r="E85" s="530"/>
      <c r="F85" s="531"/>
      <c r="G85" s="393">
        <v>11000</v>
      </c>
      <c r="H85" s="393">
        <v>11000</v>
      </c>
      <c r="I85" s="414" t="s">
        <v>497</v>
      </c>
      <c r="J85" s="412" t="s">
        <v>505</v>
      </c>
      <c r="K85" s="347">
        <v>0</v>
      </c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</row>
    <row r="86" spans="1:25" ht="38.25" x14ac:dyDescent="0.25">
      <c r="A86" s="536"/>
      <c r="B86" s="426" t="s">
        <v>339</v>
      </c>
      <c r="C86" s="393">
        <v>11000</v>
      </c>
      <c r="D86" s="406" t="s">
        <v>485</v>
      </c>
      <c r="E86" s="530"/>
      <c r="F86" s="531"/>
      <c r="G86" s="393">
        <v>11000</v>
      </c>
      <c r="H86" s="393">
        <v>11000</v>
      </c>
      <c r="I86" s="414" t="s">
        <v>497</v>
      </c>
      <c r="J86" s="412" t="s">
        <v>506</v>
      </c>
      <c r="K86" s="347">
        <v>0</v>
      </c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</row>
    <row r="87" spans="1:25" ht="30" x14ac:dyDescent="0.25">
      <c r="A87" s="536"/>
      <c r="B87" s="426" t="s">
        <v>340</v>
      </c>
      <c r="C87" s="393">
        <v>11000</v>
      </c>
      <c r="D87" s="406" t="s">
        <v>483</v>
      </c>
      <c r="E87" s="530"/>
      <c r="F87" s="531"/>
      <c r="G87" s="393">
        <v>11000</v>
      </c>
      <c r="H87" s="393">
        <v>11000</v>
      </c>
      <c r="I87" s="414" t="s">
        <v>497</v>
      </c>
      <c r="J87" s="412" t="s">
        <v>504</v>
      </c>
      <c r="K87" s="347">
        <v>0</v>
      </c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</row>
    <row r="88" spans="1:25" ht="30" x14ac:dyDescent="0.25">
      <c r="A88" s="536"/>
      <c r="B88" s="426" t="s">
        <v>341</v>
      </c>
      <c r="C88" s="393">
        <v>11000</v>
      </c>
      <c r="D88" s="406" t="s">
        <v>487</v>
      </c>
      <c r="E88" s="530"/>
      <c r="F88" s="531"/>
      <c r="G88" s="393">
        <v>11000</v>
      </c>
      <c r="H88" s="393">
        <v>11000</v>
      </c>
      <c r="I88" s="414" t="s">
        <v>497</v>
      </c>
      <c r="J88" s="412" t="s">
        <v>507</v>
      </c>
      <c r="K88" s="347">
        <v>0</v>
      </c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</row>
    <row r="89" spans="1:25" ht="30" x14ac:dyDescent="0.25">
      <c r="A89" s="536"/>
      <c r="B89" s="426" t="s">
        <v>342</v>
      </c>
      <c r="C89" s="393">
        <v>11100</v>
      </c>
      <c r="D89" s="406" t="s">
        <v>486</v>
      </c>
      <c r="E89" s="530"/>
      <c r="F89" s="531"/>
      <c r="G89" s="393">
        <v>11100</v>
      </c>
      <c r="H89" s="393">
        <v>11100</v>
      </c>
      <c r="I89" s="414" t="s">
        <v>497</v>
      </c>
      <c r="J89" s="412" t="s">
        <v>508</v>
      </c>
      <c r="K89" s="347">
        <v>0</v>
      </c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</row>
    <row r="90" spans="1:25" ht="39" thickBot="1" x14ac:dyDescent="0.3">
      <c r="A90" s="536"/>
      <c r="B90" s="427" t="s">
        <v>343</v>
      </c>
      <c r="C90" s="395">
        <v>13000</v>
      </c>
      <c r="D90" s="407" t="s">
        <v>484</v>
      </c>
      <c r="E90" s="530"/>
      <c r="F90" s="531"/>
      <c r="G90" s="395">
        <v>13000</v>
      </c>
      <c r="H90" s="395">
        <v>13000</v>
      </c>
      <c r="I90" s="414" t="s">
        <v>497</v>
      </c>
      <c r="J90" s="412" t="s">
        <v>509</v>
      </c>
      <c r="K90" s="428">
        <v>0</v>
      </c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</row>
    <row r="91" spans="1:25" ht="15.75" thickBot="1" x14ac:dyDescent="0.3">
      <c r="A91" s="513"/>
      <c r="B91" s="537" t="s">
        <v>465</v>
      </c>
      <c r="C91" s="538"/>
      <c r="D91" s="538"/>
      <c r="E91" s="538"/>
      <c r="F91" s="538"/>
      <c r="G91" s="538"/>
      <c r="H91" s="538"/>
      <c r="I91" s="538"/>
      <c r="J91" s="538"/>
      <c r="K91" s="539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</row>
    <row r="92" spans="1:25" ht="60" customHeight="1" x14ac:dyDescent="0.25">
      <c r="A92" s="513"/>
      <c r="B92" s="429" t="s">
        <v>337</v>
      </c>
      <c r="C92" s="393">
        <v>11000</v>
      </c>
      <c r="D92" s="406" t="s">
        <v>481</v>
      </c>
      <c r="E92" s="544" t="s">
        <v>694</v>
      </c>
      <c r="F92" s="545"/>
      <c r="G92" s="393">
        <v>11000</v>
      </c>
      <c r="H92" s="393">
        <v>11000</v>
      </c>
      <c r="I92" s="414" t="s">
        <v>550</v>
      </c>
      <c r="J92" s="412" t="s">
        <v>551</v>
      </c>
      <c r="K92" s="347">
        <v>0</v>
      </c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</row>
    <row r="93" spans="1:25" ht="30" customHeight="1" x14ac:dyDescent="0.25">
      <c r="A93" s="536"/>
      <c r="B93" s="425" t="s">
        <v>335</v>
      </c>
      <c r="C93" s="388">
        <v>15000</v>
      </c>
      <c r="D93" s="410" t="s">
        <v>479</v>
      </c>
      <c r="E93" s="535" t="s">
        <v>695</v>
      </c>
      <c r="F93" s="535"/>
      <c r="G93" s="388">
        <v>15000</v>
      </c>
      <c r="H93" s="388">
        <v>15000</v>
      </c>
      <c r="I93" s="414" t="s">
        <v>669</v>
      </c>
      <c r="J93" s="412" t="s">
        <v>677</v>
      </c>
      <c r="K93" s="391">
        <v>0</v>
      </c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</row>
    <row r="94" spans="1:25" ht="30" x14ac:dyDescent="0.25">
      <c r="A94" s="536"/>
      <c r="B94" s="426" t="s">
        <v>336</v>
      </c>
      <c r="C94" s="393">
        <v>12000</v>
      </c>
      <c r="D94" s="406" t="s">
        <v>480</v>
      </c>
      <c r="E94" s="535"/>
      <c r="F94" s="535"/>
      <c r="G94" s="393">
        <v>12000</v>
      </c>
      <c r="H94" s="393">
        <v>12000</v>
      </c>
      <c r="I94" s="414" t="s">
        <v>669</v>
      </c>
      <c r="J94" s="412" t="s">
        <v>678</v>
      </c>
      <c r="K94" s="347">
        <v>0</v>
      </c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</row>
    <row r="95" spans="1:25" ht="30" x14ac:dyDescent="0.25">
      <c r="A95" s="536"/>
      <c r="B95" s="426" t="s">
        <v>338</v>
      </c>
      <c r="C95" s="393">
        <v>11000</v>
      </c>
      <c r="D95" s="406" t="s">
        <v>482</v>
      </c>
      <c r="E95" s="535"/>
      <c r="F95" s="535"/>
      <c r="G95" s="393">
        <v>11000</v>
      </c>
      <c r="H95" s="393">
        <v>11000</v>
      </c>
      <c r="I95" s="414" t="s">
        <v>669</v>
      </c>
      <c r="J95" s="412" t="s">
        <v>679</v>
      </c>
      <c r="K95" s="347">
        <v>0</v>
      </c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</row>
    <row r="96" spans="1:25" ht="38.25" x14ac:dyDescent="0.25">
      <c r="A96" s="536"/>
      <c r="B96" s="426" t="s">
        <v>339</v>
      </c>
      <c r="C96" s="393">
        <v>11000</v>
      </c>
      <c r="D96" s="406" t="s">
        <v>485</v>
      </c>
      <c r="E96" s="535"/>
      <c r="F96" s="535"/>
      <c r="G96" s="393">
        <v>11000</v>
      </c>
      <c r="H96" s="393">
        <v>11000</v>
      </c>
      <c r="I96" s="414" t="s">
        <v>669</v>
      </c>
      <c r="J96" s="412" t="s">
        <v>680</v>
      </c>
      <c r="K96" s="347">
        <v>0</v>
      </c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</row>
    <row r="97" spans="1:25" ht="30" x14ac:dyDescent="0.25">
      <c r="A97" s="536"/>
      <c r="B97" s="426" t="s">
        <v>340</v>
      </c>
      <c r="C97" s="393">
        <v>11000</v>
      </c>
      <c r="D97" s="406" t="s">
        <v>483</v>
      </c>
      <c r="E97" s="535"/>
      <c r="F97" s="535"/>
      <c r="G97" s="393">
        <v>11000</v>
      </c>
      <c r="H97" s="393">
        <v>11000</v>
      </c>
      <c r="I97" s="414" t="s">
        <v>669</v>
      </c>
      <c r="J97" s="412" t="s">
        <v>681</v>
      </c>
      <c r="K97" s="347">
        <v>0</v>
      </c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</row>
    <row r="98" spans="1:25" ht="30" x14ac:dyDescent="0.25">
      <c r="A98" s="536"/>
      <c r="B98" s="426" t="s">
        <v>341</v>
      </c>
      <c r="C98" s="393">
        <v>11000</v>
      </c>
      <c r="D98" s="406" t="s">
        <v>487</v>
      </c>
      <c r="E98" s="535"/>
      <c r="F98" s="535"/>
      <c r="G98" s="393">
        <v>11000</v>
      </c>
      <c r="H98" s="393">
        <v>11000</v>
      </c>
      <c r="I98" s="414" t="s">
        <v>669</v>
      </c>
      <c r="J98" s="412" t="s">
        <v>682</v>
      </c>
      <c r="K98" s="347">
        <v>0</v>
      </c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</row>
    <row r="99" spans="1:25" ht="30" x14ac:dyDescent="0.25">
      <c r="A99" s="536"/>
      <c r="B99" s="426" t="s">
        <v>342</v>
      </c>
      <c r="C99" s="393">
        <v>11100</v>
      </c>
      <c r="D99" s="406" t="s">
        <v>486</v>
      </c>
      <c r="E99" s="535"/>
      <c r="F99" s="535"/>
      <c r="G99" s="393">
        <v>11100</v>
      </c>
      <c r="H99" s="393">
        <v>11100</v>
      </c>
      <c r="I99" s="414" t="s">
        <v>669</v>
      </c>
      <c r="J99" s="412" t="s">
        <v>683</v>
      </c>
      <c r="K99" s="347">
        <v>0</v>
      </c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</row>
    <row r="100" spans="1:25" ht="38.25" x14ac:dyDescent="0.25">
      <c r="A100" s="486"/>
      <c r="B100" s="426" t="s">
        <v>343</v>
      </c>
      <c r="C100" s="393">
        <v>13000</v>
      </c>
      <c r="D100" s="406" t="s">
        <v>484</v>
      </c>
      <c r="E100" s="535"/>
      <c r="F100" s="535"/>
      <c r="G100" s="393">
        <v>13000</v>
      </c>
      <c r="H100" s="393">
        <v>13000</v>
      </c>
      <c r="I100" s="414" t="s">
        <v>669</v>
      </c>
      <c r="J100" s="412" t="s">
        <v>684</v>
      </c>
      <c r="K100" s="347">
        <v>0</v>
      </c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</row>
    <row r="101" spans="1:25" x14ac:dyDescent="0.25">
      <c r="A101" s="477" t="s">
        <v>414</v>
      </c>
      <c r="B101" s="550" t="s">
        <v>466</v>
      </c>
      <c r="C101" s="491">
        <v>70026</v>
      </c>
      <c r="D101" s="477" t="s">
        <v>415</v>
      </c>
      <c r="E101" s="551" t="s">
        <v>554</v>
      </c>
      <c r="F101" s="552"/>
      <c r="G101" s="491">
        <v>70026</v>
      </c>
      <c r="H101" s="393">
        <v>11671</v>
      </c>
      <c r="I101" s="404">
        <v>45160</v>
      </c>
      <c r="J101" s="409" t="s">
        <v>494</v>
      </c>
      <c r="K101" s="547">
        <v>0</v>
      </c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</row>
    <row r="102" spans="1:25" x14ac:dyDescent="0.25">
      <c r="A102" s="507"/>
      <c r="B102" s="507"/>
      <c r="C102" s="546"/>
      <c r="D102" s="507"/>
      <c r="E102" s="530"/>
      <c r="F102" s="531"/>
      <c r="G102" s="546"/>
      <c r="H102" s="393">
        <v>11671</v>
      </c>
      <c r="I102" s="404">
        <v>45176</v>
      </c>
      <c r="J102" s="409" t="s">
        <v>495</v>
      </c>
      <c r="K102" s="548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</row>
    <row r="103" spans="1:25" x14ac:dyDescent="0.25">
      <c r="A103" s="507"/>
      <c r="B103" s="507"/>
      <c r="C103" s="546"/>
      <c r="D103" s="507"/>
      <c r="E103" s="530"/>
      <c r="F103" s="531"/>
      <c r="G103" s="546"/>
      <c r="H103" s="393">
        <v>12226.76</v>
      </c>
      <c r="I103" s="404">
        <v>45191</v>
      </c>
      <c r="J103" s="409" t="s">
        <v>499</v>
      </c>
      <c r="K103" s="548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</row>
    <row r="104" spans="1:25" x14ac:dyDescent="0.25">
      <c r="A104" s="507"/>
      <c r="B104" s="507"/>
      <c r="C104" s="546"/>
      <c r="D104" s="507"/>
      <c r="E104" s="530"/>
      <c r="F104" s="531"/>
      <c r="G104" s="546"/>
      <c r="H104" s="393">
        <v>11115.24</v>
      </c>
      <c r="I104" s="404">
        <v>45205</v>
      </c>
      <c r="J104" s="409" t="s">
        <v>502</v>
      </c>
      <c r="K104" s="548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</row>
    <row r="105" spans="1:25" x14ac:dyDescent="0.25">
      <c r="A105" s="507"/>
      <c r="B105" s="507"/>
      <c r="C105" s="546"/>
      <c r="D105" s="507"/>
      <c r="E105" s="530"/>
      <c r="F105" s="531"/>
      <c r="G105" s="546"/>
      <c r="H105" s="393">
        <v>11115.24</v>
      </c>
      <c r="I105" s="404">
        <v>45219</v>
      </c>
      <c r="J105" s="409" t="s">
        <v>529</v>
      </c>
      <c r="K105" s="548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</row>
    <row r="106" spans="1:25" x14ac:dyDescent="0.25">
      <c r="A106" s="507"/>
      <c r="B106" s="507"/>
      <c r="C106" s="546"/>
      <c r="D106" s="507"/>
      <c r="E106" s="530"/>
      <c r="F106" s="531"/>
      <c r="G106" s="546"/>
      <c r="H106" s="393">
        <v>1267.6199999999999</v>
      </c>
      <c r="I106" s="404">
        <v>45230</v>
      </c>
      <c r="J106" s="409" t="s">
        <v>548</v>
      </c>
      <c r="K106" s="548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</row>
    <row r="107" spans="1:25" x14ac:dyDescent="0.25">
      <c r="A107" s="478"/>
      <c r="B107" s="478"/>
      <c r="C107" s="492"/>
      <c r="D107" s="478"/>
      <c r="E107" s="553"/>
      <c r="F107" s="554"/>
      <c r="G107" s="492"/>
      <c r="H107" s="393">
        <v>10959.14</v>
      </c>
      <c r="I107" s="404">
        <v>45236</v>
      </c>
      <c r="J107" s="409" t="s">
        <v>686</v>
      </c>
      <c r="K107" s="549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</row>
    <row r="108" spans="1:25" x14ac:dyDescent="0.25">
      <c r="A108" s="540" t="s">
        <v>439</v>
      </c>
      <c r="B108" s="541"/>
      <c r="C108" s="430">
        <f>SUM(C71:C107)</f>
        <v>388326</v>
      </c>
      <c r="D108" s="431"/>
      <c r="E108" s="431"/>
      <c r="F108" s="431"/>
      <c r="G108" s="430">
        <f>SUM(G71:G107)</f>
        <v>388326</v>
      </c>
      <c r="H108" s="430">
        <f>SUM(H71:H107)</f>
        <v>388326</v>
      </c>
      <c r="I108" s="432"/>
      <c r="J108" s="431"/>
      <c r="K108" s="430">
        <f>SUM(K71:K107)</f>
        <v>0</v>
      </c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</row>
    <row r="109" spans="1:25" x14ac:dyDescent="0.25">
      <c r="A109" s="361" t="s">
        <v>467</v>
      </c>
      <c r="B109" s="362"/>
      <c r="C109" s="363"/>
      <c r="D109" s="362"/>
      <c r="E109" s="362"/>
      <c r="F109" s="362"/>
      <c r="G109" s="363"/>
      <c r="H109" s="363"/>
      <c r="I109" s="363"/>
      <c r="J109" s="363"/>
      <c r="K109" s="364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</row>
    <row r="110" spans="1:25" ht="45" x14ac:dyDescent="0.25">
      <c r="A110" s="433" t="s">
        <v>535</v>
      </c>
      <c r="B110" s="407" t="s">
        <v>369</v>
      </c>
      <c r="C110" s="434">
        <v>40000</v>
      </c>
      <c r="D110" s="435" t="s">
        <v>429</v>
      </c>
      <c r="E110" s="411" t="s">
        <v>537</v>
      </c>
      <c r="F110" s="411" t="s">
        <v>538</v>
      </c>
      <c r="G110" s="393">
        <v>40000</v>
      </c>
      <c r="H110" s="393">
        <v>40000</v>
      </c>
      <c r="I110" s="404">
        <v>45225</v>
      </c>
      <c r="J110" s="405" t="s">
        <v>539</v>
      </c>
      <c r="K110" s="347">
        <v>0</v>
      </c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</row>
    <row r="111" spans="1:25" ht="60" customHeight="1" x14ac:dyDescent="0.25">
      <c r="A111" s="433" t="s">
        <v>304</v>
      </c>
      <c r="B111" s="407" t="s">
        <v>373</v>
      </c>
      <c r="C111" s="434">
        <v>80000</v>
      </c>
      <c r="D111" s="435" t="s">
        <v>530</v>
      </c>
      <c r="E111" s="411" t="s">
        <v>531</v>
      </c>
      <c r="F111" s="411" t="s">
        <v>532</v>
      </c>
      <c r="G111" s="393">
        <v>80000</v>
      </c>
      <c r="H111" s="393">
        <v>80000</v>
      </c>
      <c r="I111" s="404">
        <v>45224</v>
      </c>
      <c r="J111" s="405" t="s">
        <v>437</v>
      </c>
      <c r="K111" s="347">
        <v>0</v>
      </c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</row>
    <row r="112" spans="1:25" ht="45" x14ac:dyDescent="0.25">
      <c r="A112" s="433" t="s">
        <v>305</v>
      </c>
      <c r="B112" s="407" t="s">
        <v>374</v>
      </c>
      <c r="C112" s="434">
        <v>245000</v>
      </c>
      <c r="D112" s="435" t="s">
        <v>536</v>
      </c>
      <c r="E112" s="411" t="s">
        <v>533</v>
      </c>
      <c r="F112" s="411" t="s">
        <v>534</v>
      </c>
      <c r="G112" s="393">
        <v>245000</v>
      </c>
      <c r="H112" s="393">
        <v>245000</v>
      </c>
      <c r="I112" s="404">
        <v>45225</v>
      </c>
      <c r="J112" s="405" t="s">
        <v>436</v>
      </c>
      <c r="K112" s="347">
        <v>0</v>
      </c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</row>
    <row r="113" spans="1:25" ht="15" customHeight="1" x14ac:dyDescent="0.25">
      <c r="A113" s="481" t="s">
        <v>607</v>
      </c>
      <c r="B113" s="483" t="s">
        <v>609</v>
      </c>
      <c r="C113" s="532">
        <v>39739.1</v>
      </c>
      <c r="D113" s="435" t="s">
        <v>627</v>
      </c>
      <c r="E113" s="477" t="s">
        <v>637</v>
      </c>
      <c r="F113" s="477" t="s">
        <v>634</v>
      </c>
      <c r="G113" s="393">
        <v>33848.99</v>
      </c>
      <c r="H113" s="393">
        <v>33848.99</v>
      </c>
      <c r="I113" s="404">
        <v>45183</v>
      </c>
      <c r="J113" s="405" t="s">
        <v>648</v>
      </c>
      <c r="K113" s="347">
        <v>0</v>
      </c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</row>
    <row r="114" spans="1:25" x14ac:dyDescent="0.25">
      <c r="A114" s="482"/>
      <c r="B114" s="484"/>
      <c r="C114" s="533"/>
      <c r="D114" s="435" t="s">
        <v>415</v>
      </c>
      <c r="E114" s="478"/>
      <c r="F114" s="478"/>
      <c r="G114" s="393">
        <v>5890.11</v>
      </c>
      <c r="H114" s="393">
        <v>5890.11</v>
      </c>
      <c r="I114" s="404">
        <v>45183</v>
      </c>
      <c r="J114" s="405" t="s">
        <v>658</v>
      </c>
      <c r="K114" s="347">
        <v>0</v>
      </c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</row>
    <row r="115" spans="1:25" ht="15" customHeight="1" x14ac:dyDescent="0.25">
      <c r="A115" s="482"/>
      <c r="B115" s="483" t="s">
        <v>610</v>
      </c>
      <c r="C115" s="479">
        <v>17532.099999999999</v>
      </c>
      <c r="D115" s="435" t="s">
        <v>628</v>
      </c>
      <c r="E115" s="477" t="s">
        <v>641</v>
      </c>
      <c r="F115" s="477" t="s">
        <v>634</v>
      </c>
      <c r="G115" s="393">
        <v>14953.71</v>
      </c>
      <c r="H115" s="393">
        <v>14953.71</v>
      </c>
      <c r="I115" s="404">
        <v>45187</v>
      </c>
      <c r="J115" s="405" t="s">
        <v>651</v>
      </c>
      <c r="K115" s="347">
        <v>0</v>
      </c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</row>
    <row r="116" spans="1:25" x14ac:dyDescent="0.25">
      <c r="A116" s="482"/>
      <c r="B116" s="484"/>
      <c r="C116" s="480"/>
      <c r="D116" s="435" t="s">
        <v>415</v>
      </c>
      <c r="E116" s="478"/>
      <c r="F116" s="478"/>
      <c r="G116" s="393">
        <v>2578.39</v>
      </c>
      <c r="H116" s="393">
        <v>2578.39</v>
      </c>
      <c r="I116" s="404">
        <v>45187</v>
      </c>
      <c r="J116" s="405" t="s">
        <v>660</v>
      </c>
      <c r="K116" s="347">
        <v>0</v>
      </c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</row>
    <row r="117" spans="1:25" ht="82.5" customHeight="1" x14ac:dyDescent="0.25">
      <c r="A117" s="482"/>
      <c r="B117" s="392" t="s">
        <v>611</v>
      </c>
      <c r="C117" s="434">
        <v>23920</v>
      </c>
      <c r="D117" s="435" t="s">
        <v>625</v>
      </c>
      <c r="E117" s="407" t="s">
        <v>643</v>
      </c>
      <c r="F117" s="407" t="s">
        <v>644</v>
      </c>
      <c r="G117" s="393">
        <v>23920</v>
      </c>
      <c r="H117" s="393">
        <v>23920</v>
      </c>
      <c r="I117" s="404">
        <v>45225</v>
      </c>
      <c r="J117" s="405" t="s">
        <v>668</v>
      </c>
      <c r="K117" s="347">
        <v>0</v>
      </c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</row>
    <row r="118" spans="1:25" ht="30" customHeight="1" x14ac:dyDescent="0.25">
      <c r="A118" s="482"/>
      <c r="B118" s="392" t="s">
        <v>612</v>
      </c>
      <c r="C118" s="434">
        <v>15000</v>
      </c>
      <c r="D118" s="435" t="s">
        <v>626</v>
      </c>
      <c r="E118" s="407" t="s">
        <v>642</v>
      </c>
      <c r="F118" s="407" t="s">
        <v>568</v>
      </c>
      <c r="G118" s="434">
        <v>15000</v>
      </c>
      <c r="H118" s="434">
        <v>15000</v>
      </c>
      <c r="I118" s="404">
        <v>45237</v>
      </c>
      <c r="J118" s="405" t="s">
        <v>687</v>
      </c>
      <c r="K118" s="347">
        <v>0</v>
      </c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</row>
    <row r="119" spans="1:25" ht="29.25" customHeight="1" x14ac:dyDescent="0.25">
      <c r="A119" s="482"/>
      <c r="B119" s="392" t="s">
        <v>613</v>
      </c>
      <c r="C119" s="434">
        <v>15000</v>
      </c>
      <c r="D119" s="435" t="s">
        <v>626</v>
      </c>
      <c r="E119" s="407" t="s">
        <v>642</v>
      </c>
      <c r="F119" s="407" t="s">
        <v>568</v>
      </c>
      <c r="G119" s="434">
        <v>15000</v>
      </c>
      <c r="H119" s="434">
        <v>15000</v>
      </c>
      <c r="I119" s="404">
        <v>45237</v>
      </c>
      <c r="J119" s="405" t="s">
        <v>687</v>
      </c>
      <c r="K119" s="347">
        <v>0</v>
      </c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</row>
    <row r="120" spans="1:25" ht="30" customHeight="1" x14ac:dyDescent="0.25">
      <c r="A120" s="482"/>
      <c r="B120" s="392" t="s">
        <v>614</v>
      </c>
      <c r="C120" s="434">
        <v>15000</v>
      </c>
      <c r="D120" s="435" t="s">
        <v>626</v>
      </c>
      <c r="E120" s="407" t="s">
        <v>642</v>
      </c>
      <c r="F120" s="407" t="s">
        <v>568</v>
      </c>
      <c r="G120" s="434">
        <v>15000</v>
      </c>
      <c r="H120" s="434">
        <v>15000</v>
      </c>
      <c r="I120" s="404">
        <v>45237</v>
      </c>
      <c r="J120" s="405" t="s">
        <v>687</v>
      </c>
      <c r="K120" s="347">
        <v>0</v>
      </c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</row>
    <row r="121" spans="1:25" ht="30.75" customHeight="1" x14ac:dyDescent="0.25">
      <c r="A121" s="482"/>
      <c r="B121" s="392" t="s">
        <v>615</v>
      </c>
      <c r="C121" s="434">
        <v>15000</v>
      </c>
      <c r="D121" s="435" t="s">
        <v>626</v>
      </c>
      <c r="E121" s="407" t="s">
        <v>642</v>
      </c>
      <c r="F121" s="407" t="s">
        <v>568</v>
      </c>
      <c r="G121" s="434">
        <v>15000</v>
      </c>
      <c r="H121" s="434">
        <v>15000</v>
      </c>
      <c r="I121" s="404">
        <v>45237</v>
      </c>
      <c r="J121" s="405" t="s">
        <v>687</v>
      </c>
      <c r="K121" s="347">
        <v>0</v>
      </c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</row>
    <row r="122" spans="1:25" ht="15" customHeight="1" x14ac:dyDescent="0.25">
      <c r="A122" s="481" t="s">
        <v>308</v>
      </c>
      <c r="B122" s="477" t="s">
        <v>616</v>
      </c>
      <c r="C122" s="479">
        <v>35063.79</v>
      </c>
      <c r="D122" s="435" t="s">
        <v>629</v>
      </c>
      <c r="E122" s="477" t="s">
        <v>636</v>
      </c>
      <c r="F122" s="477" t="s">
        <v>634</v>
      </c>
      <c r="G122" s="393">
        <v>29870.63</v>
      </c>
      <c r="H122" s="393">
        <v>29870.63</v>
      </c>
      <c r="I122" s="404">
        <v>45184</v>
      </c>
      <c r="J122" s="405" t="s">
        <v>649</v>
      </c>
      <c r="K122" s="347">
        <v>0</v>
      </c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</row>
    <row r="123" spans="1:25" x14ac:dyDescent="0.25">
      <c r="A123" s="482"/>
      <c r="B123" s="478"/>
      <c r="C123" s="480"/>
      <c r="D123" s="435" t="s">
        <v>415</v>
      </c>
      <c r="E123" s="478"/>
      <c r="F123" s="478"/>
      <c r="G123" s="393">
        <v>5193.16</v>
      </c>
      <c r="H123" s="393">
        <v>5193.16</v>
      </c>
      <c r="I123" s="404">
        <v>45184</v>
      </c>
      <c r="J123" s="405" t="s">
        <v>659</v>
      </c>
      <c r="K123" s="347">
        <v>0</v>
      </c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</row>
    <row r="124" spans="1:25" ht="15" customHeight="1" x14ac:dyDescent="0.25">
      <c r="A124" s="482"/>
      <c r="B124" s="483" t="s">
        <v>617</v>
      </c>
      <c r="C124" s="479">
        <v>23376.13</v>
      </c>
      <c r="D124" s="435" t="s">
        <v>630</v>
      </c>
      <c r="E124" s="477" t="s">
        <v>640</v>
      </c>
      <c r="F124" s="477" t="s">
        <v>634</v>
      </c>
      <c r="G124" s="393">
        <v>19938.280000000002</v>
      </c>
      <c r="H124" s="393">
        <v>19938.280000000002</v>
      </c>
      <c r="I124" s="404">
        <v>45187</v>
      </c>
      <c r="J124" s="405" t="s">
        <v>650</v>
      </c>
      <c r="K124" s="347">
        <v>0</v>
      </c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</row>
    <row r="125" spans="1:25" x14ac:dyDescent="0.25">
      <c r="A125" s="482"/>
      <c r="B125" s="484"/>
      <c r="C125" s="480"/>
      <c r="D125" s="435" t="s">
        <v>415</v>
      </c>
      <c r="E125" s="478"/>
      <c r="F125" s="478"/>
      <c r="G125" s="393">
        <v>3437.85</v>
      </c>
      <c r="H125" s="393">
        <v>3437.85</v>
      </c>
      <c r="I125" s="404">
        <v>45187</v>
      </c>
      <c r="J125" s="405" t="s">
        <v>661</v>
      </c>
      <c r="K125" s="347">
        <v>0</v>
      </c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</row>
    <row r="126" spans="1:25" ht="15" customHeight="1" x14ac:dyDescent="0.25">
      <c r="A126" s="482"/>
      <c r="B126" s="483" t="s">
        <v>618</v>
      </c>
      <c r="C126" s="479">
        <v>21038.28</v>
      </c>
      <c r="D126" s="435" t="s">
        <v>631</v>
      </c>
      <c r="E126" s="477" t="s">
        <v>639</v>
      </c>
      <c r="F126" s="477" t="s">
        <v>634</v>
      </c>
      <c r="G126" s="393">
        <v>17941.84</v>
      </c>
      <c r="H126" s="393">
        <v>17941.84</v>
      </c>
      <c r="I126" s="404">
        <v>45188</v>
      </c>
      <c r="J126" s="405" t="s">
        <v>654</v>
      </c>
      <c r="K126" s="347">
        <v>0</v>
      </c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</row>
    <row r="127" spans="1:25" x14ac:dyDescent="0.25">
      <c r="A127" s="482"/>
      <c r="B127" s="484"/>
      <c r="C127" s="480"/>
      <c r="D127" s="435" t="s">
        <v>415</v>
      </c>
      <c r="E127" s="478"/>
      <c r="F127" s="478"/>
      <c r="G127" s="393">
        <v>3096.44</v>
      </c>
      <c r="H127" s="393">
        <v>3096.44</v>
      </c>
      <c r="I127" s="404">
        <v>45188</v>
      </c>
      <c r="J127" s="405" t="s">
        <v>662</v>
      </c>
      <c r="K127" s="347">
        <v>0</v>
      </c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</row>
    <row r="128" spans="1:25" ht="15" customHeight="1" x14ac:dyDescent="0.25">
      <c r="A128" s="482"/>
      <c r="B128" s="483" t="s">
        <v>619</v>
      </c>
      <c r="C128" s="479">
        <v>23376.13</v>
      </c>
      <c r="D128" s="435" t="s">
        <v>652</v>
      </c>
      <c r="E128" s="477" t="s">
        <v>638</v>
      </c>
      <c r="F128" s="477" t="s">
        <v>634</v>
      </c>
      <c r="G128" s="393">
        <v>19935.38</v>
      </c>
      <c r="H128" s="393">
        <v>19935.38</v>
      </c>
      <c r="I128" s="404">
        <v>45188</v>
      </c>
      <c r="J128" s="405" t="s">
        <v>653</v>
      </c>
      <c r="K128" s="347">
        <v>0</v>
      </c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</row>
    <row r="129" spans="1:25" x14ac:dyDescent="0.25">
      <c r="A129" s="482"/>
      <c r="B129" s="484"/>
      <c r="C129" s="480"/>
      <c r="D129" s="435" t="s">
        <v>415</v>
      </c>
      <c r="E129" s="478"/>
      <c r="F129" s="478"/>
      <c r="G129" s="393">
        <v>3440.75</v>
      </c>
      <c r="H129" s="393">
        <v>3440.75</v>
      </c>
      <c r="I129" s="404">
        <v>45188</v>
      </c>
      <c r="J129" s="405" t="s">
        <v>663</v>
      </c>
      <c r="K129" s="347">
        <v>0</v>
      </c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</row>
    <row r="130" spans="1:25" ht="15" customHeight="1" x14ac:dyDescent="0.25">
      <c r="A130" s="482"/>
      <c r="B130" s="483" t="s">
        <v>620</v>
      </c>
      <c r="C130" s="479">
        <v>14025.52</v>
      </c>
      <c r="D130" s="435" t="s">
        <v>631</v>
      </c>
      <c r="E130" s="477" t="s">
        <v>635</v>
      </c>
      <c r="F130" s="477" t="s">
        <v>634</v>
      </c>
      <c r="G130" s="393">
        <v>11952.710000000001</v>
      </c>
      <c r="H130" s="393">
        <v>11952.710000000001</v>
      </c>
      <c r="I130" s="404">
        <v>45189</v>
      </c>
      <c r="J130" s="405" t="s">
        <v>656</v>
      </c>
      <c r="K130" s="347">
        <v>0</v>
      </c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</row>
    <row r="131" spans="1:25" x14ac:dyDescent="0.25">
      <c r="A131" s="482"/>
      <c r="B131" s="484"/>
      <c r="C131" s="480"/>
      <c r="D131" s="435" t="s">
        <v>415</v>
      </c>
      <c r="E131" s="478"/>
      <c r="F131" s="478"/>
      <c r="G131" s="393">
        <v>2072.81</v>
      </c>
      <c r="H131" s="393">
        <v>2072.81</v>
      </c>
      <c r="I131" s="404">
        <v>45189</v>
      </c>
      <c r="J131" s="405" t="s">
        <v>664</v>
      </c>
      <c r="K131" s="347">
        <v>0</v>
      </c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</row>
    <row r="132" spans="1:25" x14ac:dyDescent="0.25">
      <c r="A132" s="482"/>
      <c r="B132" s="483" t="s">
        <v>621</v>
      </c>
      <c r="C132" s="479">
        <v>21038.28</v>
      </c>
      <c r="D132" s="435" t="s">
        <v>631</v>
      </c>
      <c r="E132" s="477" t="s">
        <v>633</v>
      </c>
      <c r="F132" s="477" t="s">
        <v>634</v>
      </c>
      <c r="G132" s="393">
        <v>17929.059999999998</v>
      </c>
      <c r="H132" s="393">
        <v>17929.059999999998</v>
      </c>
      <c r="I132" s="404">
        <v>45189</v>
      </c>
      <c r="J132" s="405" t="s">
        <v>655</v>
      </c>
      <c r="K132" s="347">
        <v>0</v>
      </c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</row>
    <row r="133" spans="1:25" x14ac:dyDescent="0.25">
      <c r="A133" s="534"/>
      <c r="B133" s="484"/>
      <c r="C133" s="480"/>
      <c r="D133" s="435" t="s">
        <v>415</v>
      </c>
      <c r="E133" s="478"/>
      <c r="F133" s="478"/>
      <c r="G133" s="393">
        <v>3109.22</v>
      </c>
      <c r="H133" s="393">
        <v>3109.22</v>
      </c>
      <c r="I133" s="404">
        <v>45189</v>
      </c>
      <c r="J133" s="405" t="s">
        <v>665</v>
      </c>
      <c r="K133" s="347">
        <v>0</v>
      </c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</row>
    <row r="134" spans="1:25" x14ac:dyDescent="0.25">
      <c r="A134" s="481" t="s">
        <v>608</v>
      </c>
      <c r="B134" s="477" t="s">
        <v>622</v>
      </c>
      <c r="C134" s="479">
        <v>77986.2</v>
      </c>
      <c r="D134" s="435" t="s">
        <v>632</v>
      </c>
      <c r="E134" s="477" t="s">
        <v>645</v>
      </c>
      <c r="F134" s="477" t="s">
        <v>646</v>
      </c>
      <c r="G134" s="393">
        <v>66390.209999999992</v>
      </c>
      <c r="H134" s="393">
        <v>66390.209999999992</v>
      </c>
      <c r="I134" s="404">
        <v>45208</v>
      </c>
      <c r="J134" s="405" t="s">
        <v>657</v>
      </c>
      <c r="K134" s="347">
        <v>0</v>
      </c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</row>
    <row r="135" spans="1:25" x14ac:dyDescent="0.25">
      <c r="A135" s="482"/>
      <c r="B135" s="478"/>
      <c r="C135" s="480"/>
      <c r="D135" s="435" t="s">
        <v>415</v>
      </c>
      <c r="E135" s="478"/>
      <c r="F135" s="478"/>
      <c r="G135" s="393">
        <v>11595.99</v>
      </c>
      <c r="H135" s="393">
        <v>11595.99</v>
      </c>
      <c r="I135" s="404">
        <v>45208</v>
      </c>
      <c r="J135" s="405" t="s">
        <v>666</v>
      </c>
      <c r="K135" s="347">
        <v>0</v>
      </c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</row>
    <row r="136" spans="1:25" x14ac:dyDescent="0.25">
      <c r="A136" s="482"/>
      <c r="B136" s="477" t="s">
        <v>623</v>
      </c>
      <c r="C136" s="479">
        <v>137622.64000000001</v>
      </c>
      <c r="D136" s="435" t="s">
        <v>627</v>
      </c>
      <c r="E136" s="477" t="s">
        <v>647</v>
      </c>
      <c r="F136" s="477" t="s">
        <v>646</v>
      </c>
      <c r="G136" s="393">
        <v>117159.20000000001</v>
      </c>
      <c r="H136" s="393">
        <v>117159.20000000001</v>
      </c>
      <c r="I136" s="404">
        <v>45208</v>
      </c>
      <c r="J136" s="405" t="s">
        <v>495</v>
      </c>
      <c r="K136" s="347">
        <v>0</v>
      </c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</row>
    <row r="137" spans="1:25" ht="30" customHeight="1" x14ac:dyDescent="0.25">
      <c r="A137" s="482"/>
      <c r="B137" s="478"/>
      <c r="C137" s="480"/>
      <c r="D137" s="435" t="s">
        <v>415</v>
      </c>
      <c r="E137" s="478"/>
      <c r="F137" s="478"/>
      <c r="G137" s="393">
        <v>20463.439999999999</v>
      </c>
      <c r="H137" s="393">
        <v>20463.439999999999</v>
      </c>
      <c r="I137" s="404">
        <v>45208</v>
      </c>
      <c r="J137" s="405" t="s">
        <v>667</v>
      </c>
      <c r="K137" s="347">
        <v>0</v>
      </c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</row>
    <row r="138" spans="1:25" ht="30.75" customHeight="1" x14ac:dyDescent="0.25">
      <c r="A138" s="482"/>
      <c r="B138" s="407" t="s">
        <v>624</v>
      </c>
      <c r="C138" s="434">
        <v>15000</v>
      </c>
      <c r="D138" s="435" t="s">
        <v>626</v>
      </c>
      <c r="E138" s="407" t="s">
        <v>642</v>
      </c>
      <c r="F138" s="407" t="s">
        <v>568</v>
      </c>
      <c r="G138" s="434">
        <v>15000</v>
      </c>
      <c r="H138" s="434">
        <v>15000</v>
      </c>
      <c r="I138" s="404">
        <v>45237</v>
      </c>
      <c r="J138" s="405" t="s">
        <v>687</v>
      </c>
      <c r="K138" s="347">
        <v>0</v>
      </c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</row>
    <row r="139" spans="1:25" x14ac:dyDescent="0.25">
      <c r="A139" s="542" t="s">
        <v>468</v>
      </c>
      <c r="B139" s="543"/>
      <c r="C139" s="365">
        <f>SUM(C110:C138)</f>
        <v>874718.17</v>
      </c>
      <c r="D139" s="366"/>
      <c r="E139" s="366"/>
      <c r="F139" s="366"/>
      <c r="G139" s="365">
        <f>SUM(G110:G138)</f>
        <v>874718.16999999969</v>
      </c>
      <c r="H139" s="365">
        <f>SUM(H110:H138)</f>
        <v>874718.16999999969</v>
      </c>
      <c r="I139" s="367"/>
      <c r="J139" s="366"/>
      <c r="K139" s="365">
        <f>SUM(K110:K138)</f>
        <v>0</v>
      </c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Y139" s="348"/>
    </row>
    <row r="140" spans="1:25" x14ac:dyDescent="0.25">
      <c r="A140" s="526" t="s">
        <v>440</v>
      </c>
      <c r="B140" s="525"/>
      <c r="C140" s="349">
        <f>C108+C69+C139</f>
        <v>1972212.17</v>
      </c>
      <c r="D140" s="350"/>
      <c r="E140" s="350"/>
      <c r="F140" s="350"/>
      <c r="G140" s="349">
        <f>G108+G69+G139</f>
        <v>1972212.1699999997</v>
      </c>
      <c r="H140" s="349">
        <f>H108+H69+H139</f>
        <v>1830378.5699999998</v>
      </c>
      <c r="I140" s="351"/>
      <c r="J140" s="350"/>
      <c r="K140" s="349">
        <f>K108+K69+K139</f>
        <v>141833.60000000001</v>
      </c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Y140" s="348"/>
    </row>
    <row r="141" spans="1:25" x14ac:dyDescent="0.25">
      <c r="A141" s="341"/>
      <c r="B141" s="341"/>
      <c r="C141" s="342"/>
      <c r="D141" s="341"/>
      <c r="E141" s="341"/>
      <c r="F141" s="341"/>
      <c r="G141" s="342"/>
      <c r="H141" s="342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</row>
    <row r="142" spans="1:25" x14ac:dyDescent="0.25">
      <c r="A142" s="341"/>
      <c r="B142" s="341"/>
      <c r="C142" s="342"/>
      <c r="D142" s="341"/>
      <c r="E142" s="341"/>
      <c r="F142" s="341"/>
      <c r="G142" s="342"/>
      <c r="H142" s="342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</row>
    <row r="143" spans="1:25" s="355" customFormat="1" ht="18.75" x14ac:dyDescent="0.25">
      <c r="A143" s="352"/>
      <c r="B143" s="352"/>
      <c r="C143" s="353"/>
      <c r="D143" s="352"/>
      <c r="E143" s="354" t="s">
        <v>395</v>
      </c>
      <c r="F143" s="352"/>
      <c r="G143" s="353"/>
      <c r="H143" s="353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</row>
    <row r="144" spans="1:25" s="355" customFormat="1" ht="18.75" x14ac:dyDescent="0.25">
      <c r="A144" s="352"/>
      <c r="B144" s="352"/>
      <c r="C144" s="353"/>
      <c r="D144" s="527" t="s">
        <v>441</v>
      </c>
      <c r="E144" s="527"/>
      <c r="F144" s="352"/>
      <c r="G144" s="353"/>
      <c r="H144" s="353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</row>
    <row r="145" spans="1:25" s="355" customFormat="1" ht="18.75" x14ac:dyDescent="0.25">
      <c r="A145" s="352"/>
      <c r="B145" s="352"/>
      <c r="C145" s="353"/>
      <c r="D145" s="352"/>
      <c r="E145" s="356" t="s">
        <v>324</v>
      </c>
      <c r="F145" s="352"/>
      <c r="G145" s="353"/>
      <c r="H145" s="353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</row>
    <row r="146" spans="1:25" s="355" customFormat="1" ht="18.75" x14ac:dyDescent="0.25">
      <c r="A146" s="352"/>
      <c r="B146" s="352"/>
      <c r="C146" s="353"/>
      <c r="D146" s="352"/>
      <c r="E146" s="357"/>
      <c r="F146" s="352"/>
      <c r="G146" s="353"/>
      <c r="H146" s="353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</row>
    <row r="147" spans="1:25" s="355" customFormat="1" ht="36" x14ac:dyDescent="0.25">
      <c r="A147" s="352"/>
      <c r="B147" s="352"/>
      <c r="C147" s="353"/>
      <c r="D147" s="352"/>
      <c r="E147" s="354" t="s">
        <v>442</v>
      </c>
      <c r="F147" s="352"/>
      <c r="G147" s="353"/>
      <c r="H147" s="353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 s="355" customFormat="1" ht="18.75" x14ac:dyDescent="0.25">
      <c r="A148" s="352"/>
      <c r="B148" s="352"/>
      <c r="C148" s="353"/>
      <c r="D148" s="352"/>
      <c r="E148" s="358"/>
      <c r="F148" s="352"/>
      <c r="G148" s="353"/>
      <c r="H148" s="353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</row>
    <row r="149" spans="1:25" x14ac:dyDescent="0.25">
      <c r="A149" s="341"/>
      <c r="B149" s="341"/>
      <c r="C149" s="342"/>
      <c r="D149" s="341"/>
      <c r="E149" s="341"/>
      <c r="F149" s="341"/>
      <c r="G149" s="342"/>
      <c r="H149" s="342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</row>
    <row r="150" spans="1:25" x14ac:dyDescent="0.25">
      <c r="A150" s="341"/>
      <c r="B150" s="341"/>
      <c r="C150" s="342"/>
      <c r="D150" s="341"/>
      <c r="E150" s="341"/>
      <c r="F150" s="341"/>
      <c r="G150" s="342"/>
      <c r="H150" s="342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</row>
    <row r="151" spans="1:25" x14ac:dyDescent="0.25">
      <c r="A151" s="341"/>
      <c r="B151" s="341"/>
      <c r="C151" s="342"/>
      <c r="D151" s="341"/>
      <c r="E151" s="341"/>
      <c r="F151" s="341"/>
      <c r="G151" s="342"/>
      <c r="H151" s="342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</row>
    <row r="152" spans="1:25" x14ac:dyDescent="0.25">
      <c r="A152" s="341"/>
      <c r="B152" s="341"/>
      <c r="C152" s="342"/>
      <c r="D152" s="341"/>
      <c r="E152" s="341"/>
      <c r="F152" s="341"/>
      <c r="G152" s="342"/>
      <c r="H152" s="342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</row>
    <row r="153" spans="1:25" x14ac:dyDescent="0.25">
      <c r="A153" s="341"/>
      <c r="B153" s="341"/>
      <c r="C153" s="342"/>
      <c r="D153" s="341"/>
      <c r="E153" s="341"/>
      <c r="F153" s="341"/>
      <c r="G153" s="342"/>
      <c r="H153" s="342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</row>
    <row r="154" spans="1:25" x14ac:dyDescent="0.25">
      <c r="A154" s="341"/>
      <c r="B154" s="341"/>
      <c r="C154" s="342"/>
      <c r="D154" s="341"/>
      <c r="E154" s="341"/>
      <c r="F154" s="341"/>
      <c r="G154" s="342"/>
      <c r="H154" s="342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</row>
    <row r="155" spans="1:25" x14ac:dyDescent="0.25">
      <c r="A155" s="341"/>
      <c r="B155" s="341"/>
      <c r="C155" s="342"/>
      <c r="D155" s="341"/>
      <c r="E155" s="341"/>
      <c r="F155" s="341"/>
      <c r="G155" s="342"/>
      <c r="H155" s="342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</row>
    <row r="156" spans="1:25" x14ac:dyDescent="0.25">
      <c r="A156" s="341"/>
      <c r="B156" s="341"/>
      <c r="C156" s="342"/>
      <c r="D156" s="341"/>
      <c r="E156" s="341"/>
      <c r="F156" s="341"/>
      <c r="G156" s="342"/>
      <c r="H156" s="342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</row>
    <row r="157" spans="1:25" x14ac:dyDescent="0.25">
      <c r="A157" s="341"/>
      <c r="B157" s="341"/>
      <c r="C157" s="342"/>
      <c r="D157" s="341"/>
      <c r="E157" s="341"/>
      <c r="F157" s="341"/>
      <c r="G157" s="342"/>
      <c r="H157" s="342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</row>
    <row r="158" spans="1:25" x14ac:dyDescent="0.25">
      <c r="A158" s="341"/>
      <c r="B158" s="341"/>
      <c r="C158" s="342"/>
      <c r="D158" s="341"/>
      <c r="E158" s="341"/>
      <c r="F158" s="341"/>
      <c r="G158" s="342"/>
      <c r="H158" s="342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</row>
    <row r="159" spans="1:25" x14ac:dyDescent="0.25">
      <c r="A159" s="341"/>
      <c r="B159" s="341"/>
      <c r="C159" s="342"/>
      <c r="D159" s="341"/>
      <c r="E159" s="341"/>
      <c r="F159" s="341"/>
      <c r="G159" s="342"/>
      <c r="H159" s="342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</row>
    <row r="160" spans="1:25" x14ac:dyDescent="0.25">
      <c r="A160" s="341"/>
      <c r="B160" s="341"/>
      <c r="C160" s="342"/>
      <c r="D160" s="341"/>
      <c r="E160" s="341"/>
      <c r="F160" s="341"/>
      <c r="G160" s="342"/>
      <c r="H160" s="342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</row>
    <row r="161" spans="1:25" x14ac:dyDescent="0.25">
      <c r="A161" s="341"/>
      <c r="B161" s="341"/>
      <c r="C161" s="342"/>
      <c r="D161" s="341"/>
      <c r="E161" s="341"/>
      <c r="F161" s="341"/>
      <c r="G161" s="342"/>
      <c r="H161" s="342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</row>
    <row r="162" spans="1:25" x14ac:dyDescent="0.25">
      <c r="A162" s="341"/>
      <c r="B162" s="341"/>
      <c r="C162" s="342"/>
      <c r="D162" s="341"/>
      <c r="E162" s="341"/>
      <c r="F162" s="341"/>
      <c r="G162" s="342"/>
      <c r="H162" s="342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</row>
    <row r="163" spans="1:25" x14ac:dyDescent="0.25">
      <c r="A163" s="341"/>
      <c r="B163" s="341"/>
      <c r="C163" s="342"/>
      <c r="D163" s="341"/>
      <c r="E163" s="341"/>
      <c r="F163" s="341"/>
      <c r="G163" s="342"/>
      <c r="H163" s="342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</row>
    <row r="164" spans="1:25" x14ac:dyDescent="0.25">
      <c r="A164" s="341"/>
      <c r="B164" s="341"/>
      <c r="C164" s="342"/>
      <c r="D164" s="341"/>
      <c r="E164" s="341"/>
      <c r="F164" s="341"/>
      <c r="G164" s="342"/>
      <c r="H164" s="342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</row>
    <row r="165" spans="1:25" x14ac:dyDescent="0.25">
      <c r="A165" s="341"/>
      <c r="B165" s="341"/>
      <c r="C165" s="342"/>
      <c r="D165" s="341"/>
      <c r="E165" s="341"/>
      <c r="F165" s="341"/>
      <c r="G165" s="342"/>
      <c r="H165" s="342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</row>
    <row r="166" spans="1:25" x14ac:dyDescent="0.25">
      <c r="A166" s="341"/>
      <c r="B166" s="341"/>
      <c r="C166" s="342"/>
      <c r="D166" s="341"/>
      <c r="E166" s="341"/>
      <c r="F166" s="341"/>
      <c r="G166" s="342"/>
      <c r="H166" s="342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</row>
    <row r="167" spans="1:25" x14ac:dyDescent="0.25">
      <c r="A167" s="341"/>
      <c r="B167" s="341"/>
      <c r="C167" s="342"/>
      <c r="D167" s="341"/>
      <c r="E167" s="341"/>
      <c r="F167" s="341"/>
      <c r="G167" s="342"/>
      <c r="H167" s="342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</row>
    <row r="168" spans="1:25" x14ac:dyDescent="0.25">
      <c r="A168" s="341"/>
      <c r="B168" s="341"/>
      <c r="C168" s="342"/>
      <c r="D168" s="341"/>
      <c r="E168" s="341"/>
      <c r="F168" s="341"/>
      <c r="G168" s="342"/>
      <c r="H168" s="342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</row>
    <row r="169" spans="1:25" x14ac:dyDescent="0.25">
      <c r="A169" s="341"/>
      <c r="B169" s="341"/>
      <c r="C169" s="342"/>
      <c r="D169" s="341"/>
      <c r="E169" s="341"/>
      <c r="F169" s="341"/>
      <c r="G169" s="342"/>
      <c r="H169" s="342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</row>
    <row r="170" spans="1:25" x14ac:dyDescent="0.25">
      <c r="A170" s="341"/>
      <c r="B170" s="341"/>
      <c r="C170" s="342"/>
      <c r="D170" s="341"/>
      <c r="E170" s="341"/>
      <c r="F170" s="341"/>
      <c r="G170" s="342"/>
      <c r="H170" s="342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</row>
    <row r="171" spans="1:25" x14ac:dyDescent="0.25">
      <c r="A171" s="341"/>
      <c r="B171" s="341"/>
      <c r="C171" s="342"/>
      <c r="D171" s="341"/>
      <c r="E171" s="341"/>
      <c r="F171" s="341"/>
      <c r="G171" s="342"/>
      <c r="H171" s="342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</row>
    <row r="172" spans="1:25" x14ac:dyDescent="0.25">
      <c r="A172" s="341"/>
      <c r="B172" s="341"/>
      <c r="C172" s="342"/>
      <c r="D172" s="341"/>
      <c r="E172" s="341"/>
      <c r="F172" s="341"/>
      <c r="G172" s="342"/>
      <c r="H172" s="342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</row>
    <row r="173" spans="1:25" x14ac:dyDescent="0.25">
      <c r="A173" s="341"/>
      <c r="B173" s="341"/>
      <c r="C173" s="342"/>
      <c r="D173" s="341"/>
      <c r="E173" s="341"/>
      <c r="F173" s="341"/>
      <c r="G173" s="342"/>
      <c r="H173" s="342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</row>
    <row r="174" spans="1:25" x14ac:dyDescent="0.25">
      <c r="A174" s="341"/>
      <c r="B174" s="341"/>
      <c r="C174" s="342"/>
      <c r="D174" s="341"/>
      <c r="E174" s="341"/>
      <c r="F174" s="341"/>
      <c r="G174" s="342"/>
      <c r="H174" s="342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</row>
    <row r="175" spans="1:25" x14ac:dyDescent="0.25">
      <c r="A175" s="341"/>
      <c r="B175" s="341"/>
      <c r="C175" s="342"/>
      <c r="D175" s="341"/>
      <c r="E175" s="341"/>
      <c r="F175" s="341"/>
      <c r="G175" s="342"/>
      <c r="H175" s="342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</row>
    <row r="176" spans="1:25" x14ac:dyDescent="0.25">
      <c r="A176" s="341"/>
      <c r="B176" s="341"/>
      <c r="C176" s="342"/>
      <c r="D176" s="341"/>
      <c r="E176" s="341"/>
      <c r="F176" s="341"/>
      <c r="G176" s="342"/>
      <c r="H176" s="342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</row>
    <row r="177" spans="1:25" x14ac:dyDescent="0.25">
      <c r="A177" s="341"/>
      <c r="B177" s="341"/>
      <c r="C177" s="342"/>
      <c r="D177" s="341"/>
      <c r="E177" s="341"/>
      <c r="F177" s="341"/>
      <c r="G177" s="342"/>
      <c r="H177" s="342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</row>
    <row r="178" spans="1:25" x14ac:dyDescent="0.25">
      <c r="A178" s="341"/>
      <c r="B178" s="341"/>
      <c r="C178" s="342"/>
      <c r="D178" s="341"/>
      <c r="E178" s="341"/>
      <c r="F178" s="341"/>
      <c r="G178" s="342"/>
      <c r="H178" s="342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</row>
    <row r="179" spans="1:25" x14ac:dyDescent="0.25">
      <c r="A179" s="341"/>
      <c r="B179" s="341"/>
      <c r="C179" s="342"/>
      <c r="D179" s="341"/>
      <c r="E179" s="341"/>
      <c r="F179" s="341"/>
      <c r="G179" s="342"/>
      <c r="H179" s="342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</row>
    <row r="180" spans="1:25" x14ac:dyDescent="0.25">
      <c r="A180" s="341"/>
      <c r="B180" s="341"/>
      <c r="C180" s="342"/>
      <c r="D180" s="341"/>
      <c r="E180" s="341"/>
      <c r="F180" s="341"/>
      <c r="G180" s="342"/>
      <c r="H180" s="342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</row>
    <row r="181" spans="1:25" x14ac:dyDescent="0.25">
      <c r="A181" s="341"/>
      <c r="B181" s="341"/>
      <c r="C181" s="342"/>
      <c r="D181" s="341"/>
      <c r="E181" s="341"/>
      <c r="F181" s="341"/>
      <c r="G181" s="342"/>
      <c r="H181" s="342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</row>
    <row r="182" spans="1:25" x14ac:dyDescent="0.25">
      <c r="A182" s="341"/>
      <c r="B182" s="341"/>
      <c r="C182" s="342"/>
      <c r="D182" s="341"/>
      <c r="E182" s="341"/>
      <c r="F182" s="341"/>
      <c r="G182" s="342"/>
      <c r="H182" s="342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</row>
    <row r="183" spans="1:25" x14ac:dyDescent="0.25">
      <c r="A183" s="341"/>
      <c r="B183" s="341"/>
      <c r="C183" s="342"/>
      <c r="D183" s="341"/>
      <c r="E183" s="341"/>
      <c r="F183" s="341"/>
      <c r="G183" s="342"/>
      <c r="H183" s="342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</row>
    <row r="184" spans="1:25" x14ac:dyDescent="0.25">
      <c r="A184" s="341"/>
      <c r="B184" s="341"/>
      <c r="C184" s="342"/>
      <c r="D184" s="341"/>
      <c r="E184" s="341"/>
      <c r="F184" s="341"/>
      <c r="G184" s="342"/>
      <c r="H184" s="342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</row>
    <row r="185" spans="1:25" x14ac:dyDescent="0.25">
      <c r="A185" s="341"/>
      <c r="B185" s="341"/>
      <c r="C185" s="342"/>
      <c r="D185" s="341"/>
      <c r="E185" s="341"/>
      <c r="F185" s="341"/>
      <c r="G185" s="342"/>
      <c r="H185" s="342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</row>
    <row r="186" spans="1:25" x14ac:dyDescent="0.25">
      <c r="A186" s="341"/>
      <c r="B186" s="341"/>
      <c r="C186" s="342"/>
      <c r="D186" s="341"/>
      <c r="E186" s="341"/>
      <c r="F186" s="341"/>
      <c r="G186" s="342"/>
      <c r="H186" s="342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</row>
    <row r="187" spans="1:25" x14ac:dyDescent="0.25">
      <c r="A187" s="341"/>
      <c r="B187" s="341"/>
      <c r="C187" s="342"/>
      <c r="D187" s="341"/>
      <c r="E187" s="341"/>
      <c r="F187" s="341"/>
      <c r="G187" s="342"/>
      <c r="H187" s="342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</row>
    <row r="188" spans="1:25" x14ac:dyDescent="0.25">
      <c r="A188" s="341"/>
      <c r="B188" s="341"/>
      <c r="C188" s="342"/>
      <c r="D188" s="341"/>
      <c r="E188" s="341"/>
      <c r="F188" s="341"/>
      <c r="G188" s="342"/>
      <c r="H188" s="342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</row>
    <row r="189" spans="1:25" x14ac:dyDescent="0.25">
      <c r="A189" s="341"/>
      <c r="B189" s="341"/>
      <c r="C189" s="342"/>
      <c r="D189" s="341"/>
      <c r="E189" s="341"/>
      <c r="F189" s="341"/>
      <c r="G189" s="342"/>
      <c r="H189" s="342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</row>
    <row r="190" spans="1:25" x14ac:dyDescent="0.25">
      <c r="A190" s="341"/>
      <c r="B190" s="341"/>
      <c r="C190" s="342"/>
      <c r="D190" s="341"/>
      <c r="E190" s="341"/>
      <c r="F190" s="341"/>
      <c r="G190" s="342"/>
      <c r="H190" s="342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</row>
    <row r="191" spans="1:25" x14ac:dyDescent="0.25">
      <c r="A191" s="341"/>
      <c r="B191" s="341"/>
      <c r="C191" s="342"/>
      <c r="D191" s="341"/>
      <c r="E191" s="341"/>
      <c r="F191" s="341"/>
      <c r="G191" s="342"/>
      <c r="H191" s="342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</row>
    <row r="192" spans="1:25" x14ac:dyDescent="0.25">
      <c r="A192" s="341"/>
      <c r="B192" s="341"/>
      <c r="C192" s="342"/>
      <c r="D192" s="341"/>
      <c r="E192" s="341"/>
      <c r="F192" s="341"/>
      <c r="G192" s="342"/>
      <c r="H192" s="342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</row>
    <row r="193" spans="1:25" x14ac:dyDescent="0.25">
      <c r="A193" s="341"/>
      <c r="B193" s="341"/>
      <c r="C193" s="342"/>
      <c r="D193" s="341"/>
      <c r="E193" s="341"/>
      <c r="F193" s="341"/>
      <c r="G193" s="342"/>
      <c r="H193" s="342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341"/>
      <c r="T193" s="341"/>
      <c r="U193" s="341"/>
      <c r="V193" s="341"/>
      <c r="W193" s="341"/>
      <c r="X193" s="341"/>
      <c r="Y193" s="341"/>
    </row>
    <row r="194" spans="1:25" x14ac:dyDescent="0.25">
      <c r="A194" s="341"/>
      <c r="B194" s="341"/>
      <c r="C194" s="342"/>
      <c r="D194" s="341"/>
      <c r="E194" s="341"/>
      <c r="F194" s="341"/>
      <c r="G194" s="342"/>
      <c r="H194" s="342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W194" s="341"/>
      <c r="X194" s="341"/>
      <c r="Y194" s="341"/>
    </row>
    <row r="195" spans="1:25" x14ac:dyDescent="0.25">
      <c r="A195" s="341"/>
      <c r="B195" s="341"/>
      <c r="C195" s="342"/>
      <c r="D195" s="341"/>
      <c r="E195" s="341"/>
      <c r="F195" s="341"/>
      <c r="G195" s="342"/>
      <c r="H195" s="342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</row>
    <row r="196" spans="1:25" x14ac:dyDescent="0.25">
      <c r="A196" s="341"/>
      <c r="B196" s="341"/>
      <c r="C196" s="342"/>
      <c r="D196" s="341"/>
      <c r="E196" s="341"/>
      <c r="F196" s="341"/>
      <c r="G196" s="342"/>
      <c r="H196" s="342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</row>
    <row r="197" spans="1:25" x14ac:dyDescent="0.25">
      <c r="A197" s="341"/>
      <c r="B197" s="341"/>
      <c r="C197" s="342"/>
      <c r="D197" s="341"/>
      <c r="E197" s="341"/>
      <c r="F197" s="341"/>
      <c r="G197" s="342"/>
      <c r="H197" s="342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</row>
    <row r="198" spans="1:25" x14ac:dyDescent="0.25">
      <c r="A198" s="341"/>
      <c r="B198" s="341"/>
      <c r="C198" s="342"/>
      <c r="D198" s="341"/>
      <c r="E198" s="341"/>
      <c r="F198" s="341"/>
      <c r="G198" s="342"/>
      <c r="H198" s="342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341"/>
      <c r="T198" s="341"/>
      <c r="U198" s="341"/>
      <c r="V198" s="341"/>
      <c r="W198" s="341"/>
      <c r="X198" s="341"/>
      <c r="Y198" s="341"/>
    </row>
    <row r="199" spans="1:25" x14ac:dyDescent="0.25">
      <c r="A199" s="341"/>
      <c r="B199" s="341"/>
      <c r="C199" s="342"/>
      <c r="D199" s="341"/>
      <c r="E199" s="341"/>
      <c r="F199" s="341"/>
      <c r="G199" s="342"/>
      <c r="H199" s="342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</row>
    <row r="200" spans="1:25" x14ac:dyDescent="0.25">
      <c r="A200" s="341"/>
      <c r="B200" s="341"/>
      <c r="C200" s="342"/>
      <c r="D200" s="341"/>
      <c r="E200" s="341"/>
      <c r="F200" s="341"/>
      <c r="G200" s="342"/>
      <c r="H200" s="342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</row>
    <row r="201" spans="1:25" x14ac:dyDescent="0.25">
      <c r="A201" s="341"/>
      <c r="B201" s="341"/>
      <c r="C201" s="342"/>
      <c r="D201" s="341"/>
      <c r="E201" s="341"/>
      <c r="F201" s="341"/>
      <c r="G201" s="342"/>
      <c r="H201" s="342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</row>
    <row r="202" spans="1:25" x14ac:dyDescent="0.25">
      <c r="A202" s="341"/>
      <c r="B202" s="341"/>
      <c r="C202" s="342"/>
      <c r="D202" s="341"/>
      <c r="E202" s="341"/>
      <c r="F202" s="341"/>
      <c r="G202" s="342"/>
      <c r="H202" s="342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</row>
    <row r="203" spans="1:25" x14ac:dyDescent="0.25">
      <c r="A203" s="341"/>
      <c r="B203" s="341"/>
      <c r="C203" s="342"/>
      <c r="D203" s="341"/>
      <c r="E203" s="341"/>
      <c r="F203" s="341"/>
      <c r="G203" s="342"/>
      <c r="H203" s="342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</row>
    <row r="204" spans="1:25" x14ac:dyDescent="0.25">
      <c r="A204" s="341"/>
      <c r="B204" s="341"/>
      <c r="C204" s="342"/>
      <c r="D204" s="341"/>
      <c r="E204" s="341"/>
      <c r="F204" s="341"/>
      <c r="G204" s="342"/>
      <c r="H204" s="342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</row>
    <row r="205" spans="1:25" x14ac:dyDescent="0.25">
      <c r="A205" s="341"/>
      <c r="B205" s="341"/>
      <c r="C205" s="342"/>
      <c r="D205" s="341"/>
      <c r="E205" s="341"/>
      <c r="F205" s="341"/>
      <c r="G205" s="342"/>
      <c r="H205" s="342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341"/>
      <c r="T205" s="341"/>
      <c r="U205" s="341"/>
      <c r="V205" s="341"/>
      <c r="W205" s="341"/>
      <c r="X205" s="341"/>
      <c r="Y205" s="341"/>
    </row>
    <row r="206" spans="1:25" x14ac:dyDescent="0.25">
      <c r="A206" s="341"/>
      <c r="B206" s="341"/>
      <c r="C206" s="342"/>
      <c r="D206" s="341"/>
      <c r="E206" s="341"/>
      <c r="F206" s="341"/>
      <c r="G206" s="342"/>
      <c r="H206" s="342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341"/>
      <c r="T206" s="341"/>
      <c r="U206" s="341"/>
      <c r="V206" s="341"/>
      <c r="W206" s="341"/>
      <c r="X206" s="341"/>
      <c r="Y206" s="341"/>
    </row>
    <row r="207" spans="1:25" x14ac:dyDescent="0.25">
      <c r="A207" s="341"/>
      <c r="B207" s="341"/>
      <c r="C207" s="342"/>
      <c r="D207" s="341"/>
      <c r="E207" s="341"/>
      <c r="F207" s="341"/>
      <c r="G207" s="342"/>
      <c r="H207" s="342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</row>
    <row r="208" spans="1:25" x14ac:dyDescent="0.25">
      <c r="A208" s="341"/>
      <c r="B208" s="341"/>
      <c r="C208" s="342"/>
      <c r="D208" s="341"/>
      <c r="E208" s="341"/>
      <c r="F208" s="341"/>
      <c r="G208" s="342"/>
      <c r="H208" s="342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</row>
    <row r="209" spans="1:25" x14ac:dyDescent="0.25">
      <c r="A209" s="341"/>
      <c r="B209" s="341"/>
      <c r="C209" s="342"/>
      <c r="D209" s="341"/>
      <c r="E209" s="341"/>
      <c r="F209" s="341"/>
      <c r="G209" s="342"/>
      <c r="H209" s="342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</row>
    <row r="210" spans="1:25" x14ac:dyDescent="0.25">
      <c r="A210" s="341"/>
      <c r="B210" s="341"/>
      <c r="C210" s="342"/>
      <c r="D210" s="341"/>
      <c r="E210" s="341"/>
      <c r="F210" s="341"/>
      <c r="G210" s="342"/>
      <c r="H210" s="342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</row>
    <row r="211" spans="1:25" x14ac:dyDescent="0.25">
      <c r="A211" s="341"/>
      <c r="B211" s="341"/>
      <c r="C211" s="342"/>
      <c r="D211" s="341"/>
      <c r="E211" s="341"/>
      <c r="F211" s="341"/>
      <c r="G211" s="342"/>
      <c r="H211" s="342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</row>
    <row r="212" spans="1:25" x14ac:dyDescent="0.25">
      <c r="A212" s="341"/>
      <c r="B212" s="341"/>
      <c r="C212" s="342"/>
      <c r="D212" s="341"/>
      <c r="E212" s="341"/>
      <c r="F212" s="341"/>
      <c r="G212" s="342"/>
      <c r="H212" s="342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</row>
    <row r="213" spans="1:25" x14ac:dyDescent="0.25">
      <c r="A213" s="341"/>
      <c r="B213" s="341"/>
      <c r="C213" s="342"/>
      <c r="D213" s="341"/>
      <c r="E213" s="341"/>
      <c r="F213" s="341"/>
      <c r="G213" s="342"/>
      <c r="H213" s="342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</row>
    <row r="214" spans="1:25" x14ac:dyDescent="0.25">
      <c r="A214" s="341"/>
      <c r="B214" s="341"/>
      <c r="C214" s="342"/>
      <c r="D214" s="341"/>
      <c r="E214" s="341"/>
      <c r="F214" s="341"/>
      <c r="G214" s="342"/>
      <c r="H214" s="342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</row>
    <row r="215" spans="1:25" x14ac:dyDescent="0.25">
      <c r="A215" s="341"/>
      <c r="B215" s="341"/>
      <c r="C215" s="342"/>
      <c r="D215" s="341"/>
      <c r="E215" s="341"/>
      <c r="F215" s="341"/>
      <c r="G215" s="342"/>
      <c r="H215" s="342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</row>
    <row r="216" spans="1:25" x14ac:dyDescent="0.25">
      <c r="A216" s="341"/>
      <c r="B216" s="341"/>
      <c r="C216" s="342"/>
      <c r="D216" s="341"/>
      <c r="E216" s="341"/>
      <c r="F216" s="341"/>
      <c r="G216" s="342"/>
      <c r="H216" s="342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</row>
    <row r="217" spans="1:25" x14ac:dyDescent="0.25">
      <c r="A217" s="341"/>
      <c r="B217" s="341"/>
      <c r="C217" s="342"/>
      <c r="D217" s="341"/>
      <c r="E217" s="341"/>
      <c r="F217" s="341"/>
      <c r="G217" s="342"/>
      <c r="H217" s="342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</row>
    <row r="218" spans="1:25" x14ac:dyDescent="0.25">
      <c r="A218" s="341"/>
      <c r="B218" s="341"/>
      <c r="C218" s="342"/>
      <c r="D218" s="341"/>
      <c r="E218" s="341"/>
      <c r="F218" s="341"/>
      <c r="G218" s="342"/>
      <c r="H218" s="342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</row>
    <row r="219" spans="1:25" x14ac:dyDescent="0.25">
      <c r="A219" s="341"/>
      <c r="B219" s="341"/>
      <c r="C219" s="342"/>
      <c r="D219" s="341"/>
      <c r="E219" s="341"/>
      <c r="F219" s="341"/>
      <c r="G219" s="342"/>
      <c r="H219" s="342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341"/>
      <c r="T219" s="341"/>
      <c r="U219" s="341"/>
      <c r="V219" s="341"/>
      <c r="W219" s="341"/>
      <c r="X219" s="341"/>
      <c r="Y219" s="341"/>
    </row>
    <row r="220" spans="1:25" x14ac:dyDescent="0.25">
      <c r="A220" s="341"/>
      <c r="B220" s="341"/>
      <c r="C220" s="342"/>
      <c r="D220" s="341"/>
      <c r="E220" s="341"/>
      <c r="F220" s="341"/>
      <c r="G220" s="342"/>
      <c r="H220" s="342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</row>
    <row r="221" spans="1:25" x14ac:dyDescent="0.25">
      <c r="A221" s="341"/>
      <c r="B221" s="341"/>
      <c r="C221" s="342"/>
      <c r="D221" s="341"/>
      <c r="E221" s="341"/>
      <c r="F221" s="341"/>
      <c r="G221" s="342"/>
      <c r="H221" s="342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341"/>
      <c r="T221" s="341"/>
      <c r="U221" s="341"/>
      <c r="V221" s="341"/>
      <c r="W221" s="341"/>
      <c r="X221" s="341"/>
      <c r="Y221" s="341"/>
    </row>
    <row r="222" spans="1:25" x14ac:dyDescent="0.25">
      <c r="A222" s="341"/>
      <c r="B222" s="341"/>
      <c r="C222" s="342"/>
      <c r="D222" s="341"/>
      <c r="E222" s="341"/>
      <c r="F222" s="341"/>
      <c r="G222" s="342"/>
      <c r="H222" s="342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</row>
    <row r="223" spans="1:25" x14ac:dyDescent="0.25">
      <c r="A223" s="341"/>
      <c r="B223" s="341"/>
      <c r="C223" s="342"/>
      <c r="D223" s="341"/>
      <c r="E223" s="341"/>
      <c r="F223" s="341"/>
      <c r="G223" s="342"/>
      <c r="H223" s="342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</row>
    <row r="224" spans="1:25" x14ac:dyDescent="0.25">
      <c r="A224" s="341"/>
      <c r="B224" s="341"/>
      <c r="C224" s="342"/>
      <c r="D224" s="341"/>
      <c r="E224" s="341"/>
      <c r="F224" s="341"/>
      <c r="G224" s="342"/>
      <c r="H224" s="342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</row>
    <row r="225" spans="1:25" x14ac:dyDescent="0.25">
      <c r="A225" s="341"/>
      <c r="B225" s="341"/>
      <c r="C225" s="342"/>
      <c r="D225" s="341"/>
      <c r="E225" s="341"/>
      <c r="F225" s="341"/>
      <c r="G225" s="342"/>
      <c r="H225" s="342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</row>
    <row r="226" spans="1:25" x14ac:dyDescent="0.25">
      <c r="A226" s="341"/>
      <c r="B226" s="341"/>
      <c r="C226" s="342"/>
      <c r="D226" s="341"/>
      <c r="E226" s="341"/>
      <c r="F226" s="341"/>
      <c r="G226" s="342"/>
      <c r="H226" s="342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</row>
    <row r="227" spans="1:25" x14ac:dyDescent="0.25">
      <c r="A227" s="341"/>
      <c r="B227" s="341"/>
      <c r="C227" s="342"/>
      <c r="D227" s="341"/>
      <c r="E227" s="341"/>
      <c r="F227" s="341"/>
      <c r="G227" s="342"/>
      <c r="H227" s="342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</row>
    <row r="228" spans="1:25" x14ac:dyDescent="0.25">
      <c r="A228" s="341"/>
      <c r="B228" s="341"/>
      <c r="C228" s="342"/>
      <c r="D228" s="341"/>
      <c r="E228" s="341"/>
      <c r="F228" s="341"/>
      <c r="G228" s="342"/>
      <c r="H228" s="342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</row>
    <row r="229" spans="1:25" x14ac:dyDescent="0.25">
      <c r="A229" s="341"/>
      <c r="B229" s="341"/>
      <c r="C229" s="342"/>
      <c r="D229" s="341"/>
      <c r="E229" s="341"/>
      <c r="F229" s="341"/>
      <c r="G229" s="342"/>
      <c r="H229" s="342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</row>
    <row r="230" spans="1:25" x14ac:dyDescent="0.25">
      <c r="A230" s="341"/>
      <c r="B230" s="341"/>
      <c r="C230" s="342"/>
      <c r="D230" s="341"/>
      <c r="E230" s="341"/>
      <c r="F230" s="341"/>
      <c r="G230" s="342"/>
      <c r="H230" s="342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1"/>
    </row>
    <row r="231" spans="1:25" x14ac:dyDescent="0.25">
      <c r="A231" s="341"/>
      <c r="B231" s="341"/>
      <c r="C231" s="342"/>
      <c r="D231" s="341"/>
      <c r="E231" s="341"/>
      <c r="F231" s="341"/>
      <c r="G231" s="342"/>
      <c r="H231" s="342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1"/>
      <c r="U231" s="341"/>
      <c r="V231" s="341"/>
      <c r="W231" s="341"/>
      <c r="X231" s="341"/>
      <c r="Y231" s="341"/>
    </row>
    <row r="232" spans="1:25" x14ac:dyDescent="0.25">
      <c r="A232" s="341"/>
      <c r="B232" s="341"/>
      <c r="C232" s="342"/>
      <c r="D232" s="341"/>
      <c r="E232" s="341"/>
      <c r="F232" s="341"/>
      <c r="G232" s="342"/>
      <c r="H232" s="342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</row>
    <row r="233" spans="1:25" x14ac:dyDescent="0.25">
      <c r="A233" s="341"/>
      <c r="B233" s="341"/>
      <c r="C233" s="342"/>
      <c r="D233" s="341"/>
      <c r="E233" s="341"/>
      <c r="F233" s="341"/>
      <c r="G233" s="342"/>
      <c r="H233" s="342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</row>
    <row r="234" spans="1:25" x14ac:dyDescent="0.25">
      <c r="A234" s="341"/>
      <c r="B234" s="341"/>
      <c r="C234" s="342"/>
      <c r="D234" s="341"/>
      <c r="E234" s="341"/>
      <c r="F234" s="341"/>
      <c r="G234" s="342"/>
      <c r="H234" s="342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341"/>
      <c r="T234" s="341"/>
      <c r="U234" s="341"/>
      <c r="V234" s="341"/>
      <c r="W234" s="341"/>
      <c r="X234" s="341"/>
      <c r="Y234" s="341"/>
    </row>
    <row r="235" spans="1:25" x14ac:dyDescent="0.25">
      <c r="A235" s="341"/>
      <c r="B235" s="341"/>
      <c r="C235" s="342"/>
      <c r="D235" s="341"/>
      <c r="E235" s="341"/>
      <c r="F235" s="341"/>
      <c r="G235" s="342"/>
      <c r="H235" s="342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</row>
    <row r="236" spans="1:25" x14ac:dyDescent="0.25">
      <c r="A236" s="341"/>
      <c r="B236" s="341"/>
      <c r="C236" s="342"/>
      <c r="D236" s="341"/>
      <c r="E236" s="341"/>
      <c r="F236" s="341"/>
      <c r="G236" s="342"/>
      <c r="H236" s="342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</row>
    <row r="237" spans="1:25" x14ac:dyDescent="0.25">
      <c r="A237" s="341"/>
      <c r="B237" s="341"/>
      <c r="C237" s="342"/>
      <c r="D237" s="341"/>
      <c r="E237" s="341"/>
      <c r="F237" s="341"/>
      <c r="G237" s="342"/>
      <c r="H237" s="342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</row>
    <row r="238" spans="1:25" x14ac:dyDescent="0.25">
      <c r="A238" s="341"/>
      <c r="B238" s="341"/>
      <c r="C238" s="342"/>
      <c r="D238" s="341"/>
      <c r="E238" s="341"/>
      <c r="F238" s="341"/>
      <c r="G238" s="342"/>
      <c r="H238" s="342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341"/>
      <c r="T238" s="341"/>
      <c r="U238" s="341"/>
      <c r="V238" s="341"/>
      <c r="W238" s="341"/>
      <c r="X238" s="341"/>
      <c r="Y238" s="341"/>
    </row>
    <row r="239" spans="1:25" x14ac:dyDescent="0.25">
      <c r="A239" s="341"/>
      <c r="B239" s="341"/>
      <c r="C239" s="342"/>
      <c r="D239" s="341"/>
      <c r="E239" s="341"/>
      <c r="F239" s="341"/>
      <c r="G239" s="342"/>
      <c r="H239" s="342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</row>
    <row r="240" spans="1:25" x14ac:dyDescent="0.25">
      <c r="A240" s="341"/>
      <c r="B240" s="341"/>
      <c r="C240" s="342"/>
      <c r="D240" s="341"/>
      <c r="E240" s="341"/>
      <c r="F240" s="341"/>
      <c r="G240" s="342"/>
      <c r="H240" s="342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341"/>
      <c r="T240" s="341"/>
      <c r="U240" s="341"/>
      <c r="V240" s="341"/>
      <c r="W240" s="341"/>
      <c r="X240" s="341"/>
      <c r="Y240" s="341"/>
    </row>
    <row r="241" spans="1:25" x14ac:dyDescent="0.25">
      <c r="A241" s="341"/>
      <c r="B241" s="341"/>
      <c r="C241" s="342"/>
      <c r="D241" s="341"/>
      <c r="E241" s="341"/>
      <c r="F241" s="341"/>
      <c r="G241" s="342"/>
      <c r="H241" s="342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</row>
    <row r="242" spans="1:25" x14ac:dyDescent="0.25">
      <c r="A242" s="341"/>
      <c r="B242" s="341"/>
      <c r="C242" s="342"/>
      <c r="D242" s="341"/>
      <c r="E242" s="341"/>
      <c r="F242" s="341"/>
      <c r="G242" s="342"/>
      <c r="H242" s="342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341"/>
      <c r="V242" s="341"/>
      <c r="W242" s="341"/>
      <c r="X242" s="341"/>
      <c r="Y242" s="341"/>
    </row>
    <row r="243" spans="1:25" x14ac:dyDescent="0.25">
      <c r="A243" s="341"/>
      <c r="B243" s="341"/>
      <c r="C243" s="342"/>
      <c r="D243" s="341"/>
      <c r="E243" s="341"/>
      <c r="F243" s="341"/>
      <c r="G243" s="342"/>
      <c r="H243" s="342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</row>
    <row r="244" spans="1:25" x14ac:dyDescent="0.25">
      <c r="A244" s="341"/>
      <c r="B244" s="341"/>
      <c r="C244" s="342"/>
      <c r="D244" s="341"/>
      <c r="E244" s="341"/>
      <c r="F244" s="341"/>
      <c r="G244" s="342"/>
      <c r="H244" s="342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</row>
    <row r="245" spans="1:25" x14ac:dyDescent="0.25">
      <c r="A245" s="341"/>
      <c r="B245" s="341"/>
      <c r="C245" s="342"/>
      <c r="D245" s="341"/>
      <c r="E245" s="341"/>
      <c r="F245" s="341"/>
      <c r="G245" s="342"/>
      <c r="H245" s="342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</row>
    <row r="246" spans="1:25" x14ac:dyDescent="0.25">
      <c r="A246" s="341"/>
      <c r="B246" s="341"/>
      <c r="C246" s="342"/>
      <c r="D246" s="341"/>
      <c r="E246" s="341"/>
      <c r="F246" s="341"/>
      <c r="G246" s="342"/>
      <c r="H246" s="342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</row>
    <row r="247" spans="1:25" x14ac:dyDescent="0.25">
      <c r="A247" s="341"/>
      <c r="B247" s="341"/>
      <c r="C247" s="342"/>
      <c r="D247" s="341"/>
      <c r="E247" s="341"/>
      <c r="F247" s="341"/>
      <c r="G247" s="342"/>
      <c r="H247" s="342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</row>
    <row r="248" spans="1:25" x14ac:dyDescent="0.25">
      <c r="A248" s="341"/>
      <c r="B248" s="341"/>
      <c r="C248" s="342"/>
      <c r="D248" s="341"/>
      <c r="E248" s="341"/>
      <c r="F248" s="341"/>
      <c r="G248" s="342"/>
      <c r="H248" s="342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341"/>
      <c r="T248" s="341"/>
      <c r="U248" s="341"/>
      <c r="V248" s="341"/>
      <c r="W248" s="341"/>
      <c r="X248" s="341"/>
      <c r="Y248" s="341"/>
    </row>
    <row r="249" spans="1:25" x14ac:dyDescent="0.25">
      <c r="A249" s="341"/>
      <c r="B249" s="341"/>
      <c r="C249" s="342"/>
      <c r="D249" s="341"/>
      <c r="E249" s="341"/>
      <c r="F249" s="341"/>
      <c r="G249" s="342"/>
      <c r="H249" s="342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341"/>
      <c r="T249" s="341"/>
      <c r="U249" s="341"/>
      <c r="V249" s="341"/>
      <c r="W249" s="341"/>
      <c r="X249" s="341"/>
      <c r="Y249" s="341"/>
    </row>
    <row r="250" spans="1:25" x14ac:dyDescent="0.25">
      <c r="A250" s="341"/>
      <c r="B250" s="341"/>
      <c r="C250" s="342"/>
      <c r="D250" s="341"/>
      <c r="E250" s="341"/>
      <c r="F250" s="341"/>
      <c r="G250" s="342"/>
      <c r="H250" s="342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341"/>
    </row>
    <row r="251" spans="1:25" x14ac:dyDescent="0.25">
      <c r="A251" s="341"/>
      <c r="B251" s="341"/>
      <c r="C251" s="342"/>
      <c r="D251" s="341"/>
      <c r="E251" s="341"/>
      <c r="F251" s="341"/>
      <c r="G251" s="342"/>
      <c r="H251" s="342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</row>
    <row r="252" spans="1:25" x14ac:dyDescent="0.25">
      <c r="A252" s="341"/>
      <c r="B252" s="341"/>
      <c r="C252" s="342"/>
      <c r="D252" s="341"/>
      <c r="E252" s="341"/>
      <c r="F252" s="341"/>
      <c r="G252" s="342"/>
      <c r="H252" s="342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</row>
    <row r="253" spans="1:25" x14ac:dyDescent="0.25">
      <c r="A253" s="341"/>
      <c r="B253" s="341"/>
      <c r="C253" s="342"/>
      <c r="D253" s="341"/>
      <c r="E253" s="341"/>
      <c r="F253" s="341"/>
      <c r="G253" s="342"/>
      <c r="H253" s="342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</row>
    <row r="254" spans="1:25" x14ac:dyDescent="0.25">
      <c r="A254" s="341"/>
      <c r="B254" s="341"/>
      <c r="C254" s="342"/>
      <c r="D254" s="341"/>
      <c r="E254" s="341"/>
      <c r="F254" s="341"/>
      <c r="G254" s="342"/>
      <c r="H254" s="342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</row>
    <row r="255" spans="1:25" x14ac:dyDescent="0.25">
      <c r="A255" s="341"/>
      <c r="B255" s="341"/>
      <c r="C255" s="342"/>
      <c r="D255" s="341"/>
      <c r="E255" s="341"/>
      <c r="F255" s="341"/>
      <c r="G255" s="342"/>
      <c r="H255" s="342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</row>
    <row r="256" spans="1:25" x14ac:dyDescent="0.25">
      <c r="A256" s="341"/>
      <c r="B256" s="341"/>
      <c r="C256" s="342"/>
      <c r="D256" s="341"/>
      <c r="E256" s="341"/>
      <c r="F256" s="341"/>
      <c r="G256" s="342"/>
      <c r="H256" s="342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</row>
    <row r="257" spans="1:25" x14ac:dyDescent="0.25">
      <c r="A257" s="341"/>
      <c r="B257" s="341"/>
      <c r="C257" s="342"/>
      <c r="D257" s="341"/>
      <c r="E257" s="341"/>
      <c r="F257" s="341"/>
      <c r="G257" s="342"/>
      <c r="H257" s="342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</row>
    <row r="258" spans="1:25" x14ac:dyDescent="0.25">
      <c r="A258" s="341"/>
      <c r="B258" s="341"/>
      <c r="C258" s="342"/>
      <c r="D258" s="341"/>
      <c r="E258" s="341"/>
      <c r="F258" s="341"/>
      <c r="G258" s="342"/>
      <c r="H258" s="342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</row>
    <row r="259" spans="1:25" x14ac:dyDescent="0.25">
      <c r="A259" s="341"/>
      <c r="B259" s="341"/>
      <c r="C259" s="342"/>
      <c r="D259" s="341"/>
      <c r="E259" s="341"/>
      <c r="F259" s="341"/>
      <c r="G259" s="342"/>
      <c r="H259" s="342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341"/>
      <c r="U259" s="341"/>
      <c r="V259" s="341"/>
      <c r="W259" s="341"/>
      <c r="X259" s="341"/>
      <c r="Y259" s="341"/>
    </row>
    <row r="260" spans="1:25" x14ac:dyDescent="0.25">
      <c r="A260" s="341"/>
      <c r="B260" s="341"/>
      <c r="C260" s="342"/>
      <c r="D260" s="341"/>
      <c r="E260" s="341"/>
      <c r="F260" s="341"/>
      <c r="G260" s="342"/>
      <c r="H260" s="342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</row>
    <row r="261" spans="1:25" x14ac:dyDescent="0.25">
      <c r="A261" s="341"/>
      <c r="B261" s="341"/>
      <c r="C261" s="342"/>
      <c r="D261" s="341"/>
      <c r="E261" s="341"/>
      <c r="F261" s="341"/>
      <c r="G261" s="342"/>
      <c r="H261" s="342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</row>
    <row r="262" spans="1:25" x14ac:dyDescent="0.25">
      <c r="A262" s="341"/>
      <c r="B262" s="341"/>
      <c r="C262" s="342"/>
      <c r="D262" s="341"/>
      <c r="E262" s="341"/>
      <c r="F262" s="341"/>
      <c r="G262" s="342"/>
      <c r="H262" s="342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</row>
    <row r="263" spans="1:25" x14ac:dyDescent="0.25">
      <c r="A263" s="341"/>
      <c r="B263" s="341"/>
      <c r="C263" s="342"/>
      <c r="D263" s="341"/>
      <c r="E263" s="341"/>
      <c r="F263" s="341"/>
      <c r="G263" s="342"/>
      <c r="H263" s="342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</row>
    <row r="264" spans="1:25" x14ac:dyDescent="0.25">
      <c r="A264" s="341"/>
      <c r="B264" s="341"/>
      <c r="C264" s="342"/>
      <c r="D264" s="341"/>
      <c r="E264" s="341"/>
      <c r="F264" s="341"/>
      <c r="G264" s="342"/>
      <c r="H264" s="342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</row>
    <row r="265" spans="1:25" x14ac:dyDescent="0.25">
      <c r="A265" s="341"/>
      <c r="B265" s="341"/>
      <c r="C265" s="342"/>
      <c r="D265" s="341"/>
      <c r="E265" s="341"/>
      <c r="F265" s="341"/>
      <c r="G265" s="342"/>
      <c r="H265" s="342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341"/>
      <c r="T265" s="341"/>
      <c r="U265" s="341"/>
      <c r="V265" s="341"/>
      <c r="W265" s="341"/>
      <c r="X265" s="341"/>
      <c r="Y265" s="341"/>
    </row>
    <row r="266" spans="1:25" x14ac:dyDescent="0.25">
      <c r="A266" s="341"/>
      <c r="B266" s="341"/>
      <c r="C266" s="342"/>
      <c r="D266" s="341"/>
      <c r="E266" s="341"/>
      <c r="F266" s="341"/>
      <c r="G266" s="342"/>
      <c r="H266" s="342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341"/>
      <c r="T266" s="341"/>
      <c r="U266" s="341"/>
      <c r="V266" s="341"/>
      <c r="W266" s="341"/>
      <c r="X266" s="341"/>
      <c r="Y266" s="341"/>
    </row>
    <row r="267" spans="1:25" x14ac:dyDescent="0.25">
      <c r="A267" s="341"/>
      <c r="B267" s="341"/>
      <c r="C267" s="342"/>
      <c r="D267" s="341"/>
      <c r="E267" s="341"/>
      <c r="F267" s="341"/>
      <c r="G267" s="342"/>
      <c r="H267" s="342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1"/>
      <c r="W267" s="341"/>
      <c r="X267" s="341"/>
      <c r="Y267" s="341"/>
    </row>
    <row r="268" spans="1:25" x14ac:dyDescent="0.25">
      <c r="A268" s="341"/>
      <c r="B268" s="341"/>
      <c r="C268" s="342"/>
      <c r="D268" s="341"/>
      <c r="E268" s="341"/>
      <c r="F268" s="341"/>
      <c r="G268" s="342"/>
      <c r="H268" s="342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341"/>
      <c r="T268" s="341"/>
      <c r="U268" s="341"/>
      <c r="V268" s="341"/>
      <c r="W268" s="341"/>
      <c r="X268" s="341"/>
      <c r="Y268" s="341"/>
    </row>
    <row r="269" spans="1:25" x14ac:dyDescent="0.25">
      <c r="A269" s="341"/>
      <c r="B269" s="341"/>
      <c r="C269" s="342"/>
      <c r="D269" s="341"/>
      <c r="E269" s="341"/>
      <c r="F269" s="341"/>
      <c r="G269" s="342"/>
      <c r="H269" s="342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341"/>
      <c r="T269" s="341"/>
      <c r="U269" s="341"/>
      <c r="V269" s="341"/>
      <c r="W269" s="341"/>
      <c r="X269" s="341"/>
      <c r="Y269" s="341"/>
    </row>
    <row r="270" spans="1:25" x14ac:dyDescent="0.25">
      <c r="A270" s="341"/>
      <c r="B270" s="341"/>
      <c r="C270" s="342"/>
      <c r="D270" s="341"/>
      <c r="E270" s="341"/>
      <c r="F270" s="341"/>
      <c r="G270" s="342"/>
      <c r="H270" s="342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341"/>
      <c r="T270" s="341"/>
      <c r="U270" s="341"/>
      <c r="V270" s="341"/>
      <c r="W270" s="341"/>
      <c r="X270" s="341"/>
      <c r="Y270" s="341"/>
    </row>
    <row r="271" spans="1:25" x14ac:dyDescent="0.25">
      <c r="A271" s="341"/>
      <c r="B271" s="341"/>
      <c r="C271" s="342"/>
      <c r="D271" s="341"/>
      <c r="E271" s="341"/>
      <c r="F271" s="341"/>
      <c r="G271" s="342"/>
      <c r="H271" s="342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341"/>
      <c r="V271" s="341"/>
      <c r="W271" s="341"/>
      <c r="X271" s="341"/>
      <c r="Y271" s="341"/>
    </row>
    <row r="272" spans="1:25" x14ac:dyDescent="0.25">
      <c r="A272" s="341"/>
      <c r="B272" s="341"/>
      <c r="C272" s="342"/>
      <c r="D272" s="341"/>
      <c r="E272" s="341"/>
      <c r="F272" s="341"/>
      <c r="G272" s="342"/>
      <c r="H272" s="342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341"/>
      <c r="T272" s="341"/>
      <c r="U272" s="341"/>
      <c r="V272" s="341"/>
      <c r="W272" s="341"/>
      <c r="X272" s="341"/>
      <c r="Y272" s="341"/>
    </row>
    <row r="273" spans="1:25" x14ac:dyDescent="0.25">
      <c r="A273" s="341"/>
      <c r="B273" s="341"/>
      <c r="C273" s="342"/>
      <c r="D273" s="341"/>
      <c r="E273" s="341"/>
      <c r="F273" s="341"/>
      <c r="G273" s="342"/>
      <c r="H273" s="342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341"/>
      <c r="T273" s="341"/>
      <c r="U273" s="341"/>
      <c r="V273" s="341"/>
      <c r="W273" s="341"/>
      <c r="X273" s="341"/>
      <c r="Y273" s="341"/>
    </row>
    <row r="274" spans="1:25" x14ac:dyDescent="0.25">
      <c r="A274" s="341"/>
      <c r="B274" s="341"/>
      <c r="C274" s="342"/>
      <c r="D274" s="341"/>
      <c r="E274" s="341"/>
      <c r="F274" s="341"/>
      <c r="G274" s="342"/>
      <c r="H274" s="342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</row>
    <row r="275" spans="1:25" x14ac:dyDescent="0.25">
      <c r="A275" s="341"/>
      <c r="B275" s="341"/>
      <c r="C275" s="342"/>
      <c r="D275" s="341"/>
      <c r="E275" s="341"/>
      <c r="F275" s="341"/>
      <c r="G275" s="342"/>
      <c r="H275" s="342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341"/>
      <c r="T275" s="341"/>
      <c r="U275" s="341"/>
      <c r="V275" s="341"/>
      <c r="W275" s="341"/>
      <c r="X275" s="341"/>
      <c r="Y275" s="341"/>
    </row>
    <row r="276" spans="1:25" x14ac:dyDescent="0.25">
      <c r="A276" s="341"/>
      <c r="B276" s="341"/>
      <c r="C276" s="342"/>
      <c r="D276" s="341"/>
      <c r="E276" s="341"/>
      <c r="F276" s="341"/>
      <c r="G276" s="342"/>
      <c r="H276" s="342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341"/>
      <c r="T276" s="341"/>
      <c r="U276" s="341"/>
      <c r="V276" s="341"/>
      <c r="W276" s="341"/>
      <c r="X276" s="341"/>
      <c r="Y276" s="341"/>
    </row>
    <row r="277" spans="1:25" x14ac:dyDescent="0.25">
      <c r="A277" s="341"/>
      <c r="B277" s="341"/>
      <c r="C277" s="342"/>
      <c r="D277" s="341"/>
      <c r="E277" s="341"/>
      <c r="F277" s="341"/>
      <c r="G277" s="342"/>
      <c r="H277" s="342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</row>
    <row r="278" spans="1:25" x14ac:dyDescent="0.25">
      <c r="A278" s="341"/>
      <c r="B278" s="341"/>
      <c r="C278" s="342"/>
      <c r="D278" s="341"/>
      <c r="E278" s="341"/>
      <c r="F278" s="341"/>
      <c r="G278" s="342"/>
      <c r="H278" s="342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341"/>
      <c r="T278" s="341"/>
      <c r="U278" s="341"/>
      <c r="V278" s="341"/>
      <c r="W278" s="341"/>
      <c r="X278" s="341"/>
      <c r="Y278" s="341"/>
    </row>
    <row r="279" spans="1:25" x14ac:dyDescent="0.25">
      <c r="A279" s="341"/>
      <c r="B279" s="341"/>
      <c r="C279" s="342"/>
      <c r="D279" s="341"/>
      <c r="E279" s="341"/>
      <c r="F279" s="341"/>
      <c r="G279" s="342"/>
      <c r="H279" s="342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1"/>
      <c r="V279" s="341"/>
      <c r="W279" s="341"/>
      <c r="X279" s="341"/>
      <c r="Y279" s="341"/>
    </row>
    <row r="280" spans="1:25" x14ac:dyDescent="0.25">
      <c r="A280" s="341"/>
      <c r="B280" s="341"/>
      <c r="C280" s="342"/>
      <c r="D280" s="341"/>
      <c r="E280" s="341"/>
      <c r="F280" s="341"/>
      <c r="G280" s="342"/>
      <c r="H280" s="342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341"/>
      <c r="T280" s="341"/>
      <c r="U280" s="341"/>
      <c r="V280" s="341"/>
      <c r="W280" s="341"/>
      <c r="X280" s="341"/>
      <c r="Y280" s="341"/>
    </row>
    <row r="281" spans="1:25" x14ac:dyDescent="0.25">
      <c r="A281" s="341"/>
      <c r="B281" s="341"/>
      <c r="C281" s="342"/>
      <c r="D281" s="341"/>
      <c r="E281" s="341"/>
      <c r="F281" s="341"/>
      <c r="G281" s="342"/>
      <c r="H281" s="342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</row>
    <row r="282" spans="1:25" x14ac:dyDescent="0.25">
      <c r="A282" s="341"/>
      <c r="B282" s="341"/>
      <c r="C282" s="342"/>
      <c r="D282" s="341"/>
      <c r="E282" s="341"/>
      <c r="F282" s="341"/>
      <c r="G282" s="342"/>
      <c r="H282" s="342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341"/>
      <c r="T282" s="341"/>
      <c r="U282" s="341"/>
      <c r="V282" s="341"/>
      <c r="W282" s="341"/>
      <c r="X282" s="341"/>
      <c r="Y282" s="341"/>
    </row>
    <row r="283" spans="1:25" x14ac:dyDescent="0.25">
      <c r="A283" s="341"/>
      <c r="B283" s="341"/>
      <c r="C283" s="342"/>
      <c r="D283" s="341"/>
      <c r="E283" s="341"/>
      <c r="F283" s="341"/>
      <c r="G283" s="342"/>
      <c r="H283" s="342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</row>
    <row r="284" spans="1:25" x14ac:dyDescent="0.25">
      <c r="A284" s="341"/>
      <c r="B284" s="341"/>
      <c r="C284" s="342"/>
      <c r="D284" s="341"/>
      <c r="E284" s="341"/>
      <c r="F284" s="341"/>
      <c r="G284" s="342"/>
      <c r="H284" s="342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341"/>
      <c r="T284" s="341"/>
      <c r="U284" s="341"/>
      <c r="V284" s="341"/>
      <c r="W284" s="341"/>
      <c r="X284" s="341"/>
      <c r="Y284" s="341"/>
    </row>
    <row r="285" spans="1:25" x14ac:dyDescent="0.25">
      <c r="A285" s="341"/>
      <c r="B285" s="341"/>
      <c r="C285" s="342"/>
      <c r="D285" s="341"/>
      <c r="E285" s="341"/>
      <c r="F285" s="341"/>
      <c r="G285" s="342"/>
      <c r="H285" s="342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341"/>
      <c r="T285" s="341"/>
      <c r="U285" s="341"/>
      <c r="V285" s="341"/>
      <c r="W285" s="341"/>
      <c r="X285" s="341"/>
      <c r="Y285" s="341"/>
    </row>
    <row r="286" spans="1:25" x14ac:dyDescent="0.25">
      <c r="A286" s="341"/>
      <c r="B286" s="341"/>
      <c r="C286" s="342"/>
      <c r="D286" s="341"/>
      <c r="E286" s="341"/>
      <c r="F286" s="341"/>
      <c r="G286" s="342"/>
      <c r="H286" s="342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341"/>
      <c r="T286" s="341"/>
      <c r="U286" s="341"/>
      <c r="V286" s="341"/>
      <c r="W286" s="341"/>
      <c r="X286" s="341"/>
      <c r="Y286" s="341"/>
    </row>
    <row r="287" spans="1:25" x14ac:dyDescent="0.25">
      <c r="A287" s="341"/>
      <c r="B287" s="341"/>
      <c r="C287" s="342"/>
      <c r="D287" s="341"/>
      <c r="E287" s="341"/>
      <c r="F287" s="341"/>
      <c r="G287" s="342"/>
      <c r="H287" s="342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341"/>
      <c r="T287" s="341"/>
      <c r="U287" s="341"/>
      <c r="V287" s="341"/>
      <c r="W287" s="341"/>
      <c r="X287" s="341"/>
      <c r="Y287" s="341"/>
    </row>
    <row r="288" spans="1:25" x14ac:dyDescent="0.25">
      <c r="A288" s="341"/>
      <c r="B288" s="341"/>
      <c r="C288" s="342"/>
      <c r="D288" s="341"/>
      <c r="E288" s="341"/>
      <c r="F288" s="341"/>
      <c r="G288" s="342"/>
      <c r="H288" s="342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</row>
    <row r="289" spans="1:25" x14ac:dyDescent="0.25">
      <c r="A289" s="341"/>
      <c r="B289" s="341"/>
      <c r="C289" s="342"/>
      <c r="D289" s="341"/>
      <c r="E289" s="341"/>
      <c r="F289" s="341"/>
      <c r="G289" s="342"/>
      <c r="H289" s="342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341"/>
      <c r="V289" s="341"/>
      <c r="W289" s="341"/>
      <c r="X289" s="341"/>
      <c r="Y289" s="341"/>
    </row>
    <row r="290" spans="1:25" x14ac:dyDescent="0.25">
      <c r="A290" s="341"/>
      <c r="B290" s="341"/>
      <c r="C290" s="342"/>
      <c r="D290" s="341"/>
      <c r="E290" s="341"/>
      <c r="F290" s="341"/>
      <c r="G290" s="342"/>
      <c r="H290" s="342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</row>
    <row r="291" spans="1:25" x14ac:dyDescent="0.25">
      <c r="A291" s="341"/>
      <c r="B291" s="341"/>
      <c r="C291" s="342"/>
      <c r="D291" s="341"/>
      <c r="E291" s="341"/>
      <c r="F291" s="341"/>
      <c r="G291" s="342"/>
      <c r="H291" s="342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341"/>
      <c r="T291" s="341"/>
      <c r="U291" s="341"/>
      <c r="V291" s="341"/>
      <c r="W291" s="341"/>
      <c r="X291" s="341"/>
      <c r="Y291" s="341"/>
    </row>
    <row r="292" spans="1:25" x14ac:dyDescent="0.25">
      <c r="A292" s="341"/>
      <c r="B292" s="341"/>
      <c r="C292" s="342"/>
      <c r="D292" s="341"/>
      <c r="E292" s="341"/>
      <c r="F292" s="341"/>
      <c r="G292" s="342"/>
      <c r="H292" s="342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341"/>
      <c r="T292" s="341"/>
      <c r="U292" s="341"/>
      <c r="V292" s="341"/>
      <c r="W292" s="341"/>
      <c r="X292" s="341"/>
      <c r="Y292" s="341"/>
    </row>
    <row r="293" spans="1:25" x14ac:dyDescent="0.25">
      <c r="A293" s="341"/>
      <c r="B293" s="341"/>
      <c r="C293" s="342"/>
      <c r="D293" s="341"/>
      <c r="E293" s="341"/>
      <c r="F293" s="341"/>
      <c r="G293" s="342"/>
      <c r="H293" s="342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341"/>
      <c r="T293" s="341"/>
      <c r="U293" s="341"/>
      <c r="V293" s="341"/>
      <c r="W293" s="341"/>
      <c r="X293" s="341"/>
      <c r="Y293" s="341"/>
    </row>
    <row r="294" spans="1:25" x14ac:dyDescent="0.25">
      <c r="A294" s="341"/>
      <c r="B294" s="341"/>
      <c r="C294" s="342"/>
      <c r="D294" s="341"/>
      <c r="E294" s="341"/>
      <c r="F294" s="341"/>
      <c r="G294" s="342"/>
      <c r="H294" s="342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341"/>
      <c r="T294" s="341"/>
      <c r="U294" s="341"/>
      <c r="V294" s="341"/>
      <c r="W294" s="341"/>
      <c r="X294" s="341"/>
      <c r="Y294" s="341"/>
    </row>
    <row r="295" spans="1:25" x14ac:dyDescent="0.25">
      <c r="A295" s="341"/>
      <c r="B295" s="341"/>
      <c r="C295" s="342"/>
      <c r="D295" s="341"/>
      <c r="E295" s="341"/>
      <c r="F295" s="341"/>
      <c r="G295" s="342"/>
      <c r="H295" s="342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341"/>
      <c r="T295" s="341"/>
      <c r="U295" s="341"/>
      <c r="V295" s="341"/>
      <c r="W295" s="341"/>
      <c r="X295" s="341"/>
      <c r="Y295" s="341"/>
    </row>
    <row r="296" spans="1:25" x14ac:dyDescent="0.25">
      <c r="A296" s="341"/>
      <c r="B296" s="341"/>
      <c r="C296" s="342"/>
      <c r="D296" s="341"/>
      <c r="E296" s="341"/>
      <c r="F296" s="341"/>
      <c r="G296" s="342"/>
      <c r="H296" s="342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1"/>
      <c r="T296" s="341"/>
      <c r="U296" s="341"/>
      <c r="V296" s="341"/>
      <c r="W296" s="341"/>
      <c r="X296" s="341"/>
      <c r="Y296" s="341"/>
    </row>
    <row r="297" spans="1:25" x14ac:dyDescent="0.25">
      <c r="A297" s="341"/>
      <c r="B297" s="341"/>
      <c r="C297" s="342"/>
      <c r="D297" s="341"/>
      <c r="E297" s="341"/>
      <c r="F297" s="341"/>
      <c r="G297" s="342"/>
      <c r="H297" s="342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341"/>
      <c r="T297" s="341"/>
      <c r="U297" s="341"/>
      <c r="V297" s="341"/>
      <c r="W297" s="341"/>
      <c r="X297" s="341"/>
      <c r="Y297" s="341"/>
    </row>
    <row r="298" spans="1:25" x14ac:dyDescent="0.25">
      <c r="A298" s="341"/>
      <c r="B298" s="341"/>
      <c r="C298" s="342"/>
      <c r="D298" s="341"/>
      <c r="E298" s="341"/>
      <c r="F298" s="341"/>
      <c r="G298" s="342"/>
      <c r="H298" s="342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341"/>
      <c r="U298" s="341"/>
      <c r="V298" s="341"/>
      <c r="W298" s="341"/>
      <c r="X298" s="341"/>
      <c r="Y298" s="341"/>
    </row>
    <row r="299" spans="1:25" x14ac:dyDescent="0.25">
      <c r="A299" s="341"/>
      <c r="B299" s="341"/>
      <c r="C299" s="342"/>
      <c r="D299" s="341"/>
      <c r="E299" s="341"/>
      <c r="F299" s="341"/>
      <c r="G299" s="342"/>
      <c r="H299" s="342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1"/>
      <c r="T299" s="341"/>
      <c r="U299" s="341"/>
      <c r="V299" s="341"/>
      <c r="W299" s="341"/>
      <c r="X299" s="341"/>
      <c r="Y299" s="341"/>
    </row>
    <row r="300" spans="1:25" x14ac:dyDescent="0.25">
      <c r="A300" s="341"/>
      <c r="B300" s="341"/>
      <c r="C300" s="342"/>
      <c r="D300" s="341"/>
      <c r="E300" s="341"/>
      <c r="F300" s="341"/>
      <c r="G300" s="342"/>
      <c r="H300" s="342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41"/>
      <c r="W300" s="341"/>
      <c r="X300" s="341"/>
      <c r="Y300" s="341"/>
    </row>
    <row r="301" spans="1:25" x14ac:dyDescent="0.25">
      <c r="A301" s="341"/>
      <c r="B301" s="341"/>
      <c r="C301" s="342"/>
      <c r="D301" s="341"/>
      <c r="E301" s="341"/>
      <c r="F301" s="341"/>
      <c r="G301" s="342"/>
      <c r="H301" s="342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341"/>
      <c r="U301" s="341"/>
      <c r="V301" s="341"/>
      <c r="W301" s="341"/>
      <c r="X301" s="341"/>
      <c r="Y301" s="341"/>
    </row>
    <row r="302" spans="1:25" x14ac:dyDescent="0.25">
      <c r="A302" s="341"/>
      <c r="B302" s="341"/>
      <c r="C302" s="342"/>
      <c r="D302" s="341"/>
      <c r="E302" s="341"/>
      <c r="F302" s="341"/>
      <c r="G302" s="342"/>
      <c r="H302" s="342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341"/>
      <c r="U302" s="341"/>
      <c r="V302" s="341"/>
      <c r="W302" s="341"/>
      <c r="X302" s="341"/>
      <c r="Y302" s="341"/>
    </row>
    <row r="303" spans="1:25" x14ac:dyDescent="0.25">
      <c r="A303" s="341"/>
      <c r="B303" s="341"/>
      <c r="C303" s="342"/>
      <c r="D303" s="341"/>
      <c r="E303" s="341"/>
      <c r="F303" s="341"/>
      <c r="G303" s="342"/>
      <c r="H303" s="342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341"/>
      <c r="U303" s="341"/>
      <c r="V303" s="341"/>
      <c r="W303" s="341"/>
      <c r="X303" s="341"/>
      <c r="Y303" s="341"/>
    </row>
    <row r="304" spans="1:25" x14ac:dyDescent="0.25">
      <c r="A304" s="341"/>
      <c r="B304" s="341"/>
      <c r="C304" s="342"/>
      <c r="D304" s="341"/>
      <c r="E304" s="341"/>
      <c r="F304" s="341"/>
      <c r="G304" s="342"/>
      <c r="H304" s="342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341"/>
      <c r="T304" s="341"/>
      <c r="U304" s="341"/>
      <c r="V304" s="341"/>
      <c r="W304" s="341"/>
      <c r="X304" s="341"/>
      <c r="Y304" s="341"/>
    </row>
    <row r="305" spans="1:25" x14ac:dyDescent="0.25">
      <c r="A305" s="341"/>
      <c r="B305" s="341"/>
      <c r="C305" s="342"/>
      <c r="D305" s="341"/>
      <c r="E305" s="341"/>
      <c r="F305" s="341"/>
      <c r="G305" s="342"/>
      <c r="H305" s="342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  <c r="T305" s="341"/>
      <c r="U305" s="341"/>
      <c r="V305" s="341"/>
      <c r="W305" s="341"/>
      <c r="X305" s="341"/>
      <c r="Y305" s="341"/>
    </row>
    <row r="306" spans="1:25" x14ac:dyDescent="0.25">
      <c r="A306" s="341"/>
      <c r="B306" s="341"/>
      <c r="C306" s="342"/>
      <c r="D306" s="341"/>
      <c r="E306" s="341"/>
      <c r="F306" s="341"/>
      <c r="G306" s="342"/>
      <c r="H306" s="342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  <c r="V306" s="341"/>
      <c r="W306" s="341"/>
      <c r="X306" s="341"/>
      <c r="Y306" s="341"/>
    </row>
    <row r="307" spans="1:25" x14ac:dyDescent="0.25">
      <c r="A307" s="341"/>
      <c r="B307" s="341"/>
      <c r="C307" s="342"/>
      <c r="D307" s="341"/>
      <c r="E307" s="341"/>
      <c r="F307" s="341"/>
      <c r="G307" s="342"/>
      <c r="H307" s="342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341"/>
      <c r="T307" s="341"/>
      <c r="U307" s="341"/>
      <c r="V307" s="341"/>
      <c r="W307" s="341"/>
      <c r="X307" s="341"/>
      <c r="Y307" s="341"/>
    </row>
    <row r="308" spans="1:25" x14ac:dyDescent="0.25">
      <c r="A308" s="341"/>
      <c r="B308" s="341"/>
      <c r="C308" s="342"/>
      <c r="D308" s="341"/>
      <c r="E308" s="341"/>
      <c r="F308" s="341"/>
      <c r="G308" s="342"/>
      <c r="H308" s="342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341"/>
      <c r="U308" s="341"/>
      <c r="V308" s="341"/>
      <c r="W308" s="341"/>
      <c r="X308" s="341"/>
      <c r="Y308" s="341"/>
    </row>
    <row r="309" spans="1:25" x14ac:dyDescent="0.25">
      <c r="A309" s="341"/>
      <c r="B309" s="341"/>
      <c r="C309" s="342"/>
      <c r="D309" s="341"/>
      <c r="E309" s="341"/>
      <c r="F309" s="341"/>
      <c r="G309" s="342"/>
      <c r="H309" s="342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1"/>
      <c r="W309" s="341"/>
      <c r="X309" s="341"/>
      <c r="Y309" s="341"/>
    </row>
    <row r="310" spans="1:25" x14ac:dyDescent="0.25">
      <c r="A310" s="341"/>
      <c r="B310" s="341"/>
      <c r="C310" s="342"/>
      <c r="D310" s="341"/>
      <c r="E310" s="341"/>
      <c r="F310" s="341"/>
      <c r="G310" s="342"/>
      <c r="H310" s="342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341"/>
      <c r="U310" s="341"/>
      <c r="V310" s="341"/>
      <c r="W310" s="341"/>
      <c r="X310" s="341"/>
      <c r="Y310" s="341"/>
    </row>
    <row r="311" spans="1:25" x14ac:dyDescent="0.25">
      <c r="A311" s="341"/>
      <c r="B311" s="341"/>
      <c r="C311" s="342"/>
      <c r="D311" s="341"/>
      <c r="E311" s="341"/>
      <c r="F311" s="341"/>
      <c r="G311" s="342"/>
      <c r="H311" s="342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341"/>
      <c r="U311" s="341"/>
      <c r="V311" s="341"/>
      <c r="W311" s="341"/>
      <c r="X311" s="341"/>
      <c r="Y311" s="341"/>
    </row>
    <row r="312" spans="1:25" x14ac:dyDescent="0.25">
      <c r="A312" s="341"/>
      <c r="B312" s="341"/>
      <c r="C312" s="342"/>
      <c r="D312" s="341"/>
      <c r="E312" s="341"/>
      <c r="F312" s="341"/>
      <c r="G312" s="342"/>
      <c r="H312" s="342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341"/>
      <c r="T312" s="341"/>
      <c r="U312" s="341"/>
      <c r="V312" s="341"/>
      <c r="W312" s="341"/>
      <c r="X312" s="341"/>
      <c r="Y312" s="341"/>
    </row>
    <row r="313" spans="1:25" x14ac:dyDescent="0.25">
      <c r="A313" s="341"/>
      <c r="B313" s="341"/>
      <c r="C313" s="342"/>
      <c r="D313" s="341"/>
      <c r="E313" s="341"/>
      <c r="F313" s="341"/>
      <c r="G313" s="342"/>
      <c r="H313" s="342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341"/>
      <c r="T313" s="341"/>
      <c r="U313" s="341"/>
      <c r="V313" s="341"/>
      <c r="W313" s="341"/>
      <c r="X313" s="341"/>
      <c r="Y313" s="341"/>
    </row>
    <row r="314" spans="1:25" x14ac:dyDescent="0.25">
      <c r="A314" s="341"/>
      <c r="B314" s="341"/>
      <c r="C314" s="342"/>
      <c r="D314" s="341"/>
      <c r="E314" s="341"/>
      <c r="F314" s="341"/>
      <c r="G314" s="342"/>
      <c r="H314" s="342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341"/>
      <c r="T314" s="341"/>
      <c r="U314" s="341"/>
      <c r="V314" s="341"/>
      <c r="W314" s="341"/>
      <c r="X314" s="341"/>
      <c r="Y314" s="341"/>
    </row>
    <row r="315" spans="1:25" x14ac:dyDescent="0.25">
      <c r="A315" s="341"/>
      <c r="B315" s="341"/>
      <c r="C315" s="342"/>
      <c r="D315" s="341"/>
      <c r="E315" s="341"/>
      <c r="F315" s="341"/>
      <c r="G315" s="342"/>
      <c r="H315" s="342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341"/>
      <c r="T315" s="341"/>
      <c r="U315" s="341"/>
      <c r="V315" s="341"/>
      <c r="W315" s="341"/>
      <c r="X315" s="341"/>
      <c r="Y315" s="341"/>
    </row>
    <row r="316" spans="1:25" x14ac:dyDescent="0.25">
      <c r="A316" s="341"/>
      <c r="B316" s="341"/>
      <c r="C316" s="342"/>
      <c r="D316" s="341"/>
      <c r="E316" s="341"/>
      <c r="F316" s="341"/>
      <c r="G316" s="342"/>
      <c r="H316" s="342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</row>
    <row r="317" spans="1:25" x14ac:dyDescent="0.25">
      <c r="A317" s="341"/>
      <c r="B317" s="341"/>
      <c r="C317" s="342"/>
      <c r="D317" s="341"/>
      <c r="E317" s="341"/>
      <c r="F317" s="341"/>
      <c r="G317" s="342"/>
      <c r="H317" s="342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341"/>
      <c r="U317" s="341"/>
      <c r="V317" s="341"/>
      <c r="W317" s="341"/>
      <c r="X317" s="341"/>
      <c r="Y317" s="341"/>
    </row>
    <row r="318" spans="1:25" x14ac:dyDescent="0.25">
      <c r="A318" s="341"/>
      <c r="B318" s="341"/>
      <c r="C318" s="342"/>
      <c r="D318" s="341"/>
      <c r="E318" s="341"/>
      <c r="F318" s="341"/>
      <c r="G318" s="342"/>
      <c r="H318" s="342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341"/>
      <c r="T318" s="341"/>
      <c r="U318" s="341"/>
      <c r="V318" s="341"/>
      <c r="W318" s="341"/>
      <c r="X318" s="341"/>
      <c r="Y318" s="341"/>
    </row>
    <row r="319" spans="1:25" x14ac:dyDescent="0.25">
      <c r="A319" s="341"/>
      <c r="B319" s="341"/>
      <c r="C319" s="342"/>
      <c r="D319" s="341"/>
      <c r="E319" s="341"/>
      <c r="F319" s="341"/>
      <c r="G319" s="342"/>
      <c r="H319" s="342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</row>
    <row r="320" spans="1:25" x14ac:dyDescent="0.25">
      <c r="A320" s="341"/>
      <c r="B320" s="341"/>
      <c r="C320" s="342"/>
      <c r="D320" s="341"/>
      <c r="E320" s="341"/>
      <c r="F320" s="341"/>
      <c r="G320" s="342"/>
      <c r="H320" s="342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341"/>
      <c r="U320" s="341"/>
      <c r="V320" s="341"/>
      <c r="W320" s="341"/>
      <c r="X320" s="341"/>
      <c r="Y320" s="341"/>
    </row>
    <row r="321" spans="1:25" x14ac:dyDescent="0.25">
      <c r="A321" s="341"/>
      <c r="B321" s="341"/>
      <c r="C321" s="342"/>
      <c r="D321" s="341"/>
      <c r="E321" s="341"/>
      <c r="F321" s="341"/>
      <c r="G321" s="342"/>
      <c r="H321" s="342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341"/>
      <c r="T321" s="341"/>
      <c r="U321" s="341"/>
      <c r="V321" s="341"/>
      <c r="W321" s="341"/>
      <c r="X321" s="341"/>
      <c r="Y321" s="341"/>
    </row>
    <row r="322" spans="1:25" x14ac:dyDescent="0.25">
      <c r="A322" s="341"/>
      <c r="B322" s="341"/>
      <c r="C322" s="342"/>
      <c r="D322" s="341"/>
      <c r="E322" s="341"/>
      <c r="F322" s="341"/>
      <c r="G322" s="342"/>
      <c r="H322" s="342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341"/>
      <c r="T322" s="341"/>
      <c r="U322" s="341"/>
      <c r="V322" s="341"/>
      <c r="W322" s="341"/>
      <c r="X322" s="341"/>
      <c r="Y322" s="341"/>
    </row>
    <row r="323" spans="1:25" x14ac:dyDescent="0.25">
      <c r="A323" s="341"/>
      <c r="B323" s="341"/>
      <c r="C323" s="342"/>
      <c r="D323" s="341"/>
      <c r="E323" s="341"/>
      <c r="F323" s="341"/>
      <c r="G323" s="342"/>
      <c r="H323" s="342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341"/>
      <c r="U323" s="341"/>
      <c r="V323" s="341"/>
      <c r="W323" s="341"/>
      <c r="X323" s="341"/>
      <c r="Y323" s="341"/>
    </row>
    <row r="324" spans="1:25" x14ac:dyDescent="0.25">
      <c r="A324" s="341"/>
      <c r="B324" s="341"/>
      <c r="C324" s="342"/>
      <c r="D324" s="341"/>
      <c r="E324" s="341"/>
      <c r="F324" s="341"/>
      <c r="G324" s="342"/>
      <c r="H324" s="342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341"/>
      <c r="U324" s="341"/>
      <c r="V324" s="341"/>
      <c r="W324" s="341"/>
      <c r="X324" s="341"/>
      <c r="Y324" s="341"/>
    </row>
    <row r="325" spans="1:25" x14ac:dyDescent="0.25">
      <c r="A325" s="341"/>
      <c r="B325" s="341"/>
      <c r="C325" s="342"/>
      <c r="D325" s="341"/>
      <c r="E325" s="341"/>
      <c r="F325" s="341"/>
      <c r="G325" s="342"/>
      <c r="H325" s="342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341"/>
      <c r="T325" s="341"/>
      <c r="U325" s="341"/>
      <c r="V325" s="341"/>
      <c r="W325" s="341"/>
      <c r="X325" s="341"/>
      <c r="Y325" s="341"/>
    </row>
    <row r="326" spans="1:25" x14ac:dyDescent="0.25">
      <c r="A326" s="341"/>
      <c r="B326" s="341"/>
      <c r="C326" s="342"/>
      <c r="D326" s="341"/>
      <c r="E326" s="341"/>
      <c r="F326" s="341"/>
      <c r="G326" s="342"/>
      <c r="H326" s="342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341"/>
      <c r="T326" s="341"/>
      <c r="U326" s="341"/>
      <c r="V326" s="341"/>
      <c r="W326" s="341"/>
      <c r="X326" s="341"/>
      <c r="Y326" s="341"/>
    </row>
    <row r="327" spans="1:25" x14ac:dyDescent="0.25">
      <c r="A327" s="341"/>
      <c r="B327" s="341"/>
      <c r="C327" s="342"/>
      <c r="D327" s="341"/>
      <c r="E327" s="341"/>
      <c r="F327" s="341"/>
      <c r="G327" s="342"/>
      <c r="H327" s="342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341"/>
      <c r="T327" s="341"/>
      <c r="U327" s="341"/>
      <c r="V327" s="341"/>
      <c r="W327" s="341"/>
      <c r="X327" s="341"/>
      <c r="Y327" s="341"/>
    </row>
    <row r="328" spans="1:25" x14ac:dyDescent="0.25">
      <c r="A328" s="341"/>
      <c r="B328" s="341"/>
      <c r="C328" s="342"/>
      <c r="D328" s="341"/>
      <c r="E328" s="341"/>
      <c r="F328" s="341"/>
      <c r="G328" s="342"/>
      <c r="H328" s="342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341"/>
      <c r="T328" s="341"/>
      <c r="U328" s="341"/>
      <c r="V328" s="341"/>
      <c r="W328" s="341"/>
      <c r="X328" s="341"/>
      <c r="Y328" s="341"/>
    </row>
    <row r="329" spans="1:25" x14ac:dyDescent="0.25">
      <c r="A329" s="341"/>
      <c r="B329" s="341"/>
      <c r="C329" s="342"/>
      <c r="D329" s="341"/>
      <c r="E329" s="341"/>
      <c r="F329" s="341"/>
      <c r="G329" s="342"/>
      <c r="H329" s="342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</row>
    <row r="330" spans="1:25" x14ac:dyDescent="0.25">
      <c r="A330" s="341"/>
      <c r="B330" s="341"/>
      <c r="C330" s="342"/>
      <c r="D330" s="341"/>
      <c r="E330" s="341"/>
      <c r="F330" s="341"/>
      <c r="G330" s="341"/>
      <c r="H330" s="341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/>
      <c r="W330" s="341"/>
      <c r="X330" s="341"/>
      <c r="Y330" s="341"/>
    </row>
    <row r="331" spans="1:25" x14ac:dyDescent="0.25">
      <c r="A331" s="341"/>
      <c r="B331" s="341"/>
      <c r="C331" s="342"/>
      <c r="D331" s="341"/>
      <c r="E331" s="341"/>
      <c r="F331" s="341"/>
      <c r="G331" s="341"/>
      <c r="H331" s="341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341"/>
      <c r="V331" s="341"/>
      <c r="W331" s="341"/>
      <c r="X331" s="341"/>
      <c r="Y331" s="341"/>
    </row>
    <row r="332" spans="1:25" x14ac:dyDescent="0.25">
      <c r="A332" s="341"/>
      <c r="B332" s="341"/>
      <c r="C332" s="342"/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341"/>
      <c r="U332" s="341"/>
      <c r="V332" s="341"/>
      <c r="W332" s="341"/>
      <c r="X332" s="341"/>
      <c r="Y332" s="341"/>
    </row>
    <row r="333" spans="1:25" x14ac:dyDescent="0.25">
      <c r="A333" s="341"/>
      <c r="B333" s="341"/>
      <c r="C333" s="342"/>
      <c r="D333" s="341"/>
      <c r="E333" s="341"/>
      <c r="F333" s="341"/>
      <c r="G333" s="341"/>
      <c r="H333" s="341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341"/>
      <c r="U333" s="341"/>
      <c r="V333" s="341"/>
      <c r="W333" s="341"/>
      <c r="X333" s="341"/>
      <c r="Y333" s="341"/>
    </row>
    <row r="334" spans="1:25" x14ac:dyDescent="0.25">
      <c r="A334" s="341"/>
      <c r="B334" s="341"/>
      <c r="C334" s="342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341"/>
      <c r="U334" s="341"/>
      <c r="V334" s="341"/>
      <c r="W334" s="341"/>
      <c r="X334" s="341"/>
      <c r="Y334" s="341"/>
    </row>
    <row r="335" spans="1:25" x14ac:dyDescent="0.25">
      <c r="A335" s="341"/>
      <c r="B335" s="341"/>
      <c r="C335" s="342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1"/>
      <c r="V335" s="341"/>
      <c r="W335" s="341"/>
      <c r="X335" s="341"/>
      <c r="Y335" s="341"/>
    </row>
    <row r="336" spans="1:25" x14ac:dyDescent="0.25">
      <c r="A336" s="341"/>
      <c r="B336" s="341"/>
      <c r="C336" s="342"/>
      <c r="D336" s="341"/>
      <c r="E336" s="341"/>
      <c r="F336" s="341"/>
      <c r="G336" s="341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341"/>
      <c r="U336" s="341"/>
      <c r="V336" s="341"/>
      <c r="W336" s="341"/>
      <c r="X336" s="341"/>
      <c r="Y336" s="341"/>
    </row>
    <row r="337" spans="1:25" x14ac:dyDescent="0.25">
      <c r="A337" s="341"/>
      <c r="B337" s="341"/>
      <c r="C337" s="342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</row>
    <row r="338" spans="1:25" x14ac:dyDescent="0.25">
      <c r="A338" s="341"/>
      <c r="B338" s="341"/>
      <c r="C338" s="342"/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1"/>
      <c r="T338" s="341"/>
      <c r="U338" s="341"/>
      <c r="V338" s="341"/>
      <c r="W338" s="341"/>
      <c r="X338" s="341"/>
      <c r="Y338" s="341"/>
    </row>
    <row r="339" spans="1:25" x14ac:dyDescent="0.25">
      <c r="A339" s="341"/>
      <c r="B339" s="341"/>
      <c r="C339" s="342"/>
      <c r="D339" s="341"/>
      <c r="E339" s="341"/>
      <c r="F339" s="341"/>
      <c r="G339" s="341"/>
      <c r="H339" s="341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341"/>
      <c r="T339" s="341"/>
      <c r="U339" s="341"/>
      <c r="V339" s="341"/>
      <c r="W339" s="341"/>
      <c r="X339" s="341"/>
      <c r="Y339" s="341"/>
    </row>
    <row r="340" spans="1:25" x14ac:dyDescent="0.25"/>
    <row r="341" spans="1:25" x14ac:dyDescent="0.25"/>
    <row r="342" spans="1:25" x14ac:dyDescent="0.25"/>
    <row r="343" spans="1:25" x14ac:dyDescent="0.25"/>
    <row r="344" spans="1:25" x14ac:dyDescent="0.25"/>
    <row r="345" spans="1:25" x14ac:dyDescent="0.25"/>
    <row r="346" spans="1:25" x14ac:dyDescent="0.25"/>
    <row r="347" spans="1:25" x14ac:dyDescent="0.25"/>
    <row r="348" spans="1:25" x14ac:dyDescent="0.25"/>
    <row r="349" spans="1:25" x14ac:dyDescent="0.25"/>
    <row r="350" spans="1:25" x14ac:dyDescent="0.25"/>
    <row r="351" spans="1:25" x14ac:dyDescent="0.25"/>
    <row r="352" spans="1:25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</sheetData>
  <mergeCells count="120">
    <mergeCell ref="A54:A55"/>
    <mergeCell ref="E55:F55"/>
    <mergeCell ref="E93:F100"/>
    <mergeCell ref="A71:A100"/>
    <mergeCell ref="B81:K81"/>
    <mergeCell ref="B71:K71"/>
    <mergeCell ref="B91:K91"/>
    <mergeCell ref="A108:B108"/>
    <mergeCell ref="A139:B139"/>
    <mergeCell ref="E92:F92"/>
    <mergeCell ref="B115:B116"/>
    <mergeCell ref="C115:C116"/>
    <mergeCell ref="E115:E116"/>
    <mergeCell ref="F115:F116"/>
    <mergeCell ref="G101:G107"/>
    <mergeCell ref="K101:K107"/>
    <mergeCell ref="A101:A107"/>
    <mergeCell ref="B101:B107"/>
    <mergeCell ref="C101:C107"/>
    <mergeCell ref="D101:D107"/>
    <mergeCell ref="E101:F107"/>
    <mergeCell ref="G60:G62"/>
    <mergeCell ref="H60:H62"/>
    <mergeCell ref="I60:I62"/>
    <mergeCell ref="A140:B140"/>
    <mergeCell ref="D144:E144"/>
    <mergeCell ref="A69:B69"/>
    <mergeCell ref="E72:F80"/>
    <mergeCell ref="E82:F90"/>
    <mergeCell ref="A113:A121"/>
    <mergeCell ref="B113:B114"/>
    <mergeCell ref="C113:C114"/>
    <mergeCell ref="E113:E114"/>
    <mergeCell ref="F113:F114"/>
    <mergeCell ref="F124:F125"/>
    <mergeCell ref="B132:B133"/>
    <mergeCell ref="C132:C133"/>
    <mergeCell ref="E132:E133"/>
    <mergeCell ref="F132:F133"/>
    <mergeCell ref="A122:A133"/>
    <mergeCell ref="B126:B127"/>
    <mergeCell ref="C126:C127"/>
    <mergeCell ref="E126:E127"/>
    <mergeCell ref="F126:F127"/>
    <mergeCell ref="B128:B129"/>
    <mergeCell ref="C128:C129"/>
    <mergeCell ref="E128:E129"/>
    <mergeCell ref="F128:F129"/>
    <mergeCell ref="J60:J62"/>
    <mergeCell ref="K60:K62"/>
    <mergeCell ref="E50:F50"/>
    <mergeCell ref="E54:F54"/>
    <mergeCell ref="D60:D62"/>
    <mergeCell ref="E60:E62"/>
    <mergeCell ref="F60:F62"/>
    <mergeCell ref="H2:J2"/>
    <mergeCell ref="H3:J3"/>
    <mergeCell ref="A5:J5"/>
    <mergeCell ref="E53:F53"/>
    <mergeCell ref="E51:F51"/>
    <mergeCell ref="D43:D44"/>
    <mergeCell ref="D47:D48"/>
    <mergeCell ref="E15:F20"/>
    <mergeCell ref="A14:A38"/>
    <mergeCell ref="E22:F29"/>
    <mergeCell ref="A6:J6"/>
    <mergeCell ref="A7:J7"/>
    <mergeCell ref="A8:J8"/>
    <mergeCell ref="A9:J9"/>
    <mergeCell ref="A11:C11"/>
    <mergeCell ref="A43:A44"/>
    <mergeCell ref="B43:B44"/>
    <mergeCell ref="D11:G11"/>
    <mergeCell ref="H11:K11"/>
    <mergeCell ref="E32:F38"/>
    <mergeCell ref="E31:F31"/>
    <mergeCell ref="A47:A48"/>
    <mergeCell ref="B47:B48"/>
    <mergeCell ref="A50:A53"/>
    <mergeCell ref="E47:E48"/>
    <mergeCell ref="E43:E44"/>
    <mergeCell ref="E52:F52"/>
    <mergeCell ref="J56:J57"/>
    <mergeCell ref="K56:K57"/>
    <mergeCell ref="A58:A59"/>
    <mergeCell ref="B58:B59"/>
    <mergeCell ref="C58:C59"/>
    <mergeCell ref="D58:D59"/>
    <mergeCell ref="E58:E59"/>
    <mergeCell ref="J58:J59"/>
    <mergeCell ref="H58:H59"/>
    <mergeCell ref="I58:I59"/>
    <mergeCell ref="K58:K59"/>
    <mergeCell ref="A56:A57"/>
    <mergeCell ref="B56:B57"/>
    <mergeCell ref="C56:C57"/>
    <mergeCell ref="D56:D57"/>
    <mergeCell ref="E56:E57"/>
    <mergeCell ref="H56:H57"/>
    <mergeCell ref="I56:I57"/>
    <mergeCell ref="B122:B123"/>
    <mergeCell ref="C122:C123"/>
    <mergeCell ref="E122:E123"/>
    <mergeCell ref="F122:F123"/>
    <mergeCell ref="B124:B125"/>
    <mergeCell ref="C124:C125"/>
    <mergeCell ref="E124:E125"/>
    <mergeCell ref="B130:B131"/>
    <mergeCell ref="C130:C131"/>
    <mergeCell ref="E130:E131"/>
    <mergeCell ref="F130:F131"/>
    <mergeCell ref="B134:B135"/>
    <mergeCell ref="C134:C135"/>
    <mergeCell ref="E134:E135"/>
    <mergeCell ref="F134:F135"/>
    <mergeCell ref="B136:B137"/>
    <mergeCell ref="C136:C137"/>
    <mergeCell ref="E136:E137"/>
    <mergeCell ref="F136:F137"/>
    <mergeCell ref="A134:A13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Oleksa Novosad</cp:lastModifiedBy>
  <cp:lastPrinted>2023-11-07T12:12:59Z</cp:lastPrinted>
  <dcterms:created xsi:type="dcterms:W3CDTF">2020-11-14T13:09:40Z</dcterms:created>
  <dcterms:modified xsi:type="dcterms:W3CDTF">2023-11-10T15:02:49Z</dcterms:modified>
</cp:coreProperties>
</file>