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Стипендія УКФ 2022_Захар Беркут\Звіт\"/>
    </mc:Choice>
  </mc:AlternateContent>
  <xr:revisionPtr revIDLastSave="0" documentId="13_ncr:1_{34019856-43FA-4C24-9180-CD1BE0EFA4CB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1" l="1"/>
  <c r="J54" i="1"/>
  <c r="J30" i="1"/>
  <c r="J33" i="1"/>
  <c r="J60" i="1" l="1"/>
  <c r="J61" i="1"/>
  <c r="J62" i="1"/>
  <c r="J63" i="1"/>
  <c r="J64" i="1"/>
  <c r="J56" i="1"/>
  <c r="J57" i="1"/>
  <c r="J58" i="1"/>
  <c r="J59" i="1"/>
  <c r="J53" i="1" l="1"/>
  <c r="J46" i="1"/>
  <c r="J55" i="1"/>
  <c r="J52" i="1" l="1"/>
  <c r="J66" i="1" l="1"/>
  <c r="J31" i="1" l="1"/>
  <c r="J32" i="1"/>
  <c r="J34" i="1"/>
  <c r="J35" i="1"/>
  <c r="J36" i="1"/>
  <c r="J37" i="1"/>
  <c r="J38" i="1"/>
  <c r="J39" i="1"/>
  <c r="J40" i="1"/>
  <c r="J42" i="1"/>
  <c r="J44" i="1"/>
  <c r="J45" i="1"/>
  <c r="J47" i="1"/>
  <c r="J48" i="1"/>
  <c r="J49" i="1"/>
  <c r="J50" i="1"/>
  <c r="J51" i="1"/>
  <c r="J65" i="1"/>
  <c r="G30" i="1"/>
  <c r="G31" i="1"/>
  <c r="G32" i="1"/>
  <c r="K32" i="1" s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5" i="1"/>
  <c r="G56" i="1"/>
  <c r="K56" i="1" s="1"/>
  <c r="G60" i="1"/>
  <c r="K60" i="1" s="1"/>
  <c r="G65" i="1"/>
  <c r="K65" i="1" l="1"/>
  <c r="K45" i="1"/>
  <c r="K35" i="1"/>
  <c r="K40" i="1"/>
  <c r="K34" i="1"/>
  <c r="K55" i="1"/>
  <c r="K50" i="1"/>
  <c r="K49" i="1"/>
  <c r="K48" i="1"/>
  <c r="K41" i="1"/>
  <c r="K46" i="1"/>
  <c r="K39" i="1"/>
  <c r="K42" i="1"/>
  <c r="K47" i="1"/>
  <c r="K44" i="1"/>
  <c r="K43" i="1"/>
  <c r="K38" i="1"/>
  <c r="K37" i="1"/>
  <c r="K36" i="1"/>
  <c r="K31" i="1"/>
  <c r="K30" i="1"/>
  <c r="J68" i="1"/>
  <c r="G68" i="1"/>
  <c r="J67" i="1"/>
  <c r="G67" i="1"/>
  <c r="J29" i="1"/>
  <c r="G29" i="1"/>
  <c r="J28" i="1"/>
  <c r="G28" i="1"/>
  <c r="J27" i="1"/>
  <c r="G27" i="1"/>
  <c r="K68" i="1" l="1"/>
  <c r="J69" i="1"/>
  <c r="J23" i="1" s="1"/>
  <c r="J71" i="1" s="1"/>
  <c r="G69" i="1"/>
  <c r="G23" i="1" s="1"/>
  <c r="G71" i="1" s="1"/>
  <c r="K28" i="1"/>
  <c r="K29" i="1"/>
  <c r="K27" i="1"/>
  <c r="K67" i="1"/>
  <c r="K69" i="1" l="1"/>
  <c r="K23" i="1"/>
</calcChain>
</file>

<file path=xl/sharedStrings.xml><?xml version="1.0" encoding="utf-8"?>
<sst xmlns="http://schemas.openxmlformats.org/spreadsheetml/2006/main" count="180" uniqueCount="111">
  <si>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</si>
  <si>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</si>
  <si>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</si>
  <si>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</si>
  <si>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</si>
  <si>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</si>
  <si>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</si>
  <si>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</si>
  <si>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</si>
  <si>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</si>
  <si>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</si>
  <si>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</si>
  <si>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</si>
  <si>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</si>
  <si>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</si>
  <si>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</si>
  <si>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</si>
  <si>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</si>
  <si>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</si>
  <si>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</si>
  <si>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</si>
  <si>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</si>
  <si>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</si>
  <si>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</si>
  <si>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</si>
  <si>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</si>
  <si>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</si>
  <si>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</si>
  <si>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</si>
  <si>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</si>
  <si>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</si>
  <si>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</si>
  <si>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</si>
  <si>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</si>
  <si>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</si>
  <si>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</si>
  <si>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</si>
  <si>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</si>
  <si>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Прізвище, ім'я та по-батькові Стипендіата: Приходько Андрій Олексійович</t>
  </si>
  <si>
    <t>Назва проекту: "Захар Беркут - дух української Перемоги"</t>
  </si>
  <si>
    <t>Період реалізації проекту: вересень 2022 - 15.11.2022</t>
  </si>
  <si>
    <t>Підстаття: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</si>
  <si>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</si>
  <si>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</si>
  <si>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</si>
  <si>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</si>
  <si>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</si>
  <si>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</si>
  <si>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</si>
  <si>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</si>
  <si>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</si>
  <si>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</si>
  <si>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</si>
  <si>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</si>
  <si>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</si>
  <si>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</si>
  <si>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</si>
  <si>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</si>
  <si>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</si>
  <si>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</si>
  <si>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</si>
  <si>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</si>
  <si>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</si>
  <si>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</si>
  <si>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</si>
  <si>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</si>
  <si>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</si>
  <si>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Вартість витратних матеріалів
(тканина велюр)</t>
  </si>
  <si>
    <t>Вартість витратних матеріалів
(тканина мішковина джутова)</t>
  </si>
  <si>
    <t>Вартість витратних матеріалів
(хутро штучне під вовка)</t>
  </si>
  <si>
    <t>Вартість витратних матеріалів
(хутро букле)</t>
  </si>
  <si>
    <t>Вартість витратних матеріалів
(мікровельвет)</t>
  </si>
  <si>
    <t>Вартість витратних матеріалів
(тканина пальтова трикотаж букле)</t>
  </si>
  <si>
    <t>Вартість витратних матеріалів
(тканина букле синє)</t>
  </si>
  <si>
    <t>Вартість витратних матеріалів
(тканина шерсть)</t>
  </si>
  <si>
    <t>Вартість витратних матеріалів
(тканина пальтова шерсть)</t>
  </si>
  <si>
    <t>Вартість витратних матеріалів
(тканина пальтова)</t>
  </si>
  <si>
    <t>Вартість витратних матеріалів
(тканина шанель)</t>
  </si>
  <si>
    <t>Вартість витратних матеріалів
(платтяний сатин)</t>
  </si>
  <si>
    <t>Вартість витратних матеріалів
(костюмна тканина)</t>
  </si>
  <si>
    <t>Вартість витратних матеріалів
(канат джутовий)</t>
  </si>
  <si>
    <t>Вартість витратних матеріалів
(шпагат джутовий)</t>
  </si>
  <si>
    <t>Вартість витратних матеріалів
(нитки швейні)</t>
  </si>
  <si>
    <t>Вартість обладнання, інструментів, інвентаря, які не є основними засобами
(вказати найменування)</t>
  </si>
  <si>
    <t>Вартість витратних матеріалів
(тканина льон)</t>
  </si>
  <si>
    <t>Вартість витратних матеріалів
(хутро штучне під ламу)</t>
  </si>
  <si>
    <t>Вартість витратних матеріалів
(тканина домотканне полотно)</t>
  </si>
  <si>
    <t>№ 5DORS51-33494 від "19" вересня 2022 року</t>
  </si>
  <si>
    <t xml:space="preserve">Тканина була використана для пошиття 2-ох суконь (персонаж Мирослава, 2 склади), з розрахунку по 2,5 м (ширина тканини 1,5 м) на кожну сорочку, згідно техніки пошиву. Одиниця виміру - м.п. </t>
  </si>
  <si>
    <t xml:space="preserve">Тканина була використана для пошиття реквізиту, полотна 4 шт. розміром по 1,5мХ14м, для імітації води. Одиниця виміру - м.п. </t>
  </si>
  <si>
    <t>В дану статтю витрат було закладено вартість матеріалів, необхідних для створення до 25-ти одиниць комплектів костюмів для вистави "Захар Беркут". У виставі зайнято 14 акторів та актрис, які виконують ролі двох та більше персонажів. Всього використано матеріалів для пошиття 22 компл. костюмів (включно з реквізитом: полотна для імітації води та канат): перс. Максим (2 комплекти:сорочка 2 шт., штани 2 шт., плащ-колет 1 шт., плащ-накидка 1 шт.); перс. Мирослава (2 комплекти: сукня 2 шт.); перс. Захар Беркут/Тугар Вовк (1 комплект: штани 1 шт., сорочка 1 шт., шапка 1 шт., плащ-накидка соломяна 1 шт., штани солом'яні 1 шт., шуба з хутра 1 шт., шапка з хутра 1шт.); перс. тухольці/монголи (8 комплектів: сорочка 8 шт., штани 8 шт., плащ-колет 8 шт., плащ-накидка 8 шт., шуби з хутра 8 шт.); перс. закличники (3 комплекти: гуні 3 шт., шапки 3 шт.); перс. солом'яні мисливці (6 комплектів: штани солом'яні 6 шт., шуби солом'яні 6 шт.).</t>
  </si>
  <si>
    <t>Тканина була використана для пошиття додаткових плащів-накидок (для персонажів тухольці 8 шт. та персонажу Максим 1шт.), з розрахунку 2,5 м на 1 шт. згідно техніки пошиву. Одиниця виміру - м.п.</t>
  </si>
  <si>
    <t>Тканина була використана для пошиття 7-ми пар штанів (персонажі солом'яні мисливці 6 шт., Захар Беркут 1 шт.), з розрахунку по 3 м (ширина тканини 1 м.) на кожну пару штанів   згідно техніки пошиву. Одиниця виміру - м.п. Перевищення витрат в результаті уточненого розрахунку необхідного мертажу тканини.</t>
  </si>
  <si>
    <t>Тканина була використана для пошиття солом'яних шуб (персонажі солом'яні мисливці, 6 шт.), з розрахунку 9 м. (ширина тканини 1 м.) на 1 шт. згідно техніки пошиву. Одиниця виміру - м.п. Перевищення витрат в результаті уточненого розрахунку необхідного мертажу тканини.</t>
  </si>
  <si>
    <t>Тканина була використана для пошиття плаща-накидки з каптуром солом'яна (персонаж Захар Беркут 1 шт.), з розрахунку 6 м (ширина тканини 1 м.) на 1 шт. згідно техніки пошиву. Одиниця виміру - м.п.  Економія відповідно до фактичної вартості в день придбання.</t>
  </si>
  <si>
    <t>Тканина була використана для пошиття головного убору - шапки з вовчого хутра (персонаж Тугар Вовк), з розрахунку 0,5 м. (ширина тканини 1,5 м.) на 1 шт. згідно техніки пошиву. Одиниця виміру - м.п. Економія відповідно до фактичної вартості в день придбання.</t>
  </si>
  <si>
    <t xml:space="preserve">Тканина була використана для пошиття гунів - автентичний верхній одяг (персонажі Закличники, 3 шт.), з розрахунку 4,6 м. (ширина тканини 1,5 м.) на 1 шт. згідно техніки пошиву. Одиниця виміру - м.п. Економія відповідно до фактичної вартості в день придбання. </t>
  </si>
  <si>
    <t>Тканина була використана для пошиття головного убору - шапки (персонажі Закличники, 3 шт.),  з розрахунку 1 м. (ширина тканини 1,5 м.) на 1 шт. згідно техніки пошиву. Одиниця виміру - м.п. Економія відповідно до фактичної вартості в день придбання.</t>
  </si>
  <si>
    <t>Тканина була використана для пошиття шуб з каптуром (персонажі монголи, 8 шт.), з розрахунку 6,95 м. (ширина тканини 1,5 м.) на 1 шт. згідно техніки пошиву. Одиниця виміру - м.п. Економія відповідно до фактичної вартості в день придбання. Перевищення кількості в результаті уточненого розрахунку необхідного мертажу тканини.</t>
  </si>
  <si>
    <t>Тканина була використана для пошиття декору на шуби з каптуром (персонажі монголи, 8 шт.),  з розрахунку по 0,7 м на кожну шубу згідно техніки пошиву. Одиниця виміру - м.п. Економія відповідно до фактичної вартості в день придбання.</t>
  </si>
  <si>
    <t>Тканина була використана для пошиття додаткових плащів-накидок (для персонажів тухольці 8 шт. та персонажу Максим 1шт.), з розрахунку 2,5 м на 1 шт. згідно техніки пошиву. Одиниця виміру - м.п. Економія відповідно до фактичної вартості в день придбання.</t>
  </si>
  <si>
    <t>Нитки різнокольорові було використано для пошиття костюмів та елементів реквізиту. Перевищення витрат відповідно до фактичної вартості в день придбання.</t>
  </si>
  <si>
    <t xml:space="preserve">Тканина була використана для пошиття плаща-накидки з вовчого хутра (персонаж Тугар Вовк), з розрахунку 3,5 м. (ширина тканини 1,5 м.) на 1 шт. згідно техніки пошиву. Одиниця виміру - м.п. За рахунок економії відповідно до фактичної вартості було придбано більший метраж тканини відповідно до уточненого розрахунку необхідного метражу таканини. </t>
  </si>
  <si>
    <t>Канат було використано для виготовлення елементу реквізиту (3 відрізка по 16 м), одиниця виміру - м.п. для перших двох позицій та щт. для наступних двох позицій.  Було придбано канат різного діаметру, відповідно до потреб вистави та наявності у постачальника. Економія відповідно до фактичної вартості в день придбання.</t>
  </si>
  <si>
    <t xml:space="preserve">Тканина була використана для пошиття плаща типу колет (персонаж Максим, 1 шт., тухольці 8 шт.), з розрахунку 2,5 м на 1 шт. згідно техніки пошиву. Одиниця виміру - м.п. Економія в результаті отримання знижки від постачальника в 40 грн. </t>
  </si>
  <si>
    <t>Тканина була використана для пошиття 10-ти пар штанів (персонажі тухольці 8 шт. та персонаж Максим, 2 склади), з розрахунку по 1,5 м (ширина тканини 1,5 м) на кожну сорочку, згідно техніки пошиву. Одиниця виміру - м.п. Перевищення витрат в результаті фактичної вартості в день придбання.</t>
  </si>
  <si>
    <t>Тканина була використана для пошиття 10-ти довгих сорочок  (персонажі  тухольці 8 шт., персонаж Максим, 2 склади), з розрахунку по 2,2 м (ширина тканини 1,5 м) на кожну сорочку, згідно техніки пошиву. Одиниця виміру - м.п. Перевищення витрат в результаті фактичної вартості в день придбання.</t>
  </si>
  <si>
    <t xml:space="preserve">Тканина була використана для пошиття додаткових плащів-накидок (для персонажів тухольці 8 шт. та персонажу Максим 1шт.), з розрахунку 2,5 м на 1 шт. згідно техніки пошиву. Одиниця виміру - м.п. </t>
  </si>
  <si>
    <t>Тканина була використана для пошиття реквізиту, полотна 4 шт. розміром по 1,5мХ14м, для імітації води. Одиниця виміру - м.п. За рахунок економії відповідно до фактичної вартості в день придбання. Придбано більший метраж тканини відповідно до уточненого розрахунку необхідної кількості для створення елементу реквізиту.</t>
  </si>
  <si>
    <t>Шпагат джутовий необхідний для виготовлення масок для персонажів солом'яні мисливці (6 шт. з розрахунку по 1 бобіні на кожну маску). А також для виготовлення костюмів для персонажів солом'яні мисливці (6 костюмів, з розрахунку 5 бобіни на кожен костюм).  Одиниця виміру - м.п. Було придбано нитку-шпагат різного діаметру, відповідно до потреб вистави та наявності у постачальника. Економія відповідно до фактичної вартості в день придбання. А також у звязку із уточненим розрахунком необхідного метражу відповідно до потреб.</t>
  </si>
  <si>
    <t>за період  з вересня 2022 р. по 15.11.2022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</si>
</sst>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14" fillId="4" borderId="37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8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0" xfId="0" applyNumberFormat="1" applyFont="1" applyFill="1" applyBorder="1" applyAlignment="1">
      <alignment horizontal="right" vertical="top"/>
    </xf>
    <xf numFmtId="0" fontId="8" fillId="4" borderId="41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2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6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49" fontId="23" fillId="0" borderId="33" xfId="0" applyNumberFormat="1" applyFont="1" applyBorder="1" applyAlignment="1">
      <alignment horizontal="center" vertical="top" wrapText="1"/>
    </xf>
    <xf numFmtId="165" fontId="23" fillId="0" borderId="36" xfId="0" applyNumberFormat="1" applyFont="1" applyBorder="1" applyAlignment="1">
      <alignment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65" fontId="23" fillId="0" borderId="35" xfId="0" applyNumberFormat="1" applyFont="1" applyBorder="1" applyAlignment="1">
      <alignment horizontal="center" vertical="center" wrapText="1"/>
    </xf>
    <xf numFmtId="165" fontId="8" fillId="4" borderId="48" xfId="0" applyNumberFormat="1" applyFont="1" applyFill="1" applyBorder="1" applyAlignment="1">
      <alignment horizontal="center" vertical="top" wrapText="1"/>
    </xf>
    <xf numFmtId="165" fontId="8" fillId="4" borderId="49" xfId="0" applyNumberFormat="1" applyFont="1" applyFill="1" applyBorder="1" applyAlignment="1">
      <alignment vertical="top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165" fontId="23" fillId="0" borderId="51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165" fontId="25" fillId="5" borderId="46" xfId="0" applyNumberFormat="1" applyFont="1" applyFill="1" applyBorder="1" applyAlignment="1">
      <alignment vertical="center" wrapText="1"/>
    </xf>
    <xf numFmtId="4" fontId="23" fillId="0" borderId="29" xfId="0" applyNumberFormat="1" applyFont="1" applyBorder="1" applyAlignment="1">
      <alignment horizontal="center" vertical="top" wrapText="1"/>
    </xf>
    <xf numFmtId="4" fontId="23" fillId="0" borderId="28" xfId="0" applyNumberFormat="1" applyFont="1" applyBorder="1" applyAlignment="1">
      <alignment horizontal="center" vertical="top" wrapText="1"/>
    </xf>
    <xf numFmtId="4" fontId="23" fillId="0" borderId="35" xfId="0" applyNumberFormat="1" applyFont="1" applyBorder="1" applyAlignment="1">
      <alignment horizontal="center" vertical="top" wrapText="1"/>
    </xf>
    <xf numFmtId="4" fontId="23" fillId="0" borderId="18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3" fillId="0" borderId="36" xfId="0" applyFont="1" applyBorder="1" applyAlignment="1">
      <alignment vertical="top" wrapText="1"/>
    </xf>
    <xf numFmtId="4" fontId="23" fillId="0" borderId="9" xfId="0" applyNumberFormat="1" applyFont="1" applyBorder="1" applyAlignment="1">
      <alignment horizontal="center" vertical="top" wrapText="1"/>
    </xf>
    <xf numFmtId="4" fontId="23" fillId="0" borderId="28" xfId="0" applyNumberFormat="1" applyFont="1" applyBorder="1" applyAlignment="1">
      <alignment horizontal="center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center" vertical="top" wrapText="1"/>
    </xf>
    <xf numFmtId="0" fontId="8" fillId="0" borderId="56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166" fontId="8" fillId="0" borderId="56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165" fontId="8" fillId="0" borderId="56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165" fontId="8" fillId="0" borderId="26" xfId="0" applyNumberFormat="1" applyFont="1" applyBorder="1" applyAlignment="1">
      <alignment horizontal="center" vertical="top" wrapText="1"/>
    </xf>
    <xf numFmtId="49" fontId="23" fillId="0" borderId="56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top" wrapText="1"/>
    </xf>
    <xf numFmtId="49" fontId="23" fillId="0" borderId="26" xfId="0" applyNumberFormat="1" applyFont="1" applyBorder="1" applyAlignment="1">
      <alignment horizontal="center" vertical="top" wrapText="1"/>
    </xf>
    <xf numFmtId="165" fontId="23" fillId="0" borderId="53" xfId="0" applyNumberFormat="1" applyFont="1" applyBorder="1" applyAlignment="1">
      <alignment horizontal="center" vertical="center" wrapText="1"/>
    </xf>
    <xf numFmtId="165" fontId="23" fillId="0" borderId="54" xfId="0" applyNumberFormat="1" applyFont="1" applyBorder="1" applyAlignment="1">
      <alignment horizontal="center" vertical="center" wrapText="1"/>
    </xf>
    <xf numFmtId="165" fontId="23" fillId="0" borderId="55" xfId="0" applyNumberFormat="1" applyFont="1" applyBorder="1" applyAlignment="1">
      <alignment horizontal="center" vertical="center" wrapText="1"/>
    </xf>
    <xf numFmtId="165" fontId="23" fillId="0" borderId="62" xfId="0" applyNumberFormat="1" applyFont="1" applyBorder="1" applyAlignment="1">
      <alignment horizontal="center" vertical="center" wrapText="1"/>
    </xf>
    <xf numFmtId="165" fontId="23" fillId="0" borderId="63" xfId="0" applyNumberFormat="1" applyFont="1" applyBorder="1" applyAlignment="1">
      <alignment horizontal="center" vertical="center" wrapText="1"/>
    </xf>
    <xf numFmtId="165" fontId="23" fillId="0" borderId="64" xfId="0" applyNumberFormat="1" applyFont="1" applyBorder="1" applyAlignment="1">
      <alignment horizontal="center" vertical="center" wrapText="1"/>
    </xf>
    <xf numFmtId="4" fontId="23" fillId="0" borderId="57" xfId="0" applyNumberFormat="1" applyFont="1" applyBorder="1" applyAlignment="1">
      <alignment horizontal="center" vertical="top" wrapText="1"/>
    </xf>
    <xf numFmtId="4" fontId="23" fillId="0" borderId="58" xfId="0" applyNumberFormat="1" applyFont="1" applyBorder="1" applyAlignment="1">
      <alignment horizontal="center" vertical="top" wrapText="1"/>
    </xf>
    <xf numFmtId="4" fontId="23" fillId="0" borderId="59" xfId="0" applyNumberFormat="1" applyFont="1" applyBorder="1" applyAlignment="1">
      <alignment horizontal="center" vertical="top" wrapText="1"/>
    </xf>
    <xf numFmtId="4" fontId="23" fillId="0" borderId="60" xfId="0" applyNumberFormat="1" applyFont="1" applyBorder="1" applyAlignment="1">
      <alignment horizontal="center" vertical="top" wrapText="1"/>
    </xf>
    <xf numFmtId="166" fontId="8" fillId="0" borderId="61" xfId="0" applyNumberFormat="1" applyFont="1" applyBorder="1" applyAlignment="1">
      <alignment horizontal="center" vertical="top" wrapText="1"/>
    </xf>
    <xf numFmtId="166" fontId="8" fillId="0" borderId="6" xfId="0" applyNumberFormat="1" applyFont="1" applyBorder="1" applyAlignment="1">
      <alignment horizontal="right" vertical="top" wrapText="1"/>
    </xf>
    <xf numFmtId="0" fontId="23" fillId="0" borderId="5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5" fontId="23" fillId="0" borderId="56" xfId="0" applyNumberFormat="1" applyFont="1" applyBorder="1" applyAlignment="1">
      <alignment horizontal="center" vertical="center" wrapText="1"/>
    </xf>
    <xf numFmtId="165" fontId="23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165" fontId="23" fillId="0" borderId="53" xfId="0" applyNumberFormat="1" applyFont="1" applyBorder="1" applyAlignment="1">
      <alignment horizontal="left" vertical="center" wrapText="1"/>
    </xf>
    <xf numFmtId="165" fontId="23" fillId="0" borderId="55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left"/>
    </xf>
    <xf numFmtId="0" fontId="11" fillId="0" borderId="44" xfId="0" applyFont="1" applyBorder="1"/>
    <xf numFmtId="0" fontId="11" fillId="0" borderId="45" xfId="0" applyFont="1" applyBorder="1"/>
    <xf numFmtId="0" fontId="18" fillId="0" borderId="47" xfId="0" applyFont="1" applyBorder="1" applyAlignment="1">
      <alignment horizontal="center"/>
    </xf>
    <xf numFmtId="0" fontId="11" fillId="0" borderId="47" xfId="0" applyFont="1" applyBorder="1"/>
    <xf numFmtId="165" fontId="23" fillId="0" borderId="5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35"/>
  <sheetViews>
    <sheetView tabSelected="1" zoomScale="60" zoomScaleNormal="60" workbookViewId="0">
      <selection activeCell="G13" sqref="G13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3.2187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7" t="s">
        <v>87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66" t="s">
        <v>2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66" t="s">
        <v>3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66" t="s">
        <v>110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 customHeight="1" x14ac:dyDescent="0.3">
      <c r="A14" s="168" t="s">
        <v>38</v>
      </c>
      <c r="B14" s="168"/>
      <c r="C14" s="168"/>
      <c r="D14" s="168"/>
      <c r="E14" s="168"/>
      <c r="F14" s="114"/>
      <c r="G14" s="114"/>
      <c r="H14" s="114"/>
      <c r="I14" s="114"/>
      <c r="J14" s="114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 customHeight="1" x14ac:dyDescent="0.3">
      <c r="A15" s="169" t="s">
        <v>39</v>
      </c>
      <c r="B15" s="169"/>
      <c r="C15" s="169"/>
      <c r="D15" s="169"/>
      <c r="E15" s="169"/>
      <c r="F15" s="114"/>
      <c r="G15" s="114"/>
      <c r="H15" s="114"/>
      <c r="I15" s="114"/>
      <c r="J15" s="114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69" t="s">
        <v>40</v>
      </c>
      <c r="B16" s="169"/>
      <c r="C16" s="169"/>
      <c r="D16" s="169"/>
      <c r="E16" s="169"/>
      <c r="F16" s="114"/>
      <c r="G16" s="114"/>
      <c r="H16" s="114"/>
      <c r="I16" s="114"/>
      <c r="J16" s="114"/>
      <c r="K16" s="114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3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3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4" x14ac:dyDescent="0.3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3">
      <c r="A19" s="179" t="s">
        <v>4</v>
      </c>
      <c r="B19" s="179" t="s">
        <v>5</v>
      </c>
      <c r="C19" s="179" t="s">
        <v>6</v>
      </c>
      <c r="D19" s="180" t="s">
        <v>7</v>
      </c>
      <c r="E19" s="174" t="s">
        <v>8</v>
      </c>
      <c r="F19" s="175"/>
      <c r="G19" s="176"/>
      <c r="H19" s="174" t="s">
        <v>9</v>
      </c>
      <c r="I19" s="175"/>
      <c r="J19" s="176"/>
      <c r="K19" s="172" t="s">
        <v>10</v>
      </c>
      <c r="L19" s="170" t="s">
        <v>11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7.6" customHeight="1" x14ac:dyDescent="0.3">
      <c r="A20" s="173"/>
      <c r="B20" s="173"/>
      <c r="C20" s="173"/>
      <c r="D20" s="171"/>
      <c r="E20" s="21" t="s">
        <v>12</v>
      </c>
      <c r="F20" s="22" t="s">
        <v>13</v>
      </c>
      <c r="G20" s="23" t="s">
        <v>14</v>
      </c>
      <c r="H20" s="21" t="s">
        <v>12</v>
      </c>
      <c r="I20" s="22" t="s">
        <v>13</v>
      </c>
      <c r="J20" s="23" t="s">
        <v>15</v>
      </c>
      <c r="K20" s="173"/>
      <c r="L20" s="17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24" t="s">
        <v>16</v>
      </c>
      <c r="B21" s="25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25">
        <v>7</v>
      </c>
      <c r="I21" s="25">
        <v>8</v>
      </c>
      <c r="J21" s="25">
        <v>9</v>
      </c>
      <c r="K21" s="25">
        <v>10</v>
      </c>
      <c r="L21" s="26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3">
      <c r="A22" s="27" t="s">
        <v>17</v>
      </c>
      <c r="B22" s="28" t="s">
        <v>18</v>
      </c>
      <c r="C22" s="29" t="s">
        <v>19</v>
      </c>
      <c r="D22" s="30"/>
      <c r="E22" s="30"/>
      <c r="F22" s="30"/>
      <c r="G22" s="31"/>
      <c r="H22" s="30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4" customHeight="1" x14ac:dyDescent="0.3">
      <c r="A23" s="35" t="s">
        <v>20</v>
      </c>
      <c r="B23" s="36" t="s">
        <v>21</v>
      </c>
      <c r="C23" s="37" t="s">
        <v>22</v>
      </c>
      <c r="D23" s="38" t="s">
        <v>23</v>
      </c>
      <c r="E23" s="39"/>
      <c r="F23" s="39"/>
      <c r="G23" s="40">
        <f>G69</f>
        <v>150000</v>
      </c>
      <c r="H23" s="39"/>
      <c r="I23" s="39"/>
      <c r="J23" s="40">
        <f>J69</f>
        <v>141904.318</v>
      </c>
      <c r="K23" s="40">
        <f>G23-J23</f>
        <v>8095.6820000000007</v>
      </c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0" customHeight="1" x14ac:dyDescent="0.3">
      <c r="A24" s="42" t="s">
        <v>24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8" customHeight="1" thickBot="1" x14ac:dyDescent="0.35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2.5" customHeight="1" thickBot="1" x14ac:dyDescent="0.35">
      <c r="A26" s="57" t="s">
        <v>17</v>
      </c>
      <c r="B26" s="58" t="s">
        <v>25</v>
      </c>
      <c r="C26" s="59" t="s">
        <v>26</v>
      </c>
      <c r="D26" s="121"/>
      <c r="E26" s="60"/>
      <c r="F26" s="60"/>
      <c r="G26" s="61"/>
      <c r="H26" s="60"/>
      <c r="I26" s="60"/>
      <c r="J26" s="61"/>
      <c r="K26" s="62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62.4" customHeight="1" x14ac:dyDescent="0.3">
      <c r="A27" s="64" t="s">
        <v>20</v>
      </c>
      <c r="B27" s="65">
        <v>1</v>
      </c>
      <c r="C27" s="66" t="s">
        <v>27</v>
      </c>
      <c r="D27" s="123" t="s">
        <v>28</v>
      </c>
      <c r="E27" s="67"/>
      <c r="F27" s="68"/>
      <c r="G27" s="69">
        <f t="shared" ref="G27:G68" si="0">E27*F27</f>
        <v>0</v>
      </c>
      <c r="H27" s="70"/>
      <c r="I27" s="71"/>
      <c r="J27" s="72">
        <f t="shared" ref="J27:J68" si="1">H27*I27</f>
        <v>0</v>
      </c>
      <c r="K27" s="73">
        <f t="shared" ref="K27:K68" si="2">G27-J27</f>
        <v>0</v>
      </c>
      <c r="L27" s="7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51.6" customHeight="1" x14ac:dyDescent="0.3">
      <c r="A28" s="75" t="s">
        <v>20</v>
      </c>
      <c r="B28" s="76">
        <v>2</v>
      </c>
      <c r="C28" s="77" t="s">
        <v>29</v>
      </c>
      <c r="D28" s="124" t="s">
        <v>30</v>
      </c>
      <c r="E28" s="78"/>
      <c r="F28" s="79"/>
      <c r="G28" s="80">
        <f t="shared" si="0"/>
        <v>0</v>
      </c>
      <c r="H28" s="81"/>
      <c r="I28" s="82"/>
      <c r="J28" s="83">
        <f t="shared" si="1"/>
        <v>0</v>
      </c>
      <c r="K28" s="84">
        <f t="shared" si="2"/>
        <v>0</v>
      </c>
      <c r="L28" s="85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409.6" customHeight="1" x14ac:dyDescent="0.3">
      <c r="A29" s="75" t="s">
        <v>20</v>
      </c>
      <c r="B29" s="76">
        <v>3</v>
      </c>
      <c r="C29" s="77" t="s">
        <v>31</v>
      </c>
      <c r="D29" s="125" t="s">
        <v>28</v>
      </c>
      <c r="E29" s="120"/>
      <c r="F29" s="118"/>
      <c r="G29" s="80">
        <f t="shared" si="0"/>
        <v>0</v>
      </c>
      <c r="H29" s="81"/>
      <c r="I29" s="82"/>
      <c r="J29" s="83">
        <f t="shared" si="1"/>
        <v>0</v>
      </c>
      <c r="K29" s="84">
        <f t="shared" si="2"/>
        <v>0</v>
      </c>
      <c r="L29" s="85" t="s">
        <v>90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114" customFormat="1" ht="147.6" customHeight="1" x14ac:dyDescent="0.3">
      <c r="A30" s="75" t="s">
        <v>41</v>
      </c>
      <c r="B30" s="116" t="s">
        <v>42</v>
      </c>
      <c r="C30" s="117" t="s">
        <v>84</v>
      </c>
      <c r="D30" s="125" t="s">
        <v>28</v>
      </c>
      <c r="E30" s="128">
        <v>27</v>
      </c>
      <c r="F30" s="129">
        <v>260</v>
      </c>
      <c r="G30" s="80">
        <f t="shared" si="0"/>
        <v>7020</v>
      </c>
      <c r="H30" s="81">
        <v>22</v>
      </c>
      <c r="I30" s="82">
        <v>320</v>
      </c>
      <c r="J30" s="83">
        <f t="shared" si="1"/>
        <v>7040</v>
      </c>
      <c r="K30" s="84">
        <f t="shared" si="2"/>
        <v>-20</v>
      </c>
      <c r="L30" s="135" t="s">
        <v>106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114" customFormat="1" ht="108" customHeight="1" x14ac:dyDescent="0.3">
      <c r="A31" s="75" t="s">
        <v>41</v>
      </c>
      <c r="B31" s="116" t="s">
        <v>43</v>
      </c>
      <c r="C31" s="117" t="s">
        <v>67</v>
      </c>
      <c r="D31" s="125" t="s">
        <v>28</v>
      </c>
      <c r="E31" s="130">
        <v>5</v>
      </c>
      <c r="F31" s="131">
        <v>1125</v>
      </c>
      <c r="G31" s="80">
        <f t="shared" si="0"/>
        <v>5625</v>
      </c>
      <c r="H31" s="81">
        <v>5</v>
      </c>
      <c r="I31" s="82">
        <v>1125</v>
      </c>
      <c r="J31" s="83">
        <f t="shared" si="1"/>
        <v>5625</v>
      </c>
      <c r="K31" s="84">
        <f t="shared" si="2"/>
        <v>0</v>
      </c>
      <c r="L31" s="85" t="s">
        <v>88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114" customFormat="1" ht="72.599999999999994" customHeight="1" x14ac:dyDescent="0.3">
      <c r="A32" s="144" t="s">
        <v>41</v>
      </c>
      <c r="B32" s="147" t="s">
        <v>44</v>
      </c>
      <c r="C32" s="164" t="s">
        <v>84</v>
      </c>
      <c r="D32" s="150" t="s">
        <v>28</v>
      </c>
      <c r="E32" s="156">
        <v>14</v>
      </c>
      <c r="F32" s="136">
        <v>260</v>
      </c>
      <c r="G32" s="138">
        <f t="shared" si="0"/>
        <v>3640</v>
      </c>
      <c r="H32" s="81">
        <v>6</v>
      </c>
      <c r="I32" s="82">
        <v>403.5</v>
      </c>
      <c r="J32" s="83">
        <f t="shared" si="1"/>
        <v>2421</v>
      </c>
      <c r="K32" s="142">
        <f>G32-J32-J33</f>
        <v>-1981</v>
      </c>
      <c r="L32" s="140" t="s">
        <v>105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134" customFormat="1" ht="85.2" customHeight="1" x14ac:dyDescent="0.3">
      <c r="A33" s="146"/>
      <c r="B33" s="149"/>
      <c r="C33" s="165"/>
      <c r="D33" s="152"/>
      <c r="E33" s="158"/>
      <c r="F33" s="137"/>
      <c r="G33" s="139"/>
      <c r="H33" s="81">
        <v>10</v>
      </c>
      <c r="I33" s="82">
        <v>320</v>
      </c>
      <c r="J33" s="83">
        <f t="shared" si="1"/>
        <v>3200</v>
      </c>
      <c r="K33" s="143"/>
      <c r="L33" s="141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114" customFormat="1" ht="159.6" customHeight="1" x14ac:dyDescent="0.3">
      <c r="A34" s="75" t="s">
        <v>41</v>
      </c>
      <c r="B34" s="116" t="s">
        <v>45</v>
      </c>
      <c r="C34" s="117" t="s">
        <v>68</v>
      </c>
      <c r="D34" s="125" t="s">
        <v>28</v>
      </c>
      <c r="E34" s="130">
        <v>10.5</v>
      </c>
      <c r="F34" s="131">
        <v>90</v>
      </c>
      <c r="G34" s="80">
        <f t="shared" si="0"/>
        <v>945</v>
      </c>
      <c r="H34" s="81">
        <v>21</v>
      </c>
      <c r="I34" s="82">
        <v>72</v>
      </c>
      <c r="J34" s="83">
        <f t="shared" si="1"/>
        <v>1512</v>
      </c>
      <c r="K34" s="84">
        <f t="shared" si="2"/>
        <v>-567</v>
      </c>
      <c r="L34" s="85" t="s">
        <v>92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114" customFormat="1" ht="139.19999999999999" customHeight="1" x14ac:dyDescent="0.3">
      <c r="A35" s="75" t="s">
        <v>41</v>
      </c>
      <c r="B35" s="116" t="s">
        <v>46</v>
      </c>
      <c r="C35" s="117" t="s">
        <v>68</v>
      </c>
      <c r="D35" s="125" t="s">
        <v>28</v>
      </c>
      <c r="E35" s="130">
        <v>6</v>
      </c>
      <c r="F35" s="131">
        <v>90</v>
      </c>
      <c r="G35" s="80">
        <f t="shared" si="0"/>
        <v>540</v>
      </c>
      <c r="H35" s="81">
        <v>6</v>
      </c>
      <c r="I35" s="82">
        <v>72</v>
      </c>
      <c r="J35" s="83">
        <f t="shared" si="1"/>
        <v>432</v>
      </c>
      <c r="K35" s="84">
        <f t="shared" si="2"/>
        <v>108</v>
      </c>
      <c r="L35" s="85" t="s">
        <v>94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114" customFormat="1" ht="141.6" customHeight="1" x14ac:dyDescent="0.3">
      <c r="A36" s="75" t="s">
        <v>41</v>
      </c>
      <c r="B36" s="116" t="s">
        <v>47</v>
      </c>
      <c r="C36" s="117" t="s">
        <v>68</v>
      </c>
      <c r="D36" s="125" t="s">
        <v>28</v>
      </c>
      <c r="E36" s="130">
        <v>36</v>
      </c>
      <c r="F36" s="131">
        <v>90</v>
      </c>
      <c r="G36" s="80">
        <f t="shared" si="0"/>
        <v>3240</v>
      </c>
      <c r="H36" s="81">
        <v>55</v>
      </c>
      <c r="I36" s="82">
        <v>72</v>
      </c>
      <c r="J36" s="83">
        <f t="shared" si="1"/>
        <v>3960</v>
      </c>
      <c r="K36" s="84">
        <f t="shared" si="2"/>
        <v>-720</v>
      </c>
      <c r="L36" s="85" t="s">
        <v>93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s="114" customFormat="1" ht="176.4" customHeight="1" x14ac:dyDescent="0.3">
      <c r="A37" s="75" t="s">
        <v>41</v>
      </c>
      <c r="B37" s="116" t="s">
        <v>48</v>
      </c>
      <c r="C37" s="117" t="s">
        <v>69</v>
      </c>
      <c r="D37" s="125" t="s">
        <v>28</v>
      </c>
      <c r="E37" s="130">
        <v>3</v>
      </c>
      <c r="F37" s="131">
        <v>1000</v>
      </c>
      <c r="G37" s="80">
        <f t="shared" si="0"/>
        <v>3000</v>
      </c>
      <c r="H37" s="81">
        <v>4</v>
      </c>
      <c r="I37" s="82">
        <v>750</v>
      </c>
      <c r="J37" s="83">
        <f t="shared" si="1"/>
        <v>3000</v>
      </c>
      <c r="K37" s="84">
        <f t="shared" si="2"/>
        <v>0</v>
      </c>
      <c r="L37" s="85" t="s">
        <v>102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s="114" customFormat="1" ht="140.4" customHeight="1" x14ac:dyDescent="0.3">
      <c r="A38" s="75" t="s">
        <v>41</v>
      </c>
      <c r="B38" s="116" t="s">
        <v>49</v>
      </c>
      <c r="C38" s="117" t="s">
        <v>69</v>
      </c>
      <c r="D38" s="125" t="s">
        <v>28</v>
      </c>
      <c r="E38" s="130">
        <v>0.5</v>
      </c>
      <c r="F38" s="131">
        <v>1000</v>
      </c>
      <c r="G38" s="80">
        <f t="shared" si="0"/>
        <v>500</v>
      </c>
      <c r="H38" s="81">
        <v>0.5</v>
      </c>
      <c r="I38" s="82">
        <v>1000</v>
      </c>
      <c r="J38" s="83">
        <f t="shared" si="1"/>
        <v>500</v>
      </c>
      <c r="K38" s="84">
        <f t="shared" si="2"/>
        <v>0</v>
      </c>
      <c r="L38" s="85" t="s">
        <v>95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114" customFormat="1" ht="138.6" customHeight="1" x14ac:dyDescent="0.3">
      <c r="A39" s="75" t="s">
        <v>41</v>
      </c>
      <c r="B39" s="116" t="s">
        <v>50</v>
      </c>
      <c r="C39" s="117" t="s">
        <v>85</v>
      </c>
      <c r="D39" s="125" t="s">
        <v>28</v>
      </c>
      <c r="E39" s="130">
        <v>12</v>
      </c>
      <c r="F39" s="131">
        <v>1000</v>
      </c>
      <c r="G39" s="80">
        <f t="shared" si="0"/>
        <v>12000</v>
      </c>
      <c r="H39" s="81">
        <v>14</v>
      </c>
      <c r="I39" s="82">
        <v>850</v>
      </c>
      <c r="J39" s="83">
        <f t="shared" si="1"/>
        <v>11900</v>
      </c>
      <c r="K39" s="84">
        <f t="shared" si="2"/>
        <v>100</v>
      </c>
      <c r="L39" s="85" t="s">
        <v>96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114" customFormat="1" ht="118.8" customHeight="1" x14ac:dyDescent="0.3">
      <c r="A40" s="75" t="s">
        <v>41</v>
      </c>
      <c r="B40" s="116" t="s">
        <v>51</v>
      </c>
      <c r="C40" s="117" t="s">
        <v>85</v>
      </c>
      <c r="D40" s="125" t="s">
        <v>28</v>
      </c>
      <c r="E40" s="130">
        <v>3</v>
      </c>
      <c r="F40" s="131">
        <v>1000</v>
      </c>
      <c r="G40" s="80">
        <f t="shared" si="0"/>
        <v>3000</v>
      </c>
      <c r="H40" s="81">
        <v>3</v>
      </c>
      <c r="I40" s="82">
        <v>850</v>
      </c>
      <c r="J40" s="83">
        <f t="shared" si="1"/>
        <v>2550</v>
      </c>
      <c r="K40" s="84">
        <f t="shared" si="2"/>
        <v>450</v>
      </c>
      <c r="L40" s="85" t="s">
        <v>97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s="114" customFormat="1" ht="151.80000000000001" customHeight="1" x14ac:dyDescent="0.3">
      <c r="A41" s="75" t="s">
        <v>41</v>
      </c>
      <c r="B41" s="116" t="s">
        <v>52</v>
      </c>
      <c r="C41" s="117" t="s">
        <v>70</v>
      </c>
      <c r="D41" s="125" t="s">
        <v>28</v>
      </c>
      <c r="E41" s="130">
        <v>44</v>
      </c>
      <c r="F41" s="131">
        <v>600</v>
      </c>
      <c r="G41" s="80">
        <f t="shared" si="0"/>
        <v>26400</v>
      </c>
      <c r="H41" s="81">
        <v>55.6</v>
      </c>
      <c r="I41" s="82">
        <v>469.2</v>
      </c>
      <c r="J41" s="83">
        <v>26064</v>
      </c>
      <c r="K41" s="84">
        <f t="shared" si="2"/>
        <v>336</v>
      </c>
      <c r="L41" s="85" t="s">
        <v>98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s="114" customFormat="1" ht="127.2" customHeight="1" x14ac:dyDescent="0.3">
      <c r="A42" s="75" t="s">
        <v>41</v>
      </c>
      <c r="B42" s="116" t="s">
        <v>53</v>
      </c>
      <c r="C42" s="117" t="s">
        <v>71</v>
      </c>
      <c r="D42" s="125" t="s">
        <v>28</v>
      </c>
      <c r="E42" s="130">
        <v>5.5</v>
      </c>
      <c r="F42" s="131">
        <v>480</v>
      </c>
      <c r="G42" s="80">
        <f t="shared" si="0"/>
        <v>2640</v>
      </c>
      <c r="H42" s="81">
        <v>5.5</v>
      </c>
      <c r="I42" s="82">
        <v>350</v>
      </c>
      <c r="J42" s="83">
        <f t="shared" si="1"/>
        <v>1925</v>
      </c>
      <c r="K42" s="84">
        <f t="shared" si="2"/>
        <v>715</v>
      </c>
      <c r="L42" s="135" t="s">
        <v>99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s="114" customFormat="1" ht="130.80000000000001" customHeight="1" x14ac:dyDescent="0.3">
      <c r="A43" s="75" t="s">
        <v>41</v>
      </c>
      <c r="B43" s="116" t="s">
        <v>54</v>
      </c>
      <c r="C43" s="117" t="s">
        <v>86</v>
      </c>
      <c r="D43" s="125" t="s">
        <v>28</v>
      </c>
      <c r="E43" s="130">
        <v>22</v>
      </c>
      <c r="F43" s="131">
        <v>320</v>
      </c>
      <c r="G43" s="80">
        <f t="shared" si="0"/>
        <v>7040</v>
      </c>
      <c r="H43" s="81">
        <v>22</v>
      </c>
      <c r="I43" s="82">
        <v>320</v>
      </c>
      <c r="J43" s="83">
        <v>7000</v>
      </c>
      <c r="K43" s="84">
        <f t="shared" si="2"/>
        <v>40</v>
      </c>
      <c r="L43" s="85" t="s">
        <v>104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s="114" customFormat="1" ht="108" customHeight="1" x14ac:dyDescent="0.3">
      <c r="A44" s="75" t="s">
        <v>41</v>
      </c>
      <c r="B44" s="116" t="s">
        <v>55</v>
      </c>
      <c r="C44" s="117" t="s">
        <v>72</v>
      </c>
      <c r="D44" s="125" t="s">
        <v>28</v>
      </c>
      <c r="E44" s="130">
        <v>2.5</v>
      </c>
      <c r="F44" s="131">
        <v>550</v>
      </c>
      <c r="G44" s="80">
        <f t="shared" si="0"/>
        <v>1375</v>
      </c>
      <c r="H44" s="130">
        <v>2.5</v>
      </c>
      <c r="I44" s="131">
        <v>550</v>
      </c>
      <c r="J44" s="83">
        <f t="shared" si="1"/>
        <v>1375</v>
      </c>
      <c r="K44" s="84">
        <f t="shared" si="2"/>
        <v>0</v>
      </c>
      <c r="L44" s="135" t="s">
        <v>107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s="114" customFormat="1" ht="130.19999999999999" customHeight="1" x14ac:dyDescent="0.3">
      <c r="A45" s="75" t="s">
        <v>41</v>
      </c>
      <c r="B45" s="116" t="s">
        <v>56</v>
      </c>
      <c r="C45" s="117" t="s">
        <v>73</v>
      </c>
      <c r="D45" s="125" t="s">
        <v>28</v>
      </c>
      <c r="E45" s="130">
        <v>2.5</v>
      </c>
      <c r="F45" s="131">
        <v>550</v>
      </c>
      <c r="G45" s="80">
        <f t="shared" si="0"/>
        <v>1375</v>
      </c>
      <c r="H45" s="130">
        <v>2</v>
      </c>
      <c r="I45" s="131">
        <v>301.5</v>
      </c>
      <c r="J45" s="83">
        <f t="shared" si="1"/>
        <v>603</v>
      </c>
      <c r="K45" s="84">
        <f t="shared" si="2"/>
        <v>772</v>
      </c>
      <c r="L45" s="135" t="s">
        <v>100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s="114" customFormat="1" ht="142.19999999999999" customHeight="1" x14ac:dyDescent="0.3">
      <c r="A46" s="75" t="s">
        <v>41</v>
      </c>
      <c r="B46" s="116" t="s">
        <v>57</v>
      </c>
      <c r="C46" s="117" t="s">
        <v>74</v>
      </c>
      <c r="D46" s="125" t="s">
        <v>28</v>
      </c>
      <c r="E46" s="130">
        <v>2.5</v>
      </c>
      <c r="F46" s="131">
        <v>550</v>
      </c>
      <c r="G46" s="80">
        <f t="shared" si="0"/>
        <v>1375</v>
      </c>
      <c r="H46" s="130">
        <v>2.6</v>
      </c>
      <c r="I46" s="131">
        <v>520</v>
      </c>
      <c r="J46" s="80">
        <f t="shared" si="1"/>
        <v>1352</v>
      </c>
      <c r="K46" s="84">
        <f t="shared" si="2"/>
        <v>23</v>
      </c>
      <c r="L46" s="135" t="s">
        <v>100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s="114" customFormat="1" ht="109.8" customHeight="1" x14ac:dyDescent="0.3">
      <c r="A47" s="75" t="s">
        <v>41</v>
      </c>
      <c r="B47" s="116" t="s">
        <v>58</v>
      </c>
      <c r="C47" s="117" t="s">
        <v>75</v>
      </c>
      <c r="D47" s="125" t="s">
        <v>28</v>
      </c>
      <c r="E47" s="130">
        <v>10</v>
      </c>
      <c r="F47" s="131">
        <v>650</v>
      </c>
      <c r="G47" s="80">
        <f t="shared" si="0"/>
        <v>6500</v>
      </c>
      <c r="H47" s="130">
        <v>10</v>
      </c>
      <c r="I47" s="131">
        <v>650</v>
      </c>
      <c r="J47" s="83">
        <f t="shared" si="1"/>
        <v>6500</v>
      </c>
      <c r="K47" s="84">
        <f t="shared" si="2"/>
        <v>0</v>
      </c>
      <c r="L47" s="85" t="s">
        <v>91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s="114" customFormat="1" ht="99" customHeight="1" x14ac:dyDescent="0.3">
      <c r="A48" s="75" t="s">
        <v>41</v>
      </c>
      <c r="B48" s="116" t="s">
        <v>59</v>
      </c>
      <c r="C48" s="117" t="s">
        <v>76</v>
      </c>
      <c r="D48" s="125" t="s">
        <v>28</v>
      </c>
      <c r="E48" s="130">
        <v>2.5</v>
      </c>
      <c r="F48" s="131">
        <v>550</v>
      </c>
      <c r="G48" s="80">
        <f t="shared" si="0"/>
        <v>1375</v>
      </c>
      <c r="H48" s="130">
        <v>2.5</v>
      </c>
      <c r="I48" s="131">
        <v>550</v>
      </c>
      <c r="J48" s="83">
        <f t="shared" si="1"/>
        <v>1375</v>
      </c>
      <c r="K48" s="84">
        <f t="shared" si="2"/>
        <v>0</v>
      </c>
      <c r="L48" s="85" t="s">
        <v>91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s="114" customFormat="1" ht="100.2" customHeight="1" x14ac:dyDescent="0.3">
      <c r="A49" s="75" t="s">
        <v>41</v>
      </c>
      <c r="B49" s="116" t="s">
        <v>60</v>
      </c>
      <c r="C49" s="117" t="s">
        <v>77</v>
      </c>
      <c r="D49" s="125" t="s">
        <v>28</v>
      </c>
      <c r="E49" s="130">
        <v>2.5</v>
      </c>
      <c r="F49" s="131">
        <v>550</v>
      </c>
      <c r="G49" s="80">
        <f t="shared" si="0"/>
        <v>1375</v>
      </c>
      <c r="H49" s="130">
        <v>2.5</v>
      </c>
      <c r="I49" s="131">
        <v>550</v>
      </c>
      <c r="J49" s="83">
        <f t="shared" si="1"/>
        <v>1375</v>
      </c>
      <c r="K49" s="84">
        <f t="shared" si="2"/>
        <v>0</v>
      </c>
      <c r="L49" s="85" t="s">
        <v>91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s="114" customFormat="1" ht="130.19999999999999" customHeight="1" x14ac:dyDescent="0.3">
      <c r="A50" s="75" t="s">
        <v>41</v>
      </c>
      <c r="B50" s="116" t="s">
        <v>61</v>
      </c>
      <c r="C50" s="117" t="s">
        <v>76</v>
      </c>
      <c r="D50" s="125" t="s">
        <v>28</v>
      </c>
      <c r="E50" s="130">
        <v>2.5</v>
      </c>
      <c r="F50" s="131">
        <v>550</v>
      </c>
      <c r="G50" s="80">
        <f t="shared" si="0"/>
        <v>1375</v>
      </c>
      <c r="H50" s="130">
        <v>2.5</v>
      </c>
      <c r="I50" s="131">
        <v>301.5</v>
      </c>
      <c r="J50" s="83">
        <f t="shared" si="1"/>
        <v>753.75</v>
      </c>
      <c r="K50" s="84">
        <f t="shared" si="2"/>
        <v>621.25</v>
      </c>
      <c r="L50" s="85" t="s">
        <v>100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s="114" customFormat="1" ht="39.75" customHeight="1" x14ac:dyDescent="0.3">
      <c r="A51" s="144" t="s">
        <v>41</v>
      </c>
      <c r="B51" s="147" t="s">
        <v>62</v>
      </c>
      <c r="C51" s="150" t="s">
        <v>78</v>
      </c>
      <c r="D51" s="153" t="s">
        <v>28</v>
      </c>
      <c r="E51" s="156">
        <v>56</v>
      </c>
      <c r="F51" s="136">
        <v>350</v>
      </c>
      <c r="G51" s="138">
        <f t="shared" si="0"/>
        <v>19600</v>
      </c>
      <c r="H51" s="130">
        <v>37.950000000000003</v>
      </c>
      <c r="I51" s="131">
        <v>185.04</v>
      </c>
      <c r="J51" s="83">
        <f t="shared" si="1"/>
        <v>7022.268</v>
      </c>
      <c r="K51" s="142">
        <f>G51-J51-J52-J53-J54</f>
        <v>-6.8000000000893124E-2</v>
      </c>
      <c r="L51" s="162" t="s">
        <v>108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s="119" customFormat="1" ht="39.75" customHeight="1" x14ac:dyDescent="0.3">
      <c r="A52" s="145"/>
      <c r="B52" s="148"/>
      <c r="C52" s="151"/>
      <c r="D52" s="154"/>
      <c r="E52" s="157"/>
      <c r="F52" s="159"/>
      <c r="G52" s="160"/>
      <c r="H52" s="130">
        <v>14</v>
      </c>
      <c r="I52" s="131">
        <v>144.30000000000001</v>
      </c>
      <c r="J52" s="83">
        <f t="shared" si="1"/>
        <v>2020.2000000000003</v>
      </c>
      <c r="K52" s="161"/>
      <c r="L52" s="163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s="132" customFormat="1" ht="39.75" customHeight="1" x14ac:dyDescent="0.3">
      <c r="A53" s="145"/>
      <c r="B53" s="148"/>
      <c r="C53" s="151"/>
      <c r="D53" s="154"/>
      <c r="E53" s="157"/>
      <c r="F53" s="159"/>
      <c r="G53" s="160"/>
      <c r="H53" s="130">
        <v>42.58</v>
      </c>
      <c r="I53" s="131">
        <v>200</v>
      </c>
      <c r="J53" s="83">
        <f t="shared" si="1"/>
        <v>8516</v>
      </c>
      <c r="K53" s="161"/>
      <c r="L53" s="16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s="134" customFormat="1" ht="39.75" customHeight="1" x14ac:dyDescent="0.3">
      <c r="A54" s="146"/>
      <c r="B54" s="149"/>
      <c r="C54" s="152"/>
      <c r="D54" s="155"/>
      <c r="E54" s="158"/>
      <c r="F54" s="137"/>
      <c r="G54" s="139"/>
      <c r="H54" s="130">
        <v>6.4</v>
      </c>
      <c r="I54" s="131">
        <v>319</v>
      </c>
      <c r="J54" s="83">
        <f t="shared" si="1"/>
        <v>2041.6000000000001</v>
      </c>
      <c r="K54" s="143"/>
      <c r="L54" s="141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s="114" customFormat="1" ht="77.400000000000006" customHeight="1" x14ac:dyDescent="0.3">
      <c r="A55" s="75" t="s">
        <v>41</v>
      </c>
      <c r="B55" s="116" t="s">
        <v>63</v>
      </c>
      <c r="C55" s="117" t="s">
        <v>79</v>
      </c>
      <c r="D55" s="125" t="s">
        <v>28</v>
      </c>
      <c r="E55" s="130">
        <v>56</v>
      </c>
      <c r="F55" s="131">
        <v>350</v>
      </c>
      <c r="G55" s="80">
        <f t="shared" si="0"/>
        <v>19600</v>
      </c>
      <c r="H55" s="130">
        <v>56</v>
      </c>
      <c r="I55" s="131">
        <v>350</v>
      </c>
      <c r="J55" s="80">
        <f t="shared" si="1"/>
        <v>19600</v>
      </c>
      <c r="K55" s="84">
        <f t="shared" si="2"/>
        <v>0</v>
      </c>
      <c r="L55" s="85" t="s">
        <v>89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s="114" customFormat="1" ht="42.6" customHeight="1" x14ac:dyDescent="0.3">
      <c r="A56" s="144" t="s">
        <v>41</v>
      </c>
      <c r="B56" s="147" t="s">
        <v>64</v>
      </c>
      <c r="C56" s="177" t="s">
        <v>80</v>
      </c>
      <c r="D56" s="153" t="s">
        <v>28</v>
      </c>
      <c r="E56" s="156">
        <v>50</v>
      </c>
      <c r="F56" s="136">
        <v>90</v>
      </c>
      <c r="G56" s="138">
        <f t="shared" si="0"/>
        <v>4500</v>
      </c>
      <c r="H56" s="130">
        <v>39</v>
      </c>
      <c r="I56" s="131">
        <v>45</v>
      </c>
      <c r="J56" s="80">
        <f t="shared" si="1"/>
        <v>1755</v>
      </c>
      <c r="K56" s="142">
        <f>G56-J56-J57-J58-J59</f>
        <v>73.5</v>
      </c>
      <c r="L56" s="140" t="s">
        <v>103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s="133" customFormat="1" ht="40.799999999999997" customHeight="1" x14ac:dyDescent="0.3">
      <c r="A57" s="145"/>
      <c r="B57" s="148"/>
      <c r="C57" s="186"/>
      <c r="D57" s="154"/>
      <c r="E57" s="157"/>
      <c r="F57" s="159"/>
      <c r="G57" s="160"/>
      <c r="H57" s="130">
        <v>20.5</v>
      </c>
      <c r="I57" s="131">
        <v>73</v>
      </c>
      <c r="J57" s="80">
        <f t="shared" si="1"/>
        <v>1496.5</v>
      </c>
      <c r="K57" s="161"/>
      <c r="L57" s="16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s="133" customFormat="1" ht="42" customHeight="1" x14ac:dyDescent="0.3">
      <c r="A58" s="145"/>
      <c r="B58" s="148"/>
      <c r="C58" s="186"/>
      <c r="D58" s="154"/>
      <c r="E58" s="157"/>
      <c r="F58" s="159"/>
      <c r="G58" s="160"/>
      <c r="H58" s="130">
        <v>25</v>
      </c>
      <c r="I58" s="131">
        <v>33</v>
      </c>
      <c r="J58" s="80">
        <f t="shared" si="1"/>
        <v>825</v>
      </c>
      <c r="K58" s="161"/>
      <c r="L58" s="163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s="133" customFormat="1" ht="37.799999999999997" customHeight="1" x14ac:dyDescent="0.3">
      <c r="A59" s="146"/>
      <c r="B59" s="149"/>
      <c r="C59" s="178"/>
      <c r="D59" s="155"/>
      <c r="E59" s="158"/>
      <c r="F59" s="137"/>
      <c r="G59" s="139"/>
      <c r="H59" s="130">
        <v>14</v>
      </c>
      <c r="I59" s="131">
        <v>25</v>
      </c>
      <c r="J59" s="80">
        <f t="shared" si="1"/>
        <v>350</v>
      </c>
      <c r="K59" s="143"/>
      <c r="L59" s="141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s="114" customFormat="1" ht="47.4" customHeight="1" x14ac:dyDescent="0.3">
      <c r="A60" s="144" t="s">
        <v>41</v>
      </c>
      <c r="B60" s="147" t="s">
        <v>65</v>
      </c>
      <c r="C60" s="177" t="s">
        <v>81</v>
      </c>
      <c r="D60" s="153" t="s">
        <v>28</v>
      </c>
      <c r="E60" s="156">
        <v>36</v>
      </c>
      <c r="F60" s="136">
        <v>420</v>
      </c>
      <c r="G60" s="138">
        <f t="shared" si="0"/>
        <v>15120</v>
      </c>
      <c r="H60" s="130">
        <v>4</v>
      </c>
      <c r="I60" s="131">
        <v>396</v>
      </c>
      <c r="J60" s="80">
        <f t="shared" si="1"/>
        <v>1584</v>
      </c>
      <c r="K60" s="142">
        <f>G60-J60-J61-J62-J63-J64</f>
        <v>8220</v>
      </c>
      <c r="L60" s="162" t="s">
        <v>109</v>
      </c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s="133" customFormat="1" ht="46.2" customHeight="1" x14ac:dyDescent="0.3">
      <c r="A61" s="145"/>
      <c r="B61" s="148"/>
      <c r="C61" s="186"/>
      <c r="D61" s="154"/>
      <c r="E61" s="157"/>
      <c r="F61" s="159"/>
      <c r="G61" s="160"/>
      <c r="H61" s="130">
        <v>4</v>
      </c>
      <c r="I61" s="131">
        <v>401</v>
      </c>
      <c r="J61" s="80">
        <f t="shared" si="1"/>
        <v>1604</v>
      </c>
      <c r="K61" s="161"/>
      <c r="L61" s="16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s="133" customFormat="1" ht="42.6" customHeight="1" x14ac:dyDescent="0.3">
      <c r="A62" s="145"/>
      <c r="B62" s="148"/>
      <c r="C62" s="186"/>
      <c r="D62" s="154"/>
      <c r="E62" s="157"/>
      <c r="F62" s="159"/>
      <c r="G62" s="160"/>
      <c r="H62" s="130">
        <v>6</v>
      </c>
      <c r="I62" s="131">
        <v>284</v>
      </c>
      <c r="J62" s="80">
        <f t="shared" si="1"/>
        <v>1704</v>
      </c>
      <c r="K62" s="161"/>
      <c r="L62" s="163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s="133" customFormat="1" ht="41.4" customHeight="1" x14ac:dyDescent="0.3">
      <c r="A63" s="145"/>
      <c r="B63" s="148"/>
      <c r="C63" s="186"/>
      <c r="D63" s="154"/>
      <c r="E63" s="157"/>
      <c r="F63" s="159"/>
      <c r="G63" s="160"/>
      <c r="H63" s="130">
        <v>4</v>
      </c>
      <c r="I63" s="131">
        <v>232</v>
      </c>
      <c r="J63" s="80">
        <f t="shared" si="1"/>
        <v>928</v>
      </c>
      <c r="K63" s="161"/>
      <c r="L63" s="163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s="133" customFormat="1" ht="75.599999999999994" customHeight="1" x14ac:dyDescent="0.3">
      <c r="A64" s="146"/>
      <c r="B64" s="149"/>
      <c r="C64" s="178"/>
      <c r="D64" s="155"/>
      <c r="E64" s="158"/>
      <c r="F64" s="137"/>
      <c r="G64" s="139"/>
      <c r="H64" s="130">
        <v>4</v>
      </c>
      <c r="I64" s="131">
        <v>270</v>
      </c>
      <c r="J64" s="80">
        <f t="shared" si="1"/>
        <v>1080</v>
      </c>
      <c r="K64" s="143"/>
      <c r="L64" s="141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s="114" customFormat="1" ht="45" customHeight="1" x14ac:dyDescent="0.3">
      <c r="A65" s="144" t="s">
        <v>41</v>
      </c>
      <c r="B65" s="147" t="s">
        <v>66</v>
      </c>
      <c r="C65" s="177" t="s">
        <v>82</v>
      </c>
      <c r="D65" s="153" t="s">
        <v>28</v>
      </c>
      <c r="E65" s="156">
        <v>21</v>
      </c>
      <c r="F65" s="136">
        <v>40</v>
      </c>
      <c r="G65" s="138">
        <f t="shared" si="0"/>
        <v>840</v>
      </c>
      <c r="H65" s="81">
        <v>15</v>
      </c>
      <c r="I65" s="82">
        <v>60</v>
      </c>
      <c r="J65" s="83">
        <f t="shared" si="1"/>
        <v>900</v>
      </c>
      <c r="K65" s="142">
        <f>G65-J65-J66</f>
        <v>-75</v>
      </c>
      <c r="L65" s="140" t="s">
        <v>101</v>
      </c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s="115" customFormat="1" ht="40.799999999999997" customHeight="1" x14ac:dyDescent="0.3">
      <c r="A66" s="146"/>
      <c r="B66" s="149"/>
      <c r="C66" s="178"/>
      <c r="D66" s="155"/>
      <c r="E66" s="158"/>
      <c r="F66" s="137"/>
      <c r="G66" s="139"/>
      <c r="H66" s="81">
        <v>1</v>
      </c>
      <c r="I66" s="82">
        <v>15</v>
      </c>
      <c r="J66" s="83">
        <f t="shared" si="1"/>
        <v>15</v>
      </c>
      <c r="K66" s="143"/>
      <c r="L66" s="141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60" customHeight="1" x14ac:dyDescent="0.3">
      <c r="A67" s="75" t="s">
        <v>20</v>
      </c>
      <c r="B67" s="76">
        <v>4</v>
      </c>
      <c r="C67" s="127" t="s">
        <v>83</v>
      </c>
      <c r="D67" s="124" t="s">
        <v>28</v>
      </c>
      <c r="E67" s="78"/>
      <c r="F67" s="79"/>
      <c r="G67" s="80">
        <f t="shared" si="0"/>
        <v>0</v>
      </c>
      <c r="H67" s="81"/>
      <c r="I67" s="82"/>
      <c r="J67" s="83">
        <f t="shared" si="1"/>
        <v>0</v>
      </c>
      <c r="K67" s="84">
        <f t="shared" si="2"/>
        <v>0</v>
      </c>
      <c r="L67" s="85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70.5" customHeight="1" thickBot="1" x14ac:dyDescent="0.35">
      <c r="A68" s="75" t="s">
        <v>20</v>
      </c>
      <c r="B68" s="76">
        <v>5</v>
      </c>
      <c r="C68" s="77" t="s">
        <v>32</v>
      </c>
      <c r="D68" s="126" t="s">
        <v>33</v>
      </c>
      <c r="E68" s="78"/>
      <c r="F68" s="79"/>
      <c r="G68" s="80">
        <f t="shared" si="0"/>
        <v>0</v>
      </c>
      <c r="H68" s="81"/>
      <c r="I68" s="82"/>
      <c r="J68" s="83">
        <f t="shared" si="1"/>
        <v>0</v>
      </c>
      <c r="K68" s="84">
        <f t="shared" si="2"/>
        <v>0</v>
      </c>
      <c r="L68" s="85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 thickBot="1" x14ac:dyDescent="0.35">
      <c r="A69" s="86" t="s">
        <v>34</v>
      </c>
      <c r="B69" s="87"/>
      <c r="C69" s="88"/>
      <c r="D69" s="122"/>
      <c r="E69" s="89"/>
      <c r="F69" s="90"/>
      <c r="G69" s="91">
        <f>SUM(G27:G68)</f>
        <v>150000</v>
      </c>
      <c r="H69" s="89"/>
      <c r="I69" s="90"/>
      <c r="J69" s="91">
        <f>SUM(J27:J68)</f>
        <v>141904.318</v>
      </c>
      <c r="K69" s="92">
        <f>SUM(K27:K68)</f>
        <v>8095.6819999999989</v>
      </c>
      <c r="L69" s="93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5.75" customHeight="1" thickBot="1" x14ac:dyDescent="0.35">
      <c r="A70" s="95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99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">
      <c r="A71" s="181" t="s">
        <v>35</v>
      </c>
      <c r="B71" s="182"/>
      <c r="C71" s="183"/>
      <c r="D71" s="100"/>
      <c r="E71" s="100"/>
      <c r="F71" s="100"/>
      <c r="G71" s="101">
        <f>G23-G69</f>
        <v>0</v>
      </c>
      <c r="H71" s="100"/>
      <c r="I71" s="100"/>
      <c r="J71" s="101">
        <f>J23-J69</f>
        <v>0</v>
      </c>
      <c r="K71" s="102"/>
      <c r="L71" s="103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3">
      <c r="A72" s="97"/>
      <c r="B72" s="104"/>
      <c r="C72" s="97"/>
      <c r="D72" s="97"/>
      <c r="E72" s="97"/>
      <c r="F72" s="97"/>
      <c r="G72" s="97"/>
      <c r="H72" s="97"/>
      <c r="I72" s="97"/>
      <c r="J72" s="97"/>
      <c r="K72" s="105"/>
      <c r="L72" s="9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3">
      <c r="A73" s="10"/>
      <c r="B73" s="10"/>
      <c r="C73" s="106"/>
      <c r="D73" s="107"/>
      <c r="E73" s="107"/>
      <c r="F73" s="108"/>
      <c r="G73" s="107"/>
      <c r="H73" s="107"/>
      <c r="I73" s="108"/>
      <c r="J73" s="107"/>
      <c r="K73" s="14"/>
      <c r="L73" s="9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35">
      <c r="A74" s="10"/>
      <c r="B74" s="10"/>
      <c r="C74" s="108"/>
      <c r="D74" s="184" t="s">
        <v>36</v>
      </c>
      <c r="E74" s="185"/>
      <c r="F74" s="109"/>
      <c r="G74" s="184" t="s">
        <v>37</v>
      </c>
      <c r="H74" s="185"/>
      <c r="I74" s="185"/>
      <c r="J74" s="185"/>
      <c r="K74" s="14"/>
      <c r="L74" s="9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3">
      <c r="A75" s="97"/>
      <c r="B75" s="104"/>
      <c r="C75" s="97"/>
      <c r="D75" s="97"/>
      <c r="E75" s="97"/>
      <c r="F75" s="97"/>
      <c r="G75" s="97"/>
      <c r="H75" s="97"/>
      <c r="I75" s="97"/>
      <c r="J75" s="97"/>
      <c r="K75" s="14"/>
      <c r="L75" s="9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3">
      <c r="A76" s="97"/>
      <c r="B76" s="104"/>
      <c r="C76" s="97"/>
      <c r="D76" s="97"/>
      <c r="E76" s="97"/>
      <c r="F76" s="97"/>
      <c r="G76" s="97"/>
      <c r="H76" s="97"/>
      <c r="I76" s="97"/>
      <c r="J76" s="97"/>
      <c r="K76" s="14"/>
      <c r="L76" s="97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3">
      <c r="A77" s="97"/>
      <c r="B77" s="104"/>
      <c r="C77" s="110"/>
      <c r="J77" s="110"/>
      <c r="K77" s="14"/>
      <c r="L77" s="97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">
      <c r="A78" s="97"/>
      <c r="B78" s="104"/>
      <c r="C78" s="111"/>
      <c r="K78" s="14"/>
      <c r="L78" s="97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3">
      <c r="A79" s="97"/>
      <c r="B79" s="104"/>
      <c r="C79" s="112"/>
      <c r="D79" s="14"/>
      <c r="H79" s="111"/>
      <c r="J79" s="112"/>
      <c r="K79" s="14"/>
      <c r="L79" s="97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">
      <c r="A80" s="10"/>
      <c r="B80" s="1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">
      <c r="A81" s="10"/>
      <c r="B81" s="1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">
      <c r="A82" s="10"/>
      <c r="B82" s="1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">
      <c r="A83" s="10"/>
      <c r="B83" s="1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10"/>
      <c r="B84" s="1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">
      <c r="A85" s="10"/>
      <c r="B85" s="1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">
      <c r="A86" s="10"/>
      <c r="B86" s="1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">
      <c r="A87" s="10"/>
      <c r="B87" s="1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">
      <c r="A88" s="10"/>
      <c r="B88" s="1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">
      <c r="A89" s="10"/>
      <c r="B89" s="1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">
      <c r="A90" s="10"/>
      <c r="B90" s="1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">
      <c r="A91" s="10"/>
      <c r="B91" s="1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">
      <c r="A92" s="10"/>
      <c r="B92" s="1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">
      <c r="A93" s="10"/>
      <c r="B93" s="1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10"/>
      <c r="B94" s="1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3">
      <c r="A95" s="10"/>
      <c r="B95" s="1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">
      <c r="A96" s="10"/>
      <c r="B96" s="1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">
      <c r="A97" s="10"/>
      <c r="B97" s="1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10"/>
      <c r="B98" s="1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10"/>
      <c r="B99" s="1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10"/>
      <c r="B100" s="1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10"/>
      <c r="B101" s="1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">
      <c r="A102" s="10"/>
      <c r="B102" s="1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">
      <c r="A103" s="10"/>
      <c r="B103" s="1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">
      <c r="A104" s="10"/>
      <c r="B104" s="1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">
      <c r="A105" s="10"/>
      <c r="B105" s="1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10"/>
      <c r="B106" s="1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10"/>
      <c r="B107" s="1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3">
      <c r="A108" s="10"/>
      <c r="B108" s="1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">
      <c r="A109" s="10"/>
      <c r="B109" s="1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">
      <c r="A110" s="10"/>
      <c r="B110" s="1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">
      <c r="A111" s="10"/>
      <c r="B111" s="1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">
      <c r="A112" s="10"/>
      <c r="B112" s="1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">
      <c r="A113" s="10"/>
      <c r="B113" s="1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10"/>
      <c r="B114" s="1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10"/>
      <c r="B115" s="1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10"/>
      <c r="B116" s="1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">
      <c r="A117" s="10"/>
      <c r="B117" s="1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">
      <c r="A118" s="10"/>
      <c r="B118" s="1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10"/>
      <c r="B119" s="1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">
      <c r="A120" s="10"/>
      <c r="B120" s="1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">
      <c r="A121" s="10"/>
      <c r="B121" s="1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">
      <c r="A122" s="10"/>
      <c r="B122" s="1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">
      <c r="A123" s="10"/>
      <c r="B123" s="1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10"/>
      <c r="B124" s="1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10"/>
      <c r="B125" s="1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3">
      <c r="A126" s="10"/>
      <c r="B126" s="1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10"/>
      <c r="B127" s="1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10"/>
      <c r="B128" s="1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3">
      <c r="A129" s="10"/>
      <c r="B129" s="1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3">
      <c r="A130" s="10"/>
      <c r="B130" s="1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3">
      <c r="A131" s="10"/>
      <c r="B131" s="1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10"/>
      <c r="B132" s="1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3">
      <c r="A133" s="10"/>
      <c r="B133" s="1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3">
      <c r="A134" s="10"/>
      <c r="B134" s="1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3">
      <c r="A135" s="10"/>
      <c r="B135" s="1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3">
      <c r="A136" s="10"/>
      <c r="B136" s="1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10"/>
      <c r="B137" s="1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3">
      <c r="A138" s="10"/>
      <c r="B138" s="1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10"/>
      <c r="B139" s="1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10"/>
      <c r="B140" s="1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10"/>
      <c r="B141" s="1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10"/>
      <c r="B142" s="1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10"/>
      <c r="B143" s="1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10"/>
      <c r="B144" s="1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10"/>
      <c r="B145" s="1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10"/>
      <c r="B146" s="1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10"/>
      <c r="B147" s="1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10"/>
      <c r="B148" s="1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10"/>
      <c r="B149" s="1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10"/>
      <c r="B150" s="1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10"/>
      <c r="B151" s="1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10"/>
      <c r="B152" s="1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10"/>
      <c r="B153" s="1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10"/>
      <c r="B154" s="1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10"/>
      <c r="B155" s="1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10"/>
      <c r="B156" s="1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10"/>
      <c r="B157" s="1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10"/>
      <c r="B158" s="1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10"/>
      <c r="B159" s="1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10"/>
      <c r="B160" s="1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10"/>
      <c r="B161" s="1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10"/>
      <c r="B162" s="1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10"/>
      <c r="B163" s="1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10"/>
      <c r="B164" s="1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10"/>
      <c r="B165" s="1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10"/>
      <c r="B166" s="1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10"/>
      <c r="B167" s="1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10"/>
      <c r="B168" s="1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10"/>
      <c r="B169" s="1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10"/>
      <c r="B170" s="1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10"/>
      <c r="B171" s="1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10"/>
      <c r="B172" s="1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10"/>
      <c r="B173" s="1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10"/>
      <c r="B174" s="1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10"/>
      <c r="B175" s="1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10"/>
      <c r="B176" s="1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10"/>
      <c r="B177" s="1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10"/>
      <c r="B178" s="1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10"/>
      <c r="B179" s="1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10"/>
      <c r="B180" s="1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10"/>
      <c r="B181" s="1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10"/>
      <c r="B182" s="1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10"/>
      <c r="B183" s="1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10"/>
      <c r="B184" s="1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10"/>
      <c r="B185" s="1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10"/>
      <c r="B186" s="1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10"/>
      <c r="B187" s="1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10"/>
      <c r="B188" s="1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10"/>
      <c r="B189" s="1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10"/>
      <c r="B190" s="1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10"/>
      <c r="B191" s="1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10"/>
      <c r="B192" s="1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10"/>
      <c r="B193" s="1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10"/>
      <c r="B194" s="1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10"/>
      <c r="B195" s="1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10"/>
      <c r="B196" s="1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10"/>
      <c r="B197" s="1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10"/>
      <c r="B198" s="1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10"/>
      <c r="B199" s="1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10"/>
      <c r="B200" s="1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10"/>
      <c r="B201" s="1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10"/>
      <c r="B202" s="1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10"/>
      <c r="B203" s="1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10"/>
      <c r="B204" s="1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10"/>
      <c r="B205" s="1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10"/>
      <c r="B206" s="1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10"/>
      <c r="B207" s="1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10"/>
      <c r="B208" s="1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10"/>
      <c r="B209" s="1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10"/>
      <c r="B210" s="1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10"/>
      <c r="B211" s="1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10"/>
      <c r="B212" s="1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10"/>
      <c r="B213" s="1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10"/>
      <c r="B214" s="1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10"/>
      <c r="B215" s="1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10"/>
      <c r="B216" s="1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10"/>
      <c r="B217" s="1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10"/>
      <c r="B218" s="1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10"/>
      <c r="B219" s="1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10"/>
      <c r="B220" s="1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10"/>
      <c r="B221" s="1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10"/>
      <c r="B222" s="1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10"/>
      <c r="B223" s="1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10"/>
      <c r="B224" s="1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10"/>
      <c r="B225" s="1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10"/>
      <c r="B226" s="1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10"/>
      <c r="B227" s="1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10"/>
      <c r="B228" s="1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10"/>
      <c r="B229" s="1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10"/>
      <c r="B230" s="1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10"/>
      <c r="B231" s="1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10"/>
      <c r="B232" s="1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10"/>
      <c r="B233" s="1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10"/>
      <c r="B234" s="1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10"/>
      <c r="B235" s="1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10"/>
      <c r="B236" s="1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10"/>
      <c r="B237" s="1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10"/>
      <c r="B238" s="1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10"/>
      <c r="B239" s="1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10"/>
      <c r="B240" s="1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10"/>
      <c r="B241" s="1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10"/>
      <c r="B242" s="1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10"/>
      <c r="B243" s="1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10"/>
      <c r="B244" s="1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10"/>
      <c r="B245" s="1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10"/>
      <c r="B246" s="1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10"/>
      <c r="B247" s="1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10"/>
      <c r="B248" s="1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10"/>
      <c r="B249" s="1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10"/>
      <c r="B250" s="1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10"/>
      <c r="B251" s="1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10"/>
      <c r="B252" s="1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10"/>
      <c r="B253" s="1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10"/>
      <c r="B254" s="1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10"/>
      <c r="B255" s="1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>
      <c r="A256" s="10"/>
      <c r="B256" s="1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">
      <c r="A257" s="10"/>
      <c r="B257" s="1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">
      <c r="A258" s="10"/>
      <c r="B258" s="1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">
      <c r="A259" s="10"/>
      <c r="B259" s="1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">
      <c r="A260" s="10"/>
      <c r="B260" s="1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">
      <c r="A261" s="10"/>
      <c r="B261" s="1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">
      <c r="A262" s="10"/>
      <c r="B262" s="1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">
      <c r="A263" s="10"/>
      <c r="B263" s="1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">
      <c r="A264" s="10"/>
      <c r="B264" s="1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">
      <c r="A265" s="10"/>
      <c r="B265" s="1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">
      <c r="A266" s="10"/>
      <c r="B266" s="1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">
      <c r="A267" s="10"/>
      <c r="B267" s="1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">
      <c r="A268" s="10"/>
      <c r="B268" s="1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">
      <c r="A269" s="10"/>
      <c r="B269" s="1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3">
      <c r="A270" s="10"/>
      <c r="B270" s="1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3">
      <c r="A271" s="10"/>
      <c r="B271" s="1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3">
      <c r="A272" s="10"/>
      <c r="B272" s="1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3">
      <c r="A273" s="10"/>
      <c r="B273" s="1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3">
      <c r="A274" s="10"/>
      <c r="B274" s="1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3">
      <c r="A275" s="10"/>
      <c r="B275" s="1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3">
      <c r="A276" s="10"/>
      <c r="B276" s="1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3">
      <c r="A277" s="10"/>
      <c r="B277" s="1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3">
      <c r="A278" s="10"/>
      <c r="B278" s="1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3">
      <c r="A279" s="10"/>
      <c r="B279" s="1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</sheetData>
  <mergeCells count="62">
    <mergeCell ref="K56:K59"/>
    <mergeCell ref="F65:F66"/>
    <mergeCell ref="G65:G66"/>
    <mergeCell ref="L56:L59"/>
    <mergeCell ref="A60:A64"/>
    <mergeCell ref="B60:B64"/>
    <mergeCell ref="C60:C64"/>
    <mergeCell ref="D60:D64"/>
    <mergeCell ref="E60:E64"/>
    <mergeCell ref="F60:F64"/>
    <mergeCell ref="G60:G64"/>
    <mergeCell ref="L60:L64"/>
    <mergeCell ref="K60:K64"/>
    <mergeCell ref="A71:C71"/>
    <mergeCell ref="D74:E74"/>
    <mergeCell ref="G74:J74"/>
    <mergeCell ref="C56:C59"/>
    <mergeCell ref="B56:B59"/>
    <mergeCell ref="A56:A59"/>
    <mergeCell ref="D56:D59"/>
    <mergeCell ref="E56:E59"/>
    <mergeCell ref="F56:F59"/>
    <mergeCell ref="G56:G59"/>
    <mergeCell ref="D65:D66"/>
    <mergeCell ref="E65:E66"/>
    <mergeCell ref="A19:A20"/>
    <mergeCell ref="B19:B20"/>
    <mergeCell ref="C19:C20"/>
    <mergeCell ref="D19:D20"/>
    <mergeCell ref="E19:G19"/>
    <mergeCell ref="C32:C33"/>
    <mergeCell ref="E32:E33"/>
    <mergeCell ref="L65:L66"/>
    <mergeCell ref="A10:L10"/>
    <mergeCell ref="A11:L11"/>
    <mergeCell ref="A12:L12"/>
    <mergeCell ref="A14:E14"/>
    <mergeCell ref="A15:E15"/>
    <mergeCell ref="L19:L20"/>
    <mergeCell ref="K65:K66"/>
    <mergeCell ref="A16:E16"/>
    <mergeCell ref="K19:K20"/>
    <mergeCell ref="H19:J19"/>
    <mergeCell ref="C65:C66"/>
    <mergeCell ref="B65:B66"/>
    <mergeCell ref="A65:A66"/>
    <mergeCell ref="F32:F33"/>
    <mergeCell ref="G32:G33"/>
    <mergeCell ref="L32:L33"/>
    <mergeCell ref="K32:K33"/>
    <mergeCell ref="A51:A54"/>
    <mergeCell ref="B51:B54"/>
    <mergeCell ref="C51:C54"/>
    <mergeCell ref="D51:D54"/>
    <mergeCell ref="E51:E54"/>
    <mergeCell ref="F51:F54"/>
    <mergeCell ref="G51:G54"/>
    <mergeCell ref="K51:K54"/>
    <mergeCell ref="L51:L54"/>
    <mergeCell ref="A32:A33"/>
    <mergeCell ref="B32:B33"/>
    <mergeCell ref="D32:D33"/>
  </mergeCells>
  <phoneticPr fontId="24" type="noConversion"/>
  <printOptions horizontalCentered="1" verticalCentered="1"/>
  <pageMargins left="0.19685039370078741" right="0.19685039370078741" top="0.39370078740157483" bottom="0.39370078740157483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Professional</cp:lastModifiedBy>
  <cp:lastPrinted>2022-11-14T15:31:28Z</cp:lastPrinted>
  <dcterms:created xsi:type="dcterms:W3CDTF">2022-10-28T14:38:25Z</dcterms:created>
  <dcterms:modified xsi:type="dcterms:W3CDTF">2022-11-14T15:45:26Z</dcterms:modified>
</cp:coreProperties>
</file>