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0" yWindow="100" windowWidth="13380" windowHeight="43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35" i="1" l="1"/>
  <c r="K35" i="1"/>
  <c r="J75" i="1" l="1"/>
  <c r="G75" i="1"/>
  <c r="H65" i="1"/>
  <c r="E65" i="1"/>
  <c r="J74" i="1"/>
  <c r="G74" i="1"/>
  <c r="J73" i="1"/>
  <c r="G73" i="1"/>
  <c r="J72" i="1"/>
  <c r="G72" i="1"/>
  <c r="K72" i="1" s="1"/>
  <c r="J71" i="1"/>
  <c r="K71" i="1" s="1"/>
  <c r="G71" i="1"/>
  <c r="J70" i="1"/>
  <c r="G70" i="1"/>
  <c r="K70" i="1" s="1"/>
  <c r="J69" i="1"/>
  <c r="G69" i="1"/>
  <c r="K69" i="1" s="1"/>
  <c r="J68" i="1"/>
  <c r="G68" i="1"/>
  <c r="K68" i="1" s="1"/>
  <c r="J67" i="1"/>
  <c r="G67" i="1"/>
  <c r="J66" i="1"/>
  <c r="G66" i="1"/>
  <c r="G65" i="1" s="1"/>
  <c r="H26" i="1"/>
  <c r="E26" i="1"/>
  <c r="J64" i="1"/>
  <c r="K64" i="1"/>
  <c r="G64" i="1"/>
  <c r="J63" i="1"/>
  <c r="G63" i="1"/>
  <c r="K63" i="1" s="1"/>
  <c r="J62" i="1"/>
  <c r="G62" i="1"/>
  <c r="J61" i="1"/>
  <c r="G61" i="1"/>
  <c r="K61" i="1" s="1"/>
  <c r="J60" i="1"/>
  <c r="G60" i="1"/>
  <c r="K60" i="1" s="1"/>
  <c r="G59" i="1"/>
  <c r="J59" i="1"/>
  <c r="J58" i="1"/>
  <c r="G58" i="1"/>
  <c r="J57" i="1"/>
  <c r="G57" i="1"/>
  <c r="K57" i="1" s="1"/>
  <c r="J56" i="1"/>
  <c r="G56" i="1"/>
  <c r="G55" i="1"/>
  <c r="J55" i="1"/>
  <c r="J54" i="1"/>
  <c r="G54" i="1"/>
  <c r="K54" i="1" s="1"/>
  <c r="J53" i="1"/>
  <c r="G53" i="1"/>
  <c r="K53" i="1" s="1"/>
  <c r="J52" i="1"/>
  <c r="G52" i="1"/>
  <c r="K52" i="1" s="1"/>
  <c r="J51" i="1"/>
  <c r="G51" i="1"/>
  <c r="K51" i="1" s="1"/>
  <c r="J50" i="1"/>
  <c r="G50" i="1"/>
  <c r="J49" i="1"/>
  <c r="G49" i="1"/>
  <c r="G48" i="1"/>
  <c r="J48" i="1"/>
  <c r="J47" i="1"/>
  <c r="G47" i="1"/>
  <c r="K47" i="1" s="1"/>
  <c r="J46" i="1"/>
  <c r="G46" i="1"/>
  <c r="K49" i="1"/>
  <c r="J45" i="1"/>
  <c r="G45" i="1"/>
  <c r="K45" i="1" s="1"/>
  <c r="J44" i="1"/>
  <c r="G44" i="1"/>
  <c r="K44" i="1" l="1"/>
  <c r="K59" i="1"/>
  <c r="J65" i="1"/>
  <c r="K74" i="1"/>
  <c r="K75" i="1"/>
  <c r="K50" i="1"/>
  <c r="K56" i="1"/>
  <c r="K58" i="1"/>
  <c r="K67" i="1"/>
  <c r="K73" i="1"/>
  <c r="K65" i="1"/>
  <c r="K55" i="1"/>
  <c r="K66" i="1"/>
  <c r="K46" i="1"/>
  <c r="K48" i="1"/>
  <c r="K62" i="1"/>
  <c r="J43" i="1"/>
  <c r="G43" i="1"/>
  <c r="J42" i="1"/>
  <c r="K42" i="1" s="1"/>
  <c r="G42" i="1"/>
  <c r="J41" i="1"/>
  <c r="G41" i="1"/>
  <c r="J40" i="1"/>
  <c r="J39" i="1"/>
  <c r="G39" i="1"/>
  <c r="J38" i="1"/>
  <c r="J37" i="1"/>
  <c r="G37" i="1"/>
  <c r="J36" i="1"/>
  <c r="G36" i="1"/>
  <c r="G38" i="1"/>
  <c r="J35" i="1"/>
  <c r="J33" i="1"/>
  <c r="J34" i="1"/>
  <c r="G34" i="1"/>
  <c r="K34" i="1" s="1"/>
  <c r="J32" i="1"/>
  <c r="J31" i="1"/>
  <c r="G31" i="1"/>
  <c r="K31" i="1" s="1"/>
  <c r="J30" i="1"/>
  <c r="G30" i="1"/>
  <c r="J29" i="1"/>
  <c r="J28" i="1"/>
  <c r="G29" i="1"/>
  <c r="K29" i="1" s="1"/>
  <c r="G28" i="1"/>
  <c r="J27" i="1"/>
  <c r="G27" i="1"/>
  <c r="K20" i="1"/>
  <c r="G26" i="1" l="1"/>
  <c r="G78" i="1" s="1"/>
  <c r="K39" i="1"/>
  <c r="K28" i="1"/>
  <c r="K30" i="1"/>
  <c r="K37" i="1"/>
  <c r="K36" i="1"/>
  <c r="K41" i="1"/>
  <c r="K38" i="1"/>
  <c r="J26" i="1"/>
  <c r="J78" i="1" s="1"/>
  <c r="J80" i="1" s="1"/>
  <c r="K27" i="1"/>
  <c r="K43" i="1"/>
  <c r="G80" i="1" l="1"/>
  <c r="K78" i="1"/>
  <c r="K26" i="1"/>
</calcChain>
</file>

<file path=xl/sharedStrings.xml><?xml version="1.0" encoding="utf-8"?>
<sst xmlns="http://schemas.openxmlformats.org/spreadsheetml/2006/main" count="279" uniqueCount="157">
  <si>
    <t>до Договору про надання стипендії (гранту)</t>
  </si>
  <si>
    <t xml:space="preserve">Додаток № 4  </t>
  </si>
  <si>
    <t>№ __________________ від ______________ року</t>
  </si>
  <si>
    <t>про надходження та використання коштів для реалізації Проєкту</t>
  </si>
  <si>
    <t xml:space="preserve">ЗВІТ </t>
  </si>
  <si>
    <t>за період з ________________ по________________ р</t>
  </si>
  <si>
    <t>Назва проєкту:</t>
  </si>
  <si>
    <t>Період реалізації проєкту:</t>
  </si>
  <si>
    <t>Прізвище, ім'я та по-батькові Стипендіата:</t>
  </si>
  <si>
    <t>№</t>
  </si>
  <si>
    <t>Найменування витрат</t>
  </si>
  <si>
    <t>Розділ: Стаття:</t>
  </si>
  <si>
    <t>Планові витрати за рахунок стипендії (гранту) УКФ</t>
  </si>
  <si>
    <t>Вартість за одиницю, грн.</t>
  </si>
  <si>
    <t>Загальна сума, грн (=ст.4*ст.5)</t>
  </si>
  <si>
    <t>Загальна сума, грн (=ст.7*ст.8)</t>
  </si>
  <si>
    <t>Фактичні витрати за рахунок стипендії (гранту) УКФ</t>
  </si>
  <si>
    <t>Різниця бюджету, грн (=ст.6-ст.9)</t>
  </si>
  <si>
    <t>ПРИМІТКИ</t>
  </si>
  <si>
    <t>Стовпці:</t>
  </si>
  <si>
    <t>Розділ:</t>
  </si>
  <si>
    <t>І</t>
  </si>
  <si>
    <t>Надходження:</t>
  </si>
  <si>
    <t>Український культурний фонд</t>
  </si>
  <si>
    <t>грн</t>
  </si>
  <si>
    <t>Всього по розділу І "Надходження"</t>
  </si>
  <si>
    <t>Плохой Антон Вікторович</t>
  </si>
  <si>
    <t>Змієборець</t>
  </si>
  <si>
    <t>12.09.2022-31.10.2022</t>
  </si>
  <si>
    <t>ІІ</t>
  </si>
  <si>
    <t>Витрати:</t>
  </si>
  <si>
    <t>Стаття:</t>
  </si>
  <si>
    <t>Вартість проїзду (вказати маршрут)</t>
  </si>
  <si>
    <t>шт</t>
  </si>
  <si>
    <t>Вартість проживання (вказати місце проживання)</t>
  </si>
  <si>
    <t>доба</t>
  </si>
  <si>
    <t>Вартість витратних матеріалів (вказати найменування)</t>
  </si>
  <si>
    <t>Пункт</t>
  </si>
  <si>
    <t>3.1.</t>
  </si>
  <si>
    <t>3.2.</t>
  </si>
  <si>
    <t>Щит меблевий Горекс 40х600х1800 мм бук зрощений</t>
  </si>
  <si>
    <t>3.3.</t>
  </si>
  <si>
    <t>Брус ЛІСБУДІНВЕСТ зрощена конструкція 40х40х2000 мм</t>
  </si>
  <si>
    <t>3.4.</t>
  </si>
  <si>
    <t>3.5.</t>
  </si>
  <si>
    <t>3.6.</t>
  </si>
  <si>
    <t>3.7.</t>
  </si>
  <si>
    <t>Брус ЦБМ Осмолода цільна конструкція 50х50х1500 мм</t>
  </si>
  <si>
    <t>Брус ЦБМ Осмолода зрощена конструкція 20х30х2000 мм</t>
  </si>
  <si>
    <t>3.8.</t>
  </si>
  <si>
    <t>Клей для деревини Titebond ІІ Premium 946 мл</t>
  </si>
  <si>
    <t>3.9.</t>
  </si>
  <si>
    <t>3.10.</t>
  </si>
  <si>
    <t>3.11.</t>
  </si>
  <si>
    <t>3.12.</t>
  </si>
  <si>
    <t>3.13.</t>
  </si>
  <si>
    <t>3.14.</t>
  </si>
  <si>
    <t>3.15.</t>
  </si>
  <si>
    <t>Саморіз по дереву для гіпсокартону 3,5х45 мм 200 шт</t>
  </si>
  <si>
    <t>Шуруп універсальний потайна головка ЦЖ 4,5х80 мм</t>
  </si>
  <si>
    <t>Саморізи по дереву №41</t>
  </si>
  <si>
    <t>Свердло по металу Haisser 73х112 мм 3,5 мм</t>
  </si>
  <si>
    <t>Свердло по металу Haisser 2,7 мм</t>
  </si>
  <si>
    <t>Труба профільна квадратна 50х50х2 мм 2 м.п.</t>
  </si>
  <si>
    <t>3.16.</t>
  </si>
  <si>
    <t>3.17.</t>
  </si>
  <si>
    <t>3.18.</t>
  </si>
  <si>
    <t>3.19.</t>
  </si>
  <si>
    <t>3.20.</t>
  </si>
  <si>
    <t>3.21.</t>
  </si>
  <si>
    <t>3.22.</t>
  </si>
  <si>
    <t>Електроди зварювальні PlasmaTec Моноліт РЦ 2 мм</t>
  </si>
  <si>
    <t xml:space="preserve">Цегла клінкерна облицювальна </t>
  </si>
  <si>
    <t>Цемент IFCEM ПЦ ІІ/А-Ш-500-Н 25 кг</t>
  </si>
  <si>
    <t>Олива для ланцюгів AL-KO 1 л.</t>
  </si>
  <si>
    <t>Круг пелюстковий Compass 125 мм Р40</t>
  </si>
  <si>
    <t>Круг пелюстковий Compass 125 мм Р80</t>
  </si>
  <si>
    <t>Круг шліфувальний Compass на липучці 12,5 мм 60Р</t>
  </si>
  <si>
    <t>3.23.</t>
  </si>
  <si>
    <t>3.24.</t>
  </si>
  <si>
    <t>3.25.</t>
  </si>
  <si>
    <t>Пальник Sturm 5015-KL-05</t>
  </si>
  <si>
    <t>Картридж газовий 330г\600 мл PEGAS</t>
  </si>
  <si>
    <t>Просочення (антисептик) Kompozit W2 1 л</t>
  </si>
  <si>
    <t>3.26.</t>
  </si>
  <si>
    <t>Диск рашпильний прямий 125х22 мм крупне зерно</t>
  </si>
  <si>
    <t>3.27.</t>
  </si>
  <si>
    <t>Лак Unica Super 20 TIKKURILA напівмат 2,7 л.</t>
  </si>
  <si>
    <t>3.28.</t>
  </si>
  <si>
    <t>3.29.</t>
  </si>
  <si>
    <t>3.30.</t>
  </si>
  <si>
    <t>3.31.</t>
  </si>
  <si>
    <t>Фарба гумова акрилова COLORINA RAL 1021 мат жовтий 1,2 кг</t>
  </si>
  <si>
    <t>Фарба гумова акрилова COLORINA RAL 5015 мат яскраво-блакитний, 1,2 кг</t>
  </si>
  <si>
    <t>Фарба гумова акрилова COLORINA RAL5005 мат синій, 1,2 кг</t>
  </si>
  <si>
    <t>Фарба гумова латексна Triora універсальна мат прозора, 1,2 кг</t>
  </si>
  <si>
    <t>3.32.</t>
  </si>
  <si>
    <t>3.33.</t>
  </si>
  <si>
    <t>3.34.</t>
  </si>
  <si>
    <t xml:space="preserve">Пензель Mako 10 мм </t>
  </si>
  <si>
    <t>Пензель Tempo 30 мм</t>
  </si>
  <si>
    <t>Пензель Tempo 40 мм</t>
  </si>
  <si>
    <t>3.35.</t>
  </si>
  <si>
    <t>Пензель Tempo 50 мм</t>
  </si>
  <si>
    <t>Вартість обладнання, інструментів, інвентаря, які не є основними засобами (вказати найменування)</t>
  </si>
  <si>
    <t xml:space="preserve">Пункт </t>
  </si>
  <si>
    <t>4.1</t>
  </si>
  <si>
    <t>4.2</t>
  </si>
  <si>
    <t>4.3</t>
  </si>
  <si>
    <t>4.4</t>
  </si>
  <si>
    <t>4.5</t>
  </si>
  <si>
    <t>4.6</t>
  </si>
  <si>
    <t>4.7</t>
  </si>
  <si>
    <t>4.8</t>
  </si>
  <si>
    <t>Пила ланцюгова акумуляторна Ryobi 18V</t>
  </si>
  <si>
    <t xml:space="preserve">Батарея акумуляторна RYOBI ONE+ </t>
  </si>
  <si>
    <t>КШМ (болгарка) ак.  Ryobi безщіткова 125 мм</t>
  </si>
  <si>
    <t xml:space="preserve">Струбцина 910 мм Irwin </t>
  </si>
  <si>
    <t>Струбцина Stanley Bailey 4500 мм</t>
  </si>
  <si>
    <t>Струбцина гвинтова PRO-CLAMP LARGE 1000 мм</t>
  </si>
  <si>
    <t>Струбцина 455 мм IRWIN</t>
  </si>
  <si>
    <t>4.9</t>
  </si>
  <si>
    <t>Набір стамесок АЮ-STRYI Profi 12 шт для геометричного різьблення</t>
  </si>
  <si>
    <t>Набір стамесок STRYI Profi для художнього вирізування з дерева 12 шт в граневих ручках</t>
  </si>
  <si>
    <t>Інші витрати, які здійснюються на підставі чеків, рахунків, квитанцій тощо та не передбачають укладення угод або договорів (витрати на транспортування матеріалів)</t>
  </si>
  <si>
    <t>послуга</t>
  </si>
  <si>
    <t xml:space="preserve">Інші витрати, які здійснюються на підставі чеків, рахунків, квитанцій тощо та не передбачають укладення угод або договорів (деталізувати, які саме витрати) </t>
  </si>
  <si>
    <t>Всього по розділу ІІ "Витрати"</t>
  </si>
  <si>
    <t>РЕЗУЛЬТАТ РЕАЛІЗАЦІЇ ПРОЄКТУ</t>
  </si>
  <si>
    <t>(підпис)</t>
  </si>
  <si>
    <t>(Прізвище та ініціали)</t>
  </si>
  <si>
    <t>СТИПЕНДІАТ:</t>
  </si>
  <si>
    <t>ФОНД:</t>
  </si>
  <si>
    <t>Кількість / Період</t>
  </si>
  <si>
    <t>Одиниця  виміру</t>
  </si>
  <si>
    <t>Економія в результаті відмови від придбання комплекту, що містить зарядний пристрій. Було придбано тільки батарею, оскільки зарядний пристрій був в комплекті з пилою.</t>
  </si>
  <si>
    <t>Економія в результаті отримання знижки від постачальника.</t>
  </si>
  <si>
    <t>Перевищення витрат в результаті підняття ціни на даний товар.</t>
  </si>
  <si>
    <t>Економія в результаті уточненого розрахунку маршруту доставки матеріалів.</t>
  </si>
  <si>
    <t>Дошка цільна конструкція 50х150х3000 мм сосна оброблена</t>
  </si>
  <si>
    <t>Брусок ЛІСБУДІНВЕСТ зрощена конструкція 30х30х2000 мм</t>
  </si>
  <si>
    <t>Брус ЛІСБУДІНВЕСТ зрощена конструкція 20х20х2000 мм сосна</t>
  </si>
  <si>
    <t>Брус ЛІСБУДІНВЕСТ зрощена конструкція 15х15х2000 мм сосна</t>
  </si>
  <si>
    <t>Дошка цільна конструкція 50х150х4000 мм сосна імпрегнована</t>
  </si>
  <si>
    <t>Економія за рахунок зміни кількості придбаного товару. Також відбулися зміни в назві товару за рахунок зменшення довжини дюбеля, оскільки для виконання роботи необхідний був коротший дюбель.</t>
  </si>
  <si>
    <t>Економія за рахунок зменшення кількості придбаних дисків. Було придбано 1 диск більшого розміру, який підходить до наявної болгарки та більш ефективний в роботі.</t>
  </si>
  <si>
    <t>Придбання даного товару зумовлене відсутністю у постачальників бруса 50х50х2000 мм. Кожна дошка 50х150 була розпиляна на 3 бруси 50х50, що дало змогу отримати необхідний матеріал.</t>
  </si>
  <si>
    <t>Дюбель-шкант 10х40 мм (уп.)</t>
  </si>
  <si>
    <t>Дюбель-шкант 10х50 мм (уп.)</t>
  </si>
  <si>
    <t>Перевищення витрат в результаті підняття ціни на даний товар і відсутністі потрібного фасування. Планувалося придбати 2 упаковки по 50 шт., а натомість придбали 1 упаковку на 100 штук.</t>
  </si>
  <si>
    <t>Виникла необхідність у кількох саморізах меншої довжини.</t>
  </si>
  <si>
    <t>Економія за рахунок вимушеного зменшення кількості придбаних труб у зв'язку зі зростанням цін на інші пункти кошторису.</t>
  </si>
  <si>
    <t>Економія за рахунок вимушеного зменшення кількості придбаної цегли, у зв'язку зі зростанням цін на інші пункти кошторису.</t>
  </si>
  <si>
    <t>Економія за рахунок вимушеного зменшення кількості придбаного бруса, у зв'язку зі зростанням цін на інші пункти кошторису.</t>
  </si>
  <si>
    <t>Перевищення фактичних витрат над плановими в результаті зміни фірми придбаного товару через відсутність на ринку запланованого. Функціональне призначення і характеристики придбаної фарби та запланованої повністю співпадають.</t>
  </si>
  <si>
    <t>Перевищення фактичних витрат над плановими в результаті зміни фірми струбцини, яка відбулася за рахунок відсутності на момент придбання запланованої струбцини. Функціональне призначення і характеристики придбаної струбцини та запланованої повністю співпадають.</t>
  </si>
  <si>
    <t>Перевищення фактичних витрат над плановими в результаті зміни фірми придбаного товару через відсутність на ринку запланованого. Функціональне призначення і характеристики придбаної болгарки та запланованої повністю співпадають.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</si>
</sst>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1"/>
      <scheme val="minor"/>
    </font>
    <font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wrapText="1"/>
    </xf>
    <xf numFmtId="0" fontId="0" fillId="0" borderId="0" xfId="0" applyBorder="1"/>
    <xf numFmtId="0" fontId="0" fillId="0" borderId="8" xfId="0" applyBorder="1"/>
    <xf numFmtId="4" fontId="5" fillId="0" borderId="9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2"/>
  <sheetViews>
    <sheetView tabSelected="1" topLeftCell="A14" workbookViewId="0">
      <selection activeCell="L71" sqref="L71"/>
    </sheetView>
  </sheetViews>
  <sheetFormatPr defaultRowHeight="14.5" x14ac:dyDescent="0.35"/>
  <cols>
    <col min="3" max="3" width="43.90625" customWidth="1"/>
    <col min="4" max="4" width="7.6328125" customWidth="1"/>
    <col min="5" max="5" width="8.7265625" customWidth="1"/>
    <col min="6" max="6" width="9" customWidth="1"/>
    <col min="7" max="7" width="9.90625" customWidth="1"/>
    <col min="9" max="9" width="8.36328125" customWidth="1"/>
    <col min="10" max="10" width="10.08984375" customWidth="1"/>
    <col min="11" max="11" width="11.36328125" customWidth="1"/>
    <col min="12" max="12" width="30.453125" customWidth="1"/>
  </cols>
  <sheetData>
    <row r="2" spans="1:13" x14ac:dyDescent="0.35">
      <c r="I2" s="1" t="s">
        <v>1</v>
      </c>
      <c r="J2" s="1"/>
      <c r="K2" s="1"/>
      <c r="L2" s="1"/>
      <c r="M2" s="1"/>
    </row>
    <row r="3" spans="1:13" x14ac:dyDescent="0.35">
      <c r="I3" s="1" t="s">
        <v>0</v>
      </c>
      <c r="J3" s="1"/>
      <c r="K3" s="1"/>
      <c r="L3" s="1"/>
      <c r="M3" s="1"/>
    </row>
    <row r="4" spans="1:13" x14ac:dyDescent="0.35">
      <c r="I4" s="1" t="s">
        <v>2</v>
      </c>
      <c r="J4" s="1"/>
      <c r="K4" s="1"/>
      <c r="L4" s="1"/>
      <c r="M4" s="1"/>
    </row>
    <row r="8" spans="1:13" x14ac:dyDescent="0.35">
      <c r="D8" s="29"/>
      <c r="E8" s="29"/>
      <c r="F8" s="31" t="s">
        <v>4</v>
      </c>
      <c r="G8" s="31"/>
      <c r="H8" s="29"/>
      <c r="I8" s="29"/>
      <c r="K8" s="29"/>
      <c r="L8" s="29"/>
      <c r="M8" s="29"/>
    </row>
    <row r="9" spans="1:13" x14ac:dyDescent="0.35">
      <c r="D9" s="31" t="s">
        <v>3</v>
      </c>
      <c r="E9" s="31"/>
      <c r="F9" s="31"/>
      <c r="G9" s="31"/>
      <c r="H9" s="31"/>
      <c r="I9" s="31"/>
      <c r="K9" s="30"/>
      <c r="L9" s="30"/>
      <c r="M9" s="30"/>
    </row>
    <row r="10" spans="1:13" x14ac:dyDescent="0.35">
      <c r="D10" s="31" t="s">
        <v>5</v>
      </c>
      <c r="E10" s="31"/>
      <c r="F10" s="31"/>
      <c r="G10" s="31"/>
      <c r="H10" s="31"/>
      <c r="I10" s="31"/>
      <c r="K10" s="30"/>
      <c r="L10" s="30"/>
      <c r="M10" s="29"/>
    </row>
    <row r="12" spans="1:13" x14ac:dyDescent="0.35">
      <c r="A12" s="44" t="s">
        <v>8</v>
      </c>
      <c r="B12" s="44"/>
      <c r="C12" s="44"/>
      <c r="D12" s="44"/>
      <c r="E12" s="46" t="s">
        <v>26</v>
      </c>
      <c r="F12" s="46"/>
      <c r="G12" s="46"/>
    </row>
    <row r="13" spans="1:13" x14ac:dyDescent="0.35">
      <c r="A13" s="44" t="s">
        <v>6</v>
      </c>
      <c r="B13" s="44"/>
      <c r="C13" s="44"/>
      <c r="D13" s="44"/>
      <c r="E13" s="46" t="s">
        <v>27</v>
      </c>
      <c r="F13" s="46"/>
      <c r="G13" s="46"/>
    </row>
    <row r="14" spans="1:13" x14ac:dyDescent="0.35">
      <c r="A14" s="44" t="s">
        <v>7</v>
      </c>
      <c r="B14" s="44"/>
      <c r="C14" s="44"/>
      <c r="D14" s="44"/>
      <c r="E14" s="46" t="s">
        <v>28</v>
      </c>
      <c r="F14" s="46"/>
      <c r="G14" s="46"/>
    </row>
    <row r="16" spans="1:13" ht="29" customHeight="1" x14ac:dyDescent="0.35">
      <c r="A16" s="48" t="s">
        <v>11</v>
      </c>
      <c r="B16" s="49" t="s">
        <v>9</v>
      </c>
      <c r="C16" s="49" t="s">
        <v>10</v>
      </c>
      <c r="D16" s="63" t="s">
        <v>134</v>
      </c>
      <c r="E16" s="62" t="s">
        <v>12</v>
      </c>
      <c r="F16" s="62"/>
      <c r="G16" s="62"/>
      <c r="H16" s="62" t="s">
        <v>16</v>
      </c>
      <c r="I16" s="62"/>
      <c r="J16" s="62"/>
      <c r="K16" s="62" t="s">
        <v>17</v>
      </c>
      <c r="L16" s="49" t="s">
        <v>18</v>
      </c>
    </row>
    <row r="17" spans="1:12" ht="58" customHeight="1" x14ac:dyDescent="0.35">
      <c r="A17" s="48"/>
      <c r="B17" s="49"/>
      <c r="C17" s="49"/>
      <c r="D17" s="64"/>
      <c r="E17" s="56" t="s">
        <v>133</v>
      </c>
      <c r="F17" s="56" t="s">
        <v>13</v>
      </c>
      <c r="G17" s="56" t="s">
        <v>14</v>
      </c>
      <c r="H17" s="56" t="s">
        <v>133</v>
      </c>
      <c r="I17" s="56" t="s">
        <v>13</v>
      </c>
      <c r="J17" s="56" t="s">
        <v>15</v>
      </c>
      <c r="K17" s="62"/>
      <c r="L17" s="49"/>
    </row>
    <row r="18" spans="1:12" x14ac:dyDescent="0.35">
      <c r="A18" s="3" t="s">
        <v>19</v>
      </c>
      <c r="B18" s="3">
        <v>1</v>
      </c>
      <c r="C18" s="3">
        <v>2</v>
      </c>
      <c r="D18" s="3">
        <v>3</v>
      </c>
      <c r="E18" s="3">
        <v>4</v>
      </c>
      <c r="F18" s="3">
        <v>5</v>
      </c>
      <c r="G18" s="3">
        <v>6</v>
      </c>
      <c r="H18" s="3">
        <v>7</v>
      </c>
      <c r="I18" s="3">
        <v>8</v>
      </c>
      <c r="J18" s="3">
        <v>9</v>
      </c>
      <c r="K18" s="3">
        <v>10</v>
      </c>
      <c r="L18" s="3">
        <v>11</v>
      </c>
    </row>
    <row r="19" spans="1:12" x14ac:dyDescent="0.35">
      <c r="A19" s="4" t="s">
        <v>20</v>
      </c>
      <c r="B19" s="4" t="s">
        <v>21</v>
      </c>
      <c r="C19" s="4" t="s">
        <v>22</v>
      </c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35">
      <c r="A20" s="4" t="s">
        <v>31</v>
      </c>
      <c r="B20" s="4">
        <v>1</v>
      </c>
      <c r="C20" s="4" t="s">
        <v>23</v>
      </c>
      <c r="D20" s="4" t="s">
        <v>24</v>
      </c>
      <c r="E20" s="4"/>
      <c r="F20" s="4"/>
      <c r="G20" s="5">
        <v>80513.5</v>
      </c>
      <c r="H20" s="5"/>
      <c r="I20" s="5"/>
      <c r="J20" s="5">
        <v>80513.5</v>
      </c>
      <c r="K20" s="5">
        <f>J20-G20</f>
        <v>0</v>
      </c>
      <c r="L20" s="4"/>
    </row>
    <row r="21" spans="1:12" x14ac:dyDescent="0.35">
      <c r="A21" s="45" t="s">
        <v>25</v>
      </c>
      <c r="B21" s="45"/>
      <c r="C21" s="45"/>
      <c r="D21" s="6"/>
      <c r="E21" s="6"/>
      <c r="F21" s="6"/>
      <c r="G21" s="5">
        <v>80513.5</v>
      </c>
      <c r="H21" s="5"/>
      <c r="I21" s="5"/>
      <c r="J21" s="5">
        <v>80513.5</v>
      </c>
      <c r="K21" s="6"/>
      <c r="L21" s="6"/>
    </row>
    <row r="22" spans="1:12" x14ac:dyDescent="0.3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x14ac:dyDescent="0.35">
      <c r="A23" s="4" t="s">
        <v>20</v>
      </c>
      <c r="B23" s="4" t="s">
        <v>29</v>
      </c>
      <c r="C23" s="4" t="s">
        <v>30</v>
      </c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35">
      <c r="A24" s="4" t="s">
        <v>31</v>
      </c>
      <c r="B24" s="4">
        <v>1</v>
      </c>
      <c r="C24" s="4" t="s">
        <v>32</v>
      </c>
      <c r="D24" s="4" t="s">
        <v>33</v>
      </c>
      <c r="E24" s="4"/>
      <c r="F24" s="4"/>
      <c r="G24" s="5">
        <v>0</v>
      </c>
      <c r="H24" s="4"/>
      <c r="I24" s="4"/>
      <c r="J24" s="4"/>
      <c r="K24" s="5">
        <v>0</v>
      </c>
      <c r="L24" s="4"/>
    </row>
    <row r="25" spans="1:12" ht="26" x14ac:dyDescent="0.35">
      <c r="A25" s="4" t="s">
        <v>31</v>
      </c>
      <c r="B25" s="4">
        <v>2</v>
      </c>
      <c r="C25" s="7" t="s">
        <v>34</v>
      </c>
      <c r="D25" s="4" t="s">
        <v>35</v>
      </c>
      <c r="E25" s="4"/>
      <c r="F25" s="4"/>
      <c r="G25" s="5">
        <v>0</v>
      </c>
      <c r="H25" s="4"/>
      <c r="I25" s="4"/>
      <c r="J25" s="4"/>
      <c r="K25" s="5">
        <v>0</v>
      </c>
      <c r="L25" s="4"/>
    </row>
    <row r="26" spans="1:12" ht="26" x14ac:dyDescent="0.35">
      <c r="A26" s="4" t="s">
        <v>31</v>
      </c>
      <c r="B26" s="4">
        <v>3</v>
      </c>
      <c r="C26" s="7" t="s">
        <v>36</v>
      </c>
      <c r="D26" s="4" t="s">
        <v>33</v>
      </c>
      <c r="E26" s="4">
        <f>SUM(E27:E64)</f>
        <v>660</v>
      </c>
      <c r="F26" s="4"/>
      <c r="G26" s="5">
        <f>SUM(G27:G64)</f>
        <v>41713.899999999994</v>
      </c>
      <c r="H26" s="4">
        <f>SUM(H27:H64)</f>
        <v>513</v>
      </c>
      <c r="I26" s="4"/>
      <c r="J26" s="5">
        <f>SUM(J27:J64)</f>
        <v>40246.769999999997</v>
      </c>
      <c r="K26" s="5">
        <f>G26-J26</f>
        <v>1467.1299999999974</v>
      </c>
      <c r="L26" s="4"/>
    </row>
    <row r="27" spans="1:12" x14ac:dyDescent="0.35">
      <c r="A27" s="4" t="s">
        <v>37</v>
      </c>
      <c r="B27" s="4" t="s">
        <v>38</v>
      </c>
      <c r="C27" s="7" t="s">
        <v>40</v>
      </c>
      <c r="D27" s="4" t="s">
        <v>33</v>
      </c>
      <c r="E27" s="4">
        <v>1</v>
      </c>
      <c r="F27" s="5">
        <v>3153</v>
      </c>
      <c r="G27" s="5">
        <f>E27*F27</f>
        <v>3153</v>
      </c>
      <c r="H27" s="4">
        <v>1</v>
      </c>
      <c r="I27" s="5">
        <v>3153</v>
      </c>
      <c r="J27" s="5">
        <f t="shared" ref="J27:J44" si="0">H27*I27</f>
        <v>3153</v>
      </c>
      <c r="K27" s="5">
        <f>G27-J27</f>
        <v>0</v>
      </c>
      <c r="L27" s="4"/>
    </row>
    <row r="28" spans="1:12" ht="52" x14ac:dyDescent="0.35">
      <c r="A28" s="4" t="s">
        <v>37</v>
      </c>
      <c r="B28" s="4" t="s">
        <v>39</v>
      </c>
      <c r="C28" s="7" t="s">
        <v>142</v>
      </c>
      <c r="D28" s="4" t="s">
        <v>33</v>
      </c>
      <c r="E28" s="4">
        <v>150</v>
      </c>
      <c r="F28" s="5">
        <v>40</v>
      </c>
      <c r="G28" s="5">
        <f>E28*F28</f>
        <v>6000</v>
      </c>
      <c r="H28" s="61">
        <v>138</v>
      </c>
      <c r="I28" s="5">
        <v>40</v>
      </c>
      <c r="J28" s="57">
        <f t="shared" si="0"/>
        <v>5520</v>
      </c>
      <c r="K28" s="5">
        <f t="shared" ref="K28:K30" si="1">G28-J28</f>
        <v>480</v>
      </c>
      <c r="L28" s="56" t="s">
        <v>153</v>
      </c>
    </row>
    <row r="29" spans="1:12" ht="26" x14ac:dyDescent="0.35">
      <c r="A29" s="4" t="s">
        <v>37</v>
      </c>
      <c r="B29" s="4" t="s">
        <v>41</v>
      </c>
      <c r="C29" s="7" t="s">
        <v>42</v>
      </c>
      <c r="D29" s="4" t="s">
        <v>33</v>
      </c>
      <c r="E29" s="4">
        <v>20</v>
      </c>
      <c r="F29" s="5">
        <v>149</v>
      </c>
      <c r="G29" s="5">
        <f>E29*F29</f>
        <v>2980</v>
      </c>
      <c r="H29" s="4">
        <v>20</v>
      </c>
      <c r="I29" s="5">
        <v>149</v>
      </c>
      <c r="J29" s="5">
        <f t="shared" si="0"/>
        <v>2980</v>
      </c>
      <c r="K29" s="5">
        <f t="shared" si="1"/>
        <v>0</v>
      </c>
      <c r="L29" s="4"/>
    </row>
    <row r="30" spans="1:12" ht="26" x14ac:dyDescent="0.35">
      <c r="A30" s="4" t="s">
        <v>37</v>
      </c>
      <c r="B30" s="4" t="s">
        <v>43</v>
      </c>
      <c r="C30" s="7" t="s">
        <v>140</v>
      </c>
      <c r="D30" s="4" t="s">
        <v>33</v>
      </c>
      <c r="E30" s="4">
        <v>20</v>
      </c>
      <c r="F30" s="5">
        <v>132</v>
      </c>
      <c r="G30" s="5">
        <f>E30*F30</f>
        <v>2640</v>
      </c>
      <c r="H30" s="4">
        <v>20</v>
      </c>
      <c r="I30" s="5">
        <v>132</v>
      </c>
      <c r="J30" s="5">
        <f t="shared" si="0"/>
        <v>2640</v>
      </c>
      <c r="K30" s="5">
        <f t="shared" si="1"/>
        <v>0</v>
      </c>
      <c r="L30" s="4"/>
    </row>
    <row r="31" spans="1:12" ht="26" x14ac:dyDescent="0.35">
      <c r="A31" s="50" t="s">
        <v>37</v>
      </c>
      <c r="B31" s="50" t="s">
        <v>44</v>
      </c>
      <c r="C31" s="58" t="s">
        <v>139</v>
      </c>
      <c r="D31" s="4" t="s">
        <v>33</v>
      </c>
      <c r="E31" s="50">
        <v>140</v>
      </c>
      <c r="F31" s="52">
        <v>72</v>
      </c>
      <c r="G31" s="52">
        <f>E31*F31</f>
        <v>10080</v>
      </c>
      <c r="H31" s="4">
        <v>17</v>
      </c>
      <c r="I31" s="5">
        <v>330</v>
      </c>
      <c r="J31" s="57">
        <f t="shared" si="0"/>
        <v>5610</v>
      </c>
      <c r="K31" s="52">
        <f xml:space="preserve"> G31-(J31+J32+J33)</f>
        <v>180.60000000000036</v>
      </c>
      <c r="L31" s="63" t="s">
        <v>146</v>
      </c>
    </row>
    <row r="32" spans="1:12" ht="26" x14ac:dyDescent="0.35">
      <c r="A32" s="54"/>
      <c r="B32" s="54"/>
      <c r="C32" s="58" t="s">
        <v>143</v>
      </c>
      <c r="D32" s="4" t="s">
        <v>33</v>
      </c>
      <c r="E32" s="54"/>
      <c r="F32" s="55"/>
      <c r="G32" s="55"/>
      <c r="H32" s="4">
        <v>8</v>
      </c>
      <c r="I32" s="5">
        <v>438</v>
      </c>
      <c r="J32" s="57">
        <f t="shared" si="0"/>
        <v>3504</v>
      </c>
      <c r="K32" s="55"/>
      <c r="L32" s="66"/>
    </row>
    <row r="33" spans="1:12" ht="42.5" customHeight="1" x14ac:dyDescent="0.35">
      <c r="A33" s="51"/>
      <c r="B33" s="51"/>
      <c r="C33" s="58" t="s">
        <v>47</v>
      </c>
      <c r="D33" s="11" t="s">
        <v>33</v>
      </c>
      <c r="E33" s="51"/>
      <c r="F33" s="53"/>
      <c r="G33" s="53"/>
      <c r="H33" s="4">
        <v>7</v>
      </c>
      <c r="I33" s="5">
        <v>112.2</v>
      </c>
      <c r="J33" s="57">
        <f>H33*I33</f>
        <v>785.4</v>
      </c>
      <c r="K33" s="53"/>
      <c r="L33" s="64"/>
    </row>
    <row r="34" spans="1:12" ht="26" x14ac:dyDescent="0.35">
      <c r="A34" s="4" t="s">
        <v>37</v>
      </c>
      <c r="B34" s="4" t="s">
        <v>45</v>
      </c>
      <c r="C34" s="7" t="s">
        <v>141</v>
      </c>
      <c r="D34" s="4" t="s">
        <v>33</v>
      </c>
      <c r="E34" s="4">
        <v>20</v>
      </c>
      <c r="F34" s="5">
        <v>62</v>
      </c>
      <c r="G34" s="5">
        <f>E34*F34</f>
        <v>1240</v>
      </c>
      <c r="H34" s="4">
        <v>20</v>
      </c>
      <c r="I34" s="5">
        <v>62</v>
      </c>
      <c r="J34" s="5">
        <f t="shared" si="0"/>
        <v>1240</v>
      </c>
      <c r="K34" s="5">
        <f>G34-J34</f>
        <v>0</v>
      </c>
      <c r="L34" s="4"/>
    </row>
    <row r="35" spans="1:12" ht="26" x14ac:dyDescent="0.35">
      <c r="A35" s="4" t="s">
        <v>37</v>
      </c>
      <c r="B35" s="9" t="s">
        <v>46</v>
      </c>
      <c r="C35" s="7" t="s">
        <v>48</v>
      </c>
      <c r="D35" s="9" t="s">
        <v>33</v>
      </c>
      <c r="E35" s="9">
        <v>150</v>
      </c>
      <c r="F35" s="10">
        <v>34</v>
      </c>
      <c r="G35" s="10">
        <f>E35*F35</f>
        <v>5100</v>
      </c>
      <c r="H35" s="4">
        <v>150</v>
      </c>
      <c r="I35" s="5">
        <v>36.6</v>
      </c>
      <c r="J35" s="57">
        <f t="shared" si="0"/>
        <v>5490</v>
      </c>
      <c r="K35" s="10">
        <f>G35-J35</f>
        <v>-390</v>
      </c>
      <c r="L35" s="56" t="s">
        <v>137</v>
      </c>
    </row>
    <row r="36" spans="1:12" ht="26" x14ac:dyDescent="0.35">
      <c r="A36" s="4" t="s">
        <v>37</v>
      </c>
      <c r="B36" s="4" t="s">
        <v>49</v>
      </c>
      <c r="C36" s="16" t="s">
        <v>50</v>
      </c>
      <c r="D36" s="4" t="s">
        <v>33</v>
      </c>
      <c r="E36" s="4">
        <v>2</v>
      </c>
      <c r="F36" s="5">
        <v>390</v>
      </c>
      <c r="G36" s="5">
        <f t="shared" ref="G36:G37" si="2">E36*F36</f>
        <v>780</v>
      </c>
      <c r="H36" s="4">
        <v>2</v>
      </c>
      <c r="I36" s="57">
        <v>430</v>
      </c>
      <c r="J36" s="5">
        <f t="shared" si="0"/>
        <v>860</v>
      </c>
      <c r="K36" s="5">
        <f>G36-J36</f>
        <v>-80</v>
      </c>
      <c r="L36" s="56" t="s">
        <v>137</v>
      </c>
    </row>
    <row r="37" spans="1:12" ht="78" x14ac:dyDescent="0.35">
      <c r="A37" s="4" t="s">
        <v>37</v>
      </c>
      <c r="B37" s="4" t="s">
        <v>51</v>
      </c>
      <c r="C37" s="17" t="s">
        <v>147</v>
      </c>
      <c r="D37" s="4" t="s">
        <v>33</v>
      </c>
      <c r="E37" s="4">
        <v>2</v>
      </c>
      <c r="F37" s="5">
        <v>34</v>
      </c>
      <c r="G37" s="5">
        <f t="shared" si="2"/>
        <v>68</v>
      </c>
      <c r="H37" s="61">
        <v>1</v>
      </c>
      <c r="I37" s="57">
        <v>115.88</v>
      </c>
      <c r="J37" s="57">
        <f t="shared" si="0"/>
        <v>115.88</v>
      </c>
      <c r="K37" s="5">
        <f t="shared" ref="K37:K38" si="3">G37-J37</f>
        <v>-47.879999999999995</v>
      </c>
      <c r="L37" s="56" t="s">
        <v>149</v>
      </c>
    </row>
    <row r="38" spans="1:12" ht="78" x14ac:dyDescent="0.35">
      <c r="A38" s="4" t="s">
        <v>37</v>
      </c>
      <c r="B38" s="4" t="s">
        <v>52</v>
      </c>
      <c r="C38" s="65" t="s">
        <v>148</v>
      </c>
      <c r="D38" s="4" t="s">
        <v>33</v>
      </c>
      <c r="E38" s="4">
        <v>3</v>
      </c>
      <c r="F38" s="5">
        <v>27</v>
      </c>
      <c r="G38" s="5">
        <f t="shared" ref="G38:G39" si="4">E38*F38</f>
        <v>81</v>
      </c>
      <c r="H38" s="61">
        <v>2</v>
      </c>
      <c r="I38" s="57">
        <v>27.27</v>
      </c>
      <c r="J38" s="57">
        <f t="shared" si="0"/>
        <v>54.54</v>
      </c>
      <c r="K38" s="5">
        <f t="shared" si="3"/>
        <v>26.46</v>
      </c>
      <c r="L38" s="56" t="s">
        <v>144</v>
      </c>
    </row>
    <row r="39" spans="1:12" ht="26" x14ac:dyDescent="0.35">
      <c r="A39" s="4" t="s">
        <v>37</v>
      </c>
      <c r="B39" s="50" t="s">
        <v>53</v>
      </c>
      <c r="C39" s="16" t="s">
        <v>58</v>
      </c>
      <c r="D39" s="50" t="s">
        <v>33</v>
      </c>
      <c r="E39" s="50">
        <v>1</v>
      </c>
      <c r="F39" s="52">
        <v>52.3</v>
      </c>
      <c r="G39" s="52">
        <f t="shared" si="4"/>
        <v>52.3</v>
      </c>
      <c r="H39" s="4">
        <v>1</v>
      </c>
      <c r="I39" s="57">
        <v>65.3</v>
      </c>
      <c r="J39" s="5">
        <f t="shared" si="0"/>
        <v>65.3</v>
      </c>
      <c r="K39" s="52">
        <f>G39-(J39+J40)</f>
        <v>-15.450000000000003</v>
      </c>
      <c r="L39" s="56" t="s">
        <v>137</v>
      </c>
    </row>
    <row r="40" spans="1:12" ht="26" x14ac:dyDescent="0.35">
      <c r="A40" s="4" t="s">
        <v>37</v>
      </c>
      <c r="B40" s="51"/>
      <c r="C40" s="67" t="s">
        <v>60</v>
      </c>
      <c r="D40" s="51"/>
      <c r="E40" s="51"/>
      <c r="F40" s="53"/>
      <c r="G40" s="53"/>
      <c r="H40" s="4">
        <v>7</v>
      </c>
      <c r="I40" s="57">
        <v>0.35</v>
      </c>
      <c r="J40" s="5">
        <f t="shared" si="0"/>
        <v>2.4499999999999997</v>
      </c>
      <c r="K40" s="53"/>
      <c r="L40" s="56" t="s">
        <v>150</v>
      </c>
    </row>
    <row r="41" spans="1:12" ht="26" x14ac:dyDescent="0.35">
      <c r="A41" s="4" t="s">
        <v>37</v>
      </c>
      <c r="B41" s="4" t="s">
        <v>54</v>
      </c>
      <c r="C41" s="16" t="s">
        <v>59</v>
      </c>
      <c r="D41" s="4" t="s">
        <v>33</v>
      </c>
      <c r="E41" s="4">
        <v>1</v>
      </c>
      <c r="F41" s="5">
        <v>244.7</v>
      </c>
      <c r="G41" s="5">
        <f t="shared" ref="G41:G64" si="5">E41*F41</f>
        <v>244.7</v>
      </c>
      <c r="H41" s="4">
        <v>1</v>
      </c>
      <c r="I41" s="57">
        <v>265.3</v>
      </c>
      <c r="J41" s="5">
        <f t="shared" si="0"/>
        <v>265.3</v>
      </c>
      <c r="K41" s="5">
        <f>G41-J41</f>
        <v>-20.600000000000023</v>
      </c>
      <c r="L41" s="56" t="s">
        <v>137</v>
      </c>
    </row>
    <row r="42" spans="1:12" ht="26" x14ac:dyDescent="0.35">
      <c r="A42" s="4" t="s">
        <v>37</v>
      </c>
      <c r="B42" s="4" t="s">
        <v>55</v>
      </c>
      <c r="C42" s="16" t="s">
        <v>61</v>
      </c>
      <c r="D42" s="4" t="s">
        <v>33</v>
      </c>
      <c r="E42" s="4">
        <v>3</v>
      </c>
      <c r="F42" s="5">
        <v>29.5</v>
      </c>
      <c r="G42" s="5">
        <f t="shared" si="5"/>
        <v>88.5</v>
      </c>
      <c r="H42" s="4">
        <v>3</v>
      </c>
      <c r="I42" s="57">
        <v>35</v>
      </c>
      <c r="J42" s="5">
        <f t="shared" si="0"/>
        <v>105</v>
      </c>
      <c r="K42" s="4">
        <f>G42-J42</f>
        <v>-16.5</v>
      </c>
      <c r="L42" s="56" t="s">
        <v>137</v>
      </c>
    </row>
    <row r="43" spans="1:12" ht="26" x14ac:dyDescent="0.35">
      <c r="A43" s="4" t="s">
        <v>37</v>
      </c>
      <c r="B43" s="4" t="s">
        <v>56</v>
      </c>
      <c r="C43" s="17" t="s">
        <v>62</v>
      </c>
      <c r="D43" s="4" t="s">
        <v>33</v>
      </c>
      <c r="E43" s="4">
        <v>2</v>
      </c>
      <c r="F43" s="5">
        <v>20</v>
      </c>
      <c r="G43" s="5">
        <f t="shared" si="5"/>
        <v>40</v>
      </c>
      <c r="H43" s="4">
        <v>2</v>
      </c>
      <c r="I43" s="57">
        <v>21</v>
      </c>
      <c r="J43" s="5">
        <f t="shared" si="0"/>
        <v>42</v>
      </c>
      <c r="K43" s="5">
        <f>G43-J43</f>
        <v>-2</v>
      </c>
      <c r="L43" s="56" t="s">
        <v>137</v>
      </c>
    </row>
    <row r="44" spans="1:12" ht="52" x14ac:dyDescent="0.35">
      <c r="A44" s="4" t="s">
        <v>37</v>
      </c>
      <c r="B44" s="4" t="s">
        <v>57</v>
      </c>
      <c r="C44" s="7" t="s">
        <v>63</v>
      </c>
      <c r="D44" s="4" t="s">
        <v>33</v>
      </c>
      <c r="E44" s="4">
        <v>4</v>
      </c>
      <c r="F44" s="5">
        <v>470.2</v>
      </c>
      <c r="G44" s="5">
        <f t="shared" si="5"/>
        <v>1880.8</v>
      </c>
      <c r="H44" s="61">
        <v>2</v>
      </c>
      <c r="I44" s="5">
        <v>498.4</v>
      </c>
      <c r="J44" s="5">
        <f t="shared" si="0"/>
        <v>996.8</v>
      </c>
      <c r="K44" s="5">
        <f>G44-J44</f>
        <v>884</v>
      </c>
      <c r="L44" s="56" t="s">
        <v>151</v>
      </c>
    </row>
    <row r="45" spans="1:12" x14ac:dyDescent="0.35">
      <c r="A45" s="4" t="s">
        <v>37</v>
      </c>
      <c r="B45" s="4" t="s">
        <v>64</v>
      </c>
      <c r="C45" s="7" t="s">
        <v>71</v>
      </c>
      <c r="D45" s="4" t="s">
        <v>33</v>
      </c>
      <c r="E45" s="4">
        <v>1</v>
      </c>
      <c r="F45" s="5">
        <v>151</v>
      </c>
      <c r="G45" s="5">
        <f t="shared" si="5"/>
        <v>151</v>
      </c>
      <c r="H45" s="4">
        <v>1</v>
      </c>
      <c r="I45" s="5">
        <v>151</v>
      </c>
      <c r="J45" s="5">
        <f t="shared" ref="J45:J64" si="6">H45*I45</f>
        <v>151</v>
      </c>
      <c r="K45" s="5">
        <f t="shared" ref="K45:K65" si="7">G45-J45</f>
        <v>0</v>
      </c>
      <c r="L45" s="4"/>
    </row>
    <row r="46" spans="1:12" ht="52" x14ac:dyDescent="0.35">
      <c r="A46" s="4" t="s">
        <v>37</v>
      </c>
      <c r="B46" s="4" t="s">
        <v>65</v>
      </c>
      <c r="C46" s="7" t="s">
        <v>72</v>
      </c>
      <c r="D46" s="4" t="s">
        <v>33</v>
      </c>
      <c r="E46" s="4">
        <v>60</v>
      </c>
      <c r="F46" s="5">
        <v>24.5</v>
      </c>
      <c r="G46" s="5">
        <f t="shared" si="5"/>
        <v>1470</v>
      </c>
      <c r="H46" s="61">
        <v>31</v>
      </c>
      <c r="I46" s="5">
        <v>24.5</v>
      </c>
      <c r="J46" s="5">
        <f t="shared" si="6"/>
        <v>759.5</v>
      </c>
      <c r="K46" s="5">
        <f t="shared" si="7"/>
        <v>710.5</v>
      </c>
      <c r="L46" s="56" t="s">
        <v>152</v>
      </c>
    </row>
    <row r="47" spans="1:12" ht="26" x14ac:dyDescent="0.35">
      <c r="A47" s="4" t="s">
        <v>37</v>
      </c>
      <c r="B47" s="4" t="s">
        <v>66</v>
      </c>
      <c r="C47" s="12" t="s">
        <v>73</v>
      </c>
      <c r="D47" s="4" t="s">
        <v>33</v>
      </c>
      <c r="E47" s="4">
        <v>6</v>
      </c>
      <c r="F47" s="5">
        <v>121.6</v>
      </c>
      <c r="G47" s="5">
        <f t="shared" si="5"/>
        <v>729.59999999999991</v>
      </c>
      <c r="H47" s="4">
        <v>6</v>
      </c>
      <c r="I47" s="57">
        <v>129.69999999999999</v>
      </c>
      <c r="J47" s="5">
        <f t="shared" si="6"/>
        <v>778.19999999999993</v>
      </c>
      <c r="K47" s="5">
        <f t="shared" si="7"/>
        <v>-48.600000000000023</v>
      </c>
      <c r="L47" s="56" t="s">
        <v>137</v>
      </c>
    </row>
    <row r="48" spans="1:12" x14ac:dyDescent="0.35">
      <c r="A48" s="4" t="s">
        <v>37</v>
      </c>
      <c r="B48" s="4" t="s">
        <v>67</v>
      </c>
      <c r="C48" s="12" t="s">
        <v>74</v>
      </c>
      <c r="D48" s="4" t="s">
        <v>33</v>
      </c>
      <c r="E48" s="4">
        <v>1</v>
      </c>
      <c r="F48" s="5">
        <v>169</v>
      </c>
      <c r="G48" s="5">
        <f t="shared" si="5"/>
        <v>169</v>
      </c>
      <c r="H48" s="4">
        <v>1</v>
      </c>
      <c r="I48" s="5">
        <v>169</v>
      </c>
      <c r="J48" s="5">
        <f t="shared" si="6"/>
        <v>169</v>
      </c>
      <c r="K48" s="5">
        <f t="shared" si="7"/>
        <v>0</v>
      </c>
      <c r="L48" s="4"/>
    </row>
    <row r="49" spans="1:12" ht="26" x14ac:dyDescent="0.35">
      <c r="A49" s="4" t="s">
        <v>37</v>
      </c>
      <c r="B49" s="4" t="s">
        <v>68</v>
      </c>
      <c r="C49" s="7" t="s">
        <v>75</v>
      </c>
      <c r="D49" s="4" t="s">
        <v>33</v>
      </c>
      <c r="E49" s="4">
        <v>10</v>
      </c>
      <c r="F49" s="5">
        <v>37</v>
      </c>
      <c r="G49" s="5">
        <f t="shared" si="5"/>
        <v>370</v>
      </c>
      <c r="H49" s="4">
        <v>10</v>
      </c>
      <c r="I49" s="57">
        <v>40</v>
      </c>
      <c r="J49" s="5">
        <f t="shared" si="6"/>
        <v>400</v>
      </c>
      <c r="K49" s="5">
        <f t="shared" si="7"/>
        <v>-30</v>
      </c>
      <c r="L49" s="56" t="s">
        <v>137</v>
      </c>
    </row>
    <row r="50" spans="1:12" ht="26" x14ac:dyDescent="0.35">
      <c r="A50" s="4" t="s">
        <v>37</v>
      </c>
      <c r="B50" s="4" t="s">
        <v>69</v>
      </c>
      <c r="C50" s="7" t="s">
        <v>76</v>
      </c>
      <c r="D50" s="4" t="s">
        <v>33</v>
      </c>
      <c r="E50" s="4">
        <v>6</v>
      </c>
      <c r="F50" s="5">
        <v>37</v>
      </c>
      <c r="G50" s="5">
        <f t="shared" si="5"/>
        <v>222</v>
      </c>
      <c r="H50" s="4">
        <v>6</v>
      </c>
      <c r="I50" s="57">
        <v>40</v>
      </c>
      <c r="J50" s="5">
        <f t="shared" si="6"/>
        <v>240</v>
      </c>
      <c r="K50" s="5">
        <f t="shared" si="7"/>
        <v>-18</v>
      </c>
      <c r="L50" s="56" t="s">
        <v>137</v>
      </c>
    </row>
    <row r="51" spans="1:12" x14ac:dyDescent="0.35">
      <c r="A51" s="4" t="s">
        <v>37</v>
      </c>
      <c r="B51" s="4" t="s">
        <v>70</v>
      </c>
      <c r="C51" s="7" t="s">
        <v>77</v>
      </c>
      <c r="D51" s="4" t="s">
        <v>33</v>
      </c>
      <c r="E51" s="4">
        <v>40</v>
      </c>
      <c r="F51" s="5">
        <v>6</v>
      </c>
      <c r="G51" s="5">
        <f t="shared" si="5"/>
        <v>240</v>
      </c>
      <c r="H51" s="4">
        <v>40</v>
      </c>
      <c r="I51" s="5">
        <v>6</v>
      </c>
      <c r="J51" s="5">
        <f t="shared" si="6"/>
        <v>240</v>
      </c>
      <c r="K51" s="5">
        <f t="shared" si="7"/>
        <v>0</v>
      </c>
      <c r="L51" s="4"/>
    </row>
    <row r="52" spans="1:12" ht="26" x14ac:dyDescent="0.35">
      <c r="A52" s="4" t="s">
        <v>37</v>
      </c>
      <c r="B52" s="4" t="s">
        <v>78</v>
      </c>
      <c r="C52" s="12" t="s">
        <v>81</v>
      </c>
      <c r="D52" s="4" t="s">
        <v>33</v>
      </c>
      <c r="E52" s="4">
        <v>1</v>
      </c>
      <c r="F52" s="5">
        <v>351</v>
      </c>
      <c r="G52" s="5">
        <f t="shared" si="5"/>
        <v>351</v>
      </c>
      <c r="H52" s="4">
        <v>1</v>
      </c>
      <c r="I52" s="57">
        <v>402</v>
      </c>
      <c r="J52" s="5">
        <f t="shared" si="6"/>
        <v>402</v>
      </c>
      <c r="K52" s="5">
        <f t="shared" si="7"/>
        <v>-51</v>
      </c>
      <c r="L52" s="56" t="s">
        <v>137</v>
      </c>
    </row>
    <row r="53" spans="1:12" ht="26" x14ac:dyDescent="0.35">
      <c r="A53" s="4" t="s">
        <v>37</v>
      </c>
      <c r="B53" s="4" t="s">
        <v>79</v>
      </c>
      <c r="C53" s="12" t="s">
        <v>82</v>
      </c>
      <c r="D53" s="4" t="s">
        <v>33</v>
      </c>
      <c r="E53" s="4">
        <v>1</v>
      </c>
      <c r="F53" s="5">
        <v>149</v>
      </c>
      <c r="G53" s="5">
        <f t="shared" si="5"/>
        <v>149</v>
      </c>
      <c r="H53" s="4">
        <v>1</v>
      </c>
      <c r="I53" s="57">
        <v>149.6</v>
      </c>
      <c r="J53" s="5">
        <f t="shared" si="6"/>
        <v>149.6</v>
      </c>
      <c r="K53" s="5">
        <f t="shared" si="7"/>
        <v>-0.59999999999999432</v>
      </c>
      <c r="L53" s="56" t="s">
        <v>137</v>
      </c>
    </row>
    <row r="54" spans="1:12" x14ac:dyDescent="0.35">
      <c r="A54" s="4" t="s">
        <v>37</v>
      </c>
      <c r="B54" s="4" t="s">
        <v>80</v>
      </c>
      <c r="C54" s="7" t="s">
        <v>83</v>
      </c>
      <c r="D54" s="4" t="s">
        <v>33</v>
      </c>
      <c r="E54" s="4">
        <v>1</v>
      </c>
      <c r="F54" s="5">
        <v>106</v>
      </c>
      <c r="G54" s="5">
        <f t="shared" si="5"/>
        <v>106</v>
      </c>
      <c r="H54" s="4">
        <v>1</v>
      </c>
      <c r="I54" s="5">
        <v>106</v>
      </c>
      <c r="J54" s="5">
        <f t="shared" si="6"/>
        <v>106</v>
      </c>
      <c r="K54" s="5">
        <f t="shared" si="7"/>
        <v>0</v>
      </c>
      <c r="L54" s="4"/>
    </row>
    <row r="55" spans="1:12" ht="65" x14ac:dyDescent="0.35">
      <c r="A55" s="4" t="s">
        <v>37</v>
      </c>
      <c r="B55" s="4" t="s">
        <v>84</v>
      </c>
      <c r="C55" s="58" t="s">
        <v>85</v>
      </c>
      <c r="D55" s="4" t="s">
        <v>33</v>
      </c>
      <c r="E55" s="4">
        <v>2</v>
      </c>
      <c r="F55" s="4">
        <v>284.75</v>
      </c>
      <c r="G55" s="4">
        <f t="shared" si="5"/>
        <v>569.5</v>
      </c>
      <c r="H55" s="4">
        <v>1</v>
      </c>
      <c r="I55" s="57">
        <v>559</v>
      </c>
      <c r="J55" s="5">
        <f t="shared" si="6"/>
        <v>559</v>
      </c>
      <c r="K55" s="5">
        <f t="shared" si="7"/>
        <v>10.5</v>
      </c>
      <c r="L55" s="56" t="s">
        <v>145</v>
      </c>
    </row>
    <row r="56" spans="1:12" ht="21.5" customHeight="1" x14ac:dyDescent="0.35">
      <c r="A56" s="4" t="s">
        <v>37</v>
      </c>
      <c r="B56" s="4" t="s">
        <v>86</v>
      </c>
      <c r="C56" s="7" t="s">
        <v>87</v>
      </c>
      <c r="D56" s="4" t="s">
        <v>33</v>
      </c>
      <c r="E56" s="4">
        <v>1</v>
      </c>
      <c r="F56" s="5">
        <v>1829</v>
      </c>
      <c r="G56" s="5">
        <f t="shared" si="5"/>
        <v>1829</v>
      </c>
      <c r="H56" s="4">
        <v>1</v>
      </c>
      <c r="I56" s="5">
        <v>1829</v>
      </c>
      <c r="J56" s="5">
        <f t="shared" si="6"/>
        <v>1829</v>
      </c>
      <c r="K56" s="5">
        <f t="shared" si="7"/>
        <v>0</v>
      </c>
      <c r="L56" s="13"/>
    </row>
    <row r="57" spans="1:12" ht="26" x14ac:dyDescent="0.35">
      <c r="A57" s="4" t="s">
        <v>37</v>
      </c>
      <c r="B57" s="4" t="s">
        <v>88</v>
      </c>
      <c r="C57" s="7" t="s">
        <v>92</v>
      </c>
      <c r="D57" s="4" t="s">
        <v>33</v>
      </c>
      <c r="E57" s="4">
        <v>1</v>
      </c>
      <c r="F57" s="5">
        <v>230.4</v>
      </c>
      <c r="G57" s="5">
        <f t="shared" si="5"/>
        <v>230.4</v>
      </c>
      <c r="H57" s="4">
        <v>1</v>
      </c>
      <c r="I57" s="5">
        <v>230.4</v>
      </c>
      <c r="J57" s="5">
        <f t="shared" si="6"/>
        <v>230.4</v>
      </c>
      <c r="K57" s="5">
        <f t="shared" si="7"/>
        <v>0</v>
      </c>
      <c r="L57" s="13"/>
    </row>
    <row r="58" spans="1:12" ht="30" customHeight="1" x14ac:dyDescent="0.35">
      <c r="A58" s="4" t="s">
        <v>37</v>
      </c>
      <c r="B58" s="4" t="s">
        <v>89</v>
      </c>
      <c r="C58" s="7" t="s">
        <v>93</v>
      </c>
      <c r="D58" s="4" t="s">
        <v>33</v>
      </c>
      <c r="E58" s="4">
        <v>1</v>
      </c>
      <c r="F58" s="5">
        <v>199.2</v>
      </c>
      <c r="G58" s="5">
        <f t="shared" si="5"/>
        <v>199.2</v>
      </c>
      <c r="H58" s="4">
        <v>1</v>
      </c>
      <c r="I58" s="5">
        <v>199.2</v>
      </c>
      <c r="J58" s="5">
        <f t="shared" si="6"/>
        <v>199.2</v>
      </c>
      <c r="K58" s="5">
        <f t="shared" si="7"/>
        <v>0</v>
      </c>
      <c r="L58" s="13"/>
    </row>
    <row r="59" spans="1:12" ht="26" x14ac:dyDescent="0.35">
      <c r="A59" s="4" t="s">
        <v>37</v>
      </c>
      <c r="B59" s="4" t="s">
        <v>90</v>
      </c>
      <c r="C59" s="7" t="s">
        <v>94</v>
      </c>
      <c r="D59" s="4" t="s">
        <v>33</v>
      </c>
      <c r="E59" s="4">
        <v>1</v>
      </c>
      <c r="F59" s="5">
        <v>211.2</v>
      </c>
      <c r="G59" s="5">
        <f t="shared" si="5"/>
        <v>211.2</v>
      </c>
      <c r="H59" s="4">
        <v>1</v>
      </c>
      <c r="I59" s="5">
        <v>211.2</v>
      </c>
      <c r="J59" s="5">
        <f t="shared" si="6"/>
        <v>211.2</v>
      </c>
      <c r="K59" s="5">
        <f t="shared" si="7"/>
        <v>0</v>
      </c>
      <c r="L59" s="13"/>
    </row>
    <row r="60" spans="1:12" ht="91" x14ac:dyDescent="0.35">
      <c r="A60" s="4" t="s">
        <v>37</v>
      </c>
      <c r="B60" s="4" t="s">
        <v>91</v>
      </c>
      <c r="C60" s="58" t="s">
        <v>95</v>
      </c>
      <c r="D60" s="4" t="s">
        <v>33</v>
      </c>
      <c r="E60" s="4">
        <v>1</v>
      </c>
      <c r="F60" s="5">
        <v>103.7</v>
      </c>
      <c r="G60" s="5">
        <f t="shared" si="5"/>
        <v>103.7</v>
      </c>
      <c r="H60" s="4">
        <v>1</v>
      </c>
      <c r="I60" s="57">
        <v>181</v>
      </c>
      <c r="J60" s="5">
        <f t="shared" si="6"/>
        <v>181</v>
      </c>
      <c r="K60" s="5">
        <f t="shared" si="7"/>
        <v>-77.3</v>
      </c>
      <c r="L60" s="56" t="s">
        <v>154</v>
      </c>
    </row>
    <row r="61" spans="1:12" x14ac:dyDescent="0.35">
      <c r="A61" s="4" t="s">
        <v>37</v>
      </c>
      <c r="B61" s="4" t="s">
        <v>96</v>
      </c>
      <c r="C61" s="12" t="s">
        <v>99</v>
      </c>
      <c r="D61" s="4" t="s">
        <v>33</v>
      </c>
      <c r="E61" s="4">
        <v>2</v>
      </c>
      <c r="F61" s="5">
        <v>10</v>
      </c>
      <c r="G61" s="5">
        <f t="shared" si="5"/>
        <v>20</v>
      </c>
      <c r="H61" s="4">
        <v>2</v>
      </c>
      <c r="I61" s="5">
        <v>10</v>
      </c>
      <c r="J61" s="5">
        <f t="shared" si="6"/>
        <v>20</v>
      </c>
      <c r="K61" s="5">
        <f t="shared" si="7"/>
        <v>0</v>
      </c>
      <c r="L61" s="13"/>
    </row>
    <row r="62" spans="1:12" ht="26" x14ac:dyDescent="0.35">
      <c r="A62" s="4" t="s">
        <v>37</v>
      </c>
      <c r="B62" s="4" t="s">
        <v>97</v>
      </c>
      <c r="C62" s="12" t="s">
        <v>100</v>
      </c>
      <c r="D62" s="4" t="s">
        <v>33</v>
      </c>
      <c r="E62" s="4">
        <v>2</v>
      </c>
      <c r="F62" s="5">
        <v>29</v>
      </c>
      <c r="G62" s="5">
        <f t="shared" si="5"/>
        <v>58</v>
      </c>
      <c r="H62" s="4">
        <v>2</v>
      </c>
      <c r="I62" s="57">
        <v>35</v>
      </c>
      <c r="J62" s="5">
        <f t="shared" si="6"/>
        <v>70</v>
      </c>
      <c r="K62" s="5">
        <f t="shared" si="7"/>
        <v>-12</v>
      </c>
      <c r="L62" s="56" t="s">
        <v>137</v>
      </c>
    </row>
    <row r="63" spans="1:12" s="1" customFormat="1" ht="26" x14ac:dyDescent="0.3">
      <c r="A63" s="11" t="s">
        <v>37</v>
      </c>
      <c r="B63" s="11" t="s">
        <v>98</v>
      </c>
      <c r="C63" s="12" t="s">
        <v>101</v>
      </c>
      <c r="D63" s="11" t="s">
        <v>33</v>
      </c>
      <c r="E63" s="11">
        <v>2</v>
      </c>
      <c r="F63" s="5">
        <v>34</v>
      </c>
      <c r="G63" s="5">
        <f t="shared" si="5"/>
        <v>68</v>
      </c>
      <c r="H63" s="11">
        <v>2</v>
      </c>
      <c r="I63" s="57">
        <v>36</v>
      </c>
      <c r="J63" s="5">
        <f t="shared" si="6"/>
        <v>72</v>
      </c>
      <c r="K63" s="5">
        <f t="shared" si="7"/>
        <v>-4</v>
      </c>
      <c r="L63" s="56" t="s">
        <v>137</v>
      </c>
    </row>
    <row r="64" spans="1:12" ht="26" x14ac:dyDescent="0.35">
      <c r="A64" s="4" t="s">
        <v>37</v>
      </c>
      <c r="B64" s="4" t="s">
        <v>102</v>
      </c>
      <c r="C64" s="12" t="s">
        <v>103</v>
      </c>
      <c r="D64" s="4" t="s">
        <v>33</v>
      </c>
      <c r="E64" s="4">
        <v>1</v>
      </c>
      <c r="F64" s="5">
        <v>39</v>
      </c>
      <c r="G64" s="5">
        <f t="shared" si="5"/>
        <v>39</v>
      </c>
      <c r="H64" s="4">
        <v>1</v>
      </c>
      <c r="I64" s="57">
        <v>50</v>
      </c>
      <c r="J64" s="5">
        <f t="shared" si="6"/>
        <v>50</v>
      </c>
      <c r="K64" s="5">
        <f t="shared" si="7"/>
        <v>-11</v>
      </c>
      <c r="L64" s="56" t="s">
        <v>137</v>
      </c>
    </row>
    <row r="65" spans="1:12" ht="26" x14ac:dyDescent="0.35">
      <c r="A65" s="4" t="s">
        <v>31</v>
      </c>
      <c r="B65" s="4">
        <v>4</v>
      </c>
      <c r="C65" s="7" t="s">
        <v>104</v>
      </c>
      <c r="D65" s="4" t="s">
        <v>33</v>
      </c>
      <c r="E65" s="4">
        <f>SUM(E66:E74)</f>
        <v>9</v>
      </c>
      <c r="F65" s="5"/>
      <c r="G65" s="5">
        <f>SUM(G66:G74)</f>
        <v>37089.599999999999</v>
      </c>
      <c r="H65" s="4">
        <f>SUM(H66:H74)</f>
        <v>9</v>
      </c>
      <c r="I65" s="5"/>
      <c r="J65" s="5">
        <f>SUM(J66:J74)</f>
        <v>38616.730000000003</v>
      </c>
      <c r="K65" s="4">
        <f t="shared" si="7"/>
        <v>-1527.1300000000047</v>
      </c>
      <c r="L65" s="4"/>
    </row>
    <row r="66" spans="1:12" ht="26" x14ac:dyDescent="0.35">
      <c r="A66" s="4" t="s">
        <v>105</v>
      </c>
      <c r="B66" s="19" t="s">
        <v>106</v>
      </c>
      <c r="C66" s="12" t="s">
        <v>114</v>
      </c>
      <c r="D66" s="4" t="s">
        <v>33</v>
      </c>
      <c r="E66" s="4">
        <v>1</v>
      </c>
      <c r="F66" s="5">
        <v>6776</v>
      </c>
      <c r="G66" s="5">
        <f t="shared" ref="G66:G75" si="8">E66*F66</f>
        <v>6776</v>
      </c>
      <c r="H66" s="4">
        <v>1</v>
      </c>
      <c r="I66" s="57">
        <v>7999</v>
      </c>
      <c r="J66" s="5">
        <f t="shared" ref="J66:J75" si="9">H66*I66</f>
        <v>7999</v>
      </c>
      <c r="K66" s="5">
        <f t="shared" ref="K66:K75" si="10">G66-J66</f>
        <v>-1223</v>
      </c>
      <c r="L66" s="56" t="s">
        <v>137</v>
      </c>
    </row>
    <row r="67" spans="1:12" ht="68" customHeight="1" x14ac:dyDescent="0.35">
      <c r="A67" s="4" t="s">
        <v>105</v>
      </c>
      <c r="B67" s="19" t="s">
        <v>107</v>
      </c>
      <c r="C67" s="60" t="s">
        <v>115</v>
      </c>
      <c r="D67" s="4" t="s">
        <v>33</v>
      </c>
      <c r="E67" s="4">
        <v>1</v>
      </c>
      <c r="F67" s="5">
        <v>3661</v>
      </c>
      <c r="G67" s="5">
        <f t="shared" si="8"/>
        <v>3661</v>
      </c>
      <c r="H67" s="4">
        <v>1</v>
      </c>
      <c r="I67" s="57">
        <v>3207</v>
      </c>
      <c r="J67" s="5">
        <f t="shared" si="9"/>
        <v>3207</v>
      </c>
      <c r="K67" s="5">
        <f t="shared" si="10"/>
        <v>454</v>
      </c>
      <c r="L67" s="56" t="s">
        <v>135</v>
      </c>
    </row>
    <row r="68" spans="1:12" ht="108" customHeight="1" x14ac:dyDescent="0.35">
      <c r="A68" s="4" t="s">
        <v>105</v>
      </c>
      <c r="B68" s="19" t="s">
        <v>108</v>
      </c>
      <c r="C68" s="60" t="s">
        <v>116</v>
      </c>
      <c r="D68" s="61" t="s">
        <v>33</v>
      </c>
      <c r="E68" s="61">
        <v>1</v>
      </c>
      <c r="F68" s="57">
        <v>6427</v>
      </c>
      <c r="G68" s="57">
        <f t="shared" si="8"/>
        <v>6427</v>
      </c>
      <c r="H68" s="61">
        <v>1</v>
      </c>
      <c r="I68" s="57">
        <v>6497.4</v>
      </c>
      <c r="J68" s="5">
        <f t="shared" si="9"/>
        <v>6497.4</v>
      </c>
      <c r="K68" s="5">
        <f t="shared" si="10"/>
        <v>-70.399999999999636</v>
      </c>
      <c r="L68" s="56" t="s">
        <v>156</v>
      </c>
    </row>
    <row r="69" spans="1:12" ht="27.5" customHeight="1" x14ac:dyDescent="0.35">
      <c r="A69" s="4" t="s">
        <v>105</v>
      </c>
      <c r="B69" s="19" t="s">
        <v>109</v>
      </c>
      <c r="C69" s="12" t="s">
        <v>117</v>
      </c>
      <c r="D69" s="4" t="s">
        <v>33</v>
      </c>
      <c r="E69" s="4">
        <v>1</v>
      </c>
      <c r="F69" s="5">
        <v>907.5</v>
      </c>
      <c r="G69" s="5">
        <f t="shared" si="8"/>
        <v>907.5</v>
      </c>
      <c r="H69" s="4">
        <v>1</v>
      </c>
      <c r="I69" s="57">
        <v>837.65</v>
      </c>
      <c r="J69" s="5">
        <f t="shared" si="9"/>
        <v>837.65</v>
      </c>
      <c r="K69" s="5">
        <f t="shared" si="10"/>
        <v>69.850000000000023</v>
      </c>
      <c r="L69" s="56" t="s">
        <v>136</v>
      </c>
    </row>
    <row r="70" spans="1:12" ht="30.5" customHeight="1" x14ac:dyDescent="0.35">
      <c r="A70" s="4" t="s">
        <v>105</v>
      </c>
      <c r="B70" s="19" t="s">
        <v>110</v>
      </c>
      <c r="C70" s="12" t="s">
        <v>118</v>
      </c>
      <c r="D70" s="4" t="s">
        <v>33</v>
      </c>
      <c r="E70" s="4">
        <v>1</v>
      </c>
      <c r="F70" s="5">
        <v>447</v>
      </c>
      <c r="G70" s="5">
        <f t="shared" si="8"/>
        <v>447</v>
      </c>
      <c r="H70" s="4">
        <v>1</v>
      </c>
      <c r="I70" s="57">
        <v>500</v>
      </c>
      <c r="J70" s="5">
        <f t="shared" si="9"/>
        <v>500</v>
      </c>
      <c r="K70" s="5">
        <f t="shared" si="10"/>
        <v>-53</v>
      </c>
      <c r="L70" s="56" t="s">
        <v>137</v>
      </c>
    </row>
    <row r="71" spans="1:12" ht="123" customHeight="1" x14ac:dyDescent="0.35">
      <c r="A71" s="4" t="s">
        <v>105</v>
      </c>
      <c r="B71" s="19" t="s">
        <v>111</v>
      </c>
      <c r="C71" s="58" t="s">
        <v>119</v>
      </c>
      <c r="D71" s="4" t="s">
        <v>33</v>
      </c>
      <c r="E71" s="4">
        <v>1</v>
      </c>
      <c r="F71" s="5">
        <v>720</v>
      </c>
      <c r="G71" s="5">
        <f t="shared" si="8"/>
        <v>720</v>
      </c>
      <c r="H71" s="4">
        <v>1</v>
      </c>
      <c r="I71" s="57">
        <v>1486.14</v>
      </c>
      <c r="J71" s="5">
        <f t="shared" si="9"/>
        <v>1486.14</v>
      </c>
      <c r="K71" s="5">
        <f t="shared" si="10"/>
        <v>-766.1400000000001</v>
      </c>
      <c r="L71" s="56" t="s">
        <v>155</v>
      </c>
    </row>
    <row r="72" spans="1:12" ht="30" customHeight="1" x14ac:dyDescent="0.35">
      <c r="A72" s="4" t="s">
        <v>105</v>
      </c>
      <c r="B72" s="19" t="s">
        <v>112</v>
      </c>
      <c r="C72" s="12" t="s">
        <v>120</v>
      </c>
      <c r="D72" s="4" t="s">
        <v>33</v>
      </c>
      <c r="E72" s="4">
        <v>1</v>
      </c>
      <c r="F72" s="5">
        <v>761.1</v>
      </c>
      <c r="G72" s="5">
        <f t="shared" si="8"/>
        <v>761.1</v>
      </c>
      <c r="H72" s="4">
        <v>1</v>
      </c>
      <c r="I72" s="57">
        <v>702.54</v>
      </c>
      <c r="J72" s="5">
        <f t="shared" si="9"/>
        <v>702.54</v>
      </c>
      <c r="K72" s="5">
        <f t="shared" si="10"/>
        <v>58.560000000000059</v>
      </c>
      <c r="L72" s="56" t="s">
        <v>136</v>
      </c>
    </row>
    <row r="73" spans="1:12" ht="26.5" customHeight="1" x14ac:dyDescent="0.35">
      <c r="A73" s="4" t="s">
        <v>105</v>
      </c>
      <c r="B73" s="19" t="s">
        <v>113</v>
      </c>
      <c r="C73" s="7" t="s">
        <v>122</v>
      </c>
      <c r="D73" s="4" t="s">
        <v>33</v>
      </c>
      <c r="E73" s="4">
        <v>1</v>
      </c>
      <c r="F73" s="5">
        <v>8252</v>
      </c>
      <c r="G73" s="5">
        <f t="shared" si="8"/>
        <v>8252</v>
      </c>
      <c r="H73" s="4">
        <v>1</v>
      </c>
      <c r="I73" s="57">
        <v>8249</v>
      </c>
      <c r="J73" s="5">
        <f t="shared" si="9"/>
        <v>8249</v>
      </c>
      <c r="K73" s="5">
        <f t="shared" si="10"/>
        <v>3</v>
      </c>
      <c r="L73" s="56" t="s">
        <v>136</v>
      </c>
    </row>
    <row r="74" spans="1:12" ht="26.5" x14ac:dyDescent="0.35">
      <c r="A74" s="4" t="s">
        <v>105</v>
      </c>
      <c r="B74" s="19" t="s">
        <v>121</v>
      </c>
      <c r="C74" s="20" t="s">
        <v>123</v>
      </c>
      <c r="D74" s="5" t="s">
        <v>33</v>
      </c>
      <c r="E74" s="18">
        <v>1</v>
      </c>
      <c r="F74" s="5">
        <v>9138</v>
      </c>
      <c r="G74" s="5">
        <f t="shared" si="8"/>
        <v>9138</v>
      </c>
      <c r="H74" s="18">
        <v>1</v>
      </c>
      <c r="I74" s="5">
        <v>9138</v>
      </c>
      <c r="J74" s="5">
        <f t="shared" si="9"/>
        <v>9138</v>
      </c>
      <c r="K74" s="5">
        <f t="shared" si="10"/>
        <v>0</v>
      </c>
      <c r="L74" s="59"/>
    </row>
    <row r="75" spans="1:12" ht="54.5" customHeight="1" x14ac:dyDescent="0.35">
      <c r="A75" s="11" t="s">
        <v>31</v>
      </c>
      <c r="B75" s="11">
        <v>5</v>
      </c>
      <c r="C75" s="7" t="s">
        <v>124</v>
      </c>
      <c r="D75" s="4" t="s">
        <v>125</v>
      </c>
      <c r="E75" s="4">
        <v>1</v>
      </c>
      <c r="F75" s="5">
        <v>1710</v>
      </c>
      <c r="G75" s="5">
        <f t="shared" si="8"/>
        <v>1710</v>
      </c>
      <c r="H75" s="11">
        <v>1</v>
      </c>
      <c r="I75" s="57">
        <v>1650</v>
      </c>
      <c r="J75" s="5">
        <f t="shared" si="9"/>
        <v>1650</v>
      </c>
      <c r="K75" s="5">
        <f t="shared" si="10"/>
        <v>60</v>
      </c>
      <c r="L75" s="56" t="s">
        <v>138</v>
      </c>
    </row>
    <row r="76" spans="1:12" ht="52" x14ac:dyDescent="0.35">
      <c r="A76" s="4" t="s">
        <v>31</v>
      </c>
      <c r="B76" s="4">
        <v>6</v>
      </c>
      <c r="C76" s="7" t="s">
        <v>126</v>
      </c>
      <c r="D76" s="4" t="s">
        <v>125</v>
      </c>
      <c r="E76" s="6"/>
      <c r="F76" s="6"/>
      <c r="G76" s="5">
        <v>0</v>
      </c>
      <c r="H76" s="14"/>
      <c r="I76" s="14"/>
      <c r="J76" s="14"/>
      <c r="K76" s="5">
        <v>0</v>
      </c>
      <c r="L76" s="13"/>
    </row>
    <row r="77" spans="1:12" ht="52.5" x14ac:dyDescent="0.35">
      <c r="A77" s="4" t="s">
        <v>31</v>
      </c>
      <c r="B77" s="4">
        <v>7</v>
      </c>
      <c r="C77" s="8" t="s">
        <v>126</v>
      </c>
      <c r="D77" s="4" t="s">
        <v>125</v>
      </c>
      <c r="E77" s="6"/>
      <c r="F77" s="6"/>
      <c r="G77" s="5">
        <v>0</v>
      </c>
      <c r="H77" s="6"/>
      <c r="I77" s="6"/>
      <c r="J77" s="6"/>
      <c r="K77" s="5">
        <v>0</v>
      </c>
      <c r="L77" s="13"/>
    </row>
    <row r="78" spans="1:12" x14ac:dyDescent="0.35">
      <c r="A78" s="35" t="s">
        <v>127</v>
      </c>
      <c r="B78" s="36"/>
      <c r="C78" s="36"/>
      <c r="D78" s="37"/>
      <c r="E78" s="13"/>
      <c r="F78" s="13"/>
      <c r="G78" s="5">
        <f>G75+G65+G26</f>
        <v>80513.5</v>
      </c>
      <c r="H78" s="13"/>
      <c r="I78" s="13"/>
      <c r="J78" s="5">
        <f>J75+J26+J65</f>
        <v>80513.5</v>
      </c>
      <c r="K78" s="5">
        <f>G78-J78</f>
        <v>0</v>
      </c>
      <c r="L78" s="13"/>
    </row>
    <row r="79" spans="1:12" x14ac:dyDescent="0.35">
      <c r="A79" s="3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40"/>
    </row>
    <row r="80" spans="1:12" x14ac:dyDescent="0.35">
      <c r="A80" s="41" t="s">
        <v>128</v>
      </c>
      <c r="B80" s="42"/>
      <c r="C80" s="43"/>
      <c r="D80" s="13"/>
      <c r="E80" s="13"/>
      <c r="F80" s="13"/>
      <c r="G80" s="15">
        <f>G20-G78</f>
        <v>0</v>
      </c>
      <c r="H80" s="2"/>
      <c r="I80" s="2"/>
      <c r="J80" s="15">
        <f>J20-J78</f>
        <v>0</v>
      </c>
      <c r="K80" s="13"/>
      <c r="L80" s="13"/>
    </row>
    <row r="81" spans="1:12" x14ac:dyDescent="0.3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x14ac:dyDescent="0.3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 x14ac:dyDescent="0.35">
      <c r="A83" s="21"/>
      <c r="B83" s="21"/>
      <c r="C83" s="21"/>
      <c r="D83" s="22"/>
      <c r="E83" s="23"/>
      <c r="F83" s="23"/>
      <c r="G83" s="24"/>
      <c r="H83" s="32" t="s">
        <v>26</v>
      </c>
      <c r="I83" s="32"/>
      <c r="J83" s="32"/>
      <c r="K83" s="21"/>
      <c r="L83" s="21"/>
    </row>
    <row r="84" spans="1:12" ht="15.5" x14ac:dyDescent="0.35">
      <c r="A84" s="21"/>
      <c r="B84" s="21"/>
      <c r="C84" s="21"/>
      <c r="D84" s="21"/>
      <c r="E84" s="27" t="s">
        <v>129</v>
      </c>
      <c r="F84" s="25"/>
      <c r="G84" s="26"/>
      <c r="H84" s="33" t="s">
        <v>130</v>
      </c>
      <c r="I84" s="33"/>
      <c r="J84" s="33"/>
      <c r="K84" s="21"/>
      <c r="L84" s="21"/>
    </row>
    <row r="85" spans="1:12" x14ac:dyDescent="0.3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x14ac:dyDescent="0.35">
      <c r="A86" s="21"/>
      <c r="B86" s="21"/>
      <c r="C86" s="28" t="s">
        <v>132</v>
      </c>
      <c r="D86" s="21"/>
      <c r="E86" s="21"/>
      <c r="F86" s="21"/>
      <c r="G86" s="21"/>
      <c r="H86" s="34" t="s">
        <v>131</v>
      </c>
      <c r="I86" s="34"/>
      <c r="J86" s="34"/>
      <c r="K86" s="21"/>
      <c r="L86" s="21"/>
    </row>
    <row r="87" spans="1:12" x14ac:dyDescent="0.3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 x14ac:dyDescent="0.3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 x14ac:dyDescent="0.3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x14ac:dyDescent="0.3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x14ac:dyDescent="0.3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x14ac:dyDescent="0.3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</sheetData>
  <mergeCells count="38">
    <mergeCell ref="L31:L33"/>
    <mergeCell ref="A31:A33"/>
    <mergeCell ref="B31:B33"/>
    <mergeCell ref="E31:E33"/>
    <mergeCell ref="F31:F33"/>
    <mergeCell ref="G31:G33"/>
    <mergeCell ref="B39:B40"/>
    <mergeCell ref="E39:E40"/>
    <mergeCell ref="D39:D40"/>
    <mergeCell ref="F39:F40"/>
    <mergeCell ref="G39:G40"/>
    <mergeCell ref="K39:K40"/>
    <mergeCell ref="K31:K33"/>
    <mergeCell ref="A22:L22"/>
    <mergeCell ref="D16:D17"/>
    <mergeCell ref="E16:G16"/>
    <mergeCell ref="H16:J16"/>
    <mergeCell ref="K16:K17"/>
    <mergeCell ref="L16:L17"/>
    <mergeCell ref="A16:A17"/>
    <mergeCell ref="B16:B17"/>
    <mergeCell ref="C16:C17"/>
    <mergeCell ref="F8:G8"/>
    <mergeCell ref="D10:I10"/>
    <mergeCell ref="H83:J83"/>
    <mergeCell ref="H84:J84"/>
    <mergeCell ref="H86:J86"/>
    <mergeCell ref="D9:I9"/>
    <mergeCell ref="A78:D78"/>
    <mergeCell ref="A79:L79"/>
    <mergeCell ref="A80:C80"/>
    <mergeCell ref="A12:D12"/>
    <mergeCell ref="A13:D13"/>
    <mergeCell ref="A14:D14"/>
    <mergeCell ref="A21:C21"/>
    <mergeCell ref="E12:G12"/>
    <mergeCell ref="E13:G13"/>
    <mergeCell ref="E14:G14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2022-10-10T07:15:23Z</dcterms:created>
  <dcterms:modified xsi:type="dcterms:W3CDTF">2022-10-30T08:59:10Z</dcterms:modified>
</cp:coreProperties>
</file>