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600" windowWidth="19815" windowHeight="7365"/>
  </bookViews>
  <sheets>
    <sheet name="Звіт" sheetId="1" r:id="rId1"/>
  </sheets>
  <calcPr calcId="125725"/>
  <extLst>
    <ext uri="GoogleSheetsCustomDataVersion1">
      <go:sheetsCustomData xmlns:go="http://customooxmlschemas.google.com/" r:id="rId5" roundtripDataSignature="AMtx7miN7hb61ynjvmrrjiclz8FERZpvag=="/>
    </ext>
  </extLst>
</workbook>
</file>

<file path=xl/calcChain.xml><?xml version="1.0" encoding="utf-8"?>
<calcChain xmlns="http://schemas.openxmlformats.org/spreadsheetml/2006/main">
  <c r="J70" i="1"/>
  <c r="K70" s="1"/>
  <c r="J38"/>
  <c r="K38" s="1"/>
  <c r="K62"/>
  <c r="J65"/>
  <c r="J64"/>
  <c r="J63"/>
  <c r="J62"/>
  <c r="K68"/>
  <c r="K66"/>
  <c r="J67"/>
  <c r="J66"/>
  <c r="J68"/>
  <c r="J69"/>
  <c r="K54"/>
  <c r="K52"/>
  <c r="K49"/>
  <c r="J47"/>
  <c r="J46"/>
  <c r="J45"/>
  <c r="K45" s="1"/>
  <c r="J44"/>
  <c r="K44" s="1"/>
  <c r="J73"/>
  <c r="G73"/>
  <c r="J72"/>
  <c r="G72"/>
  <c r="J71"/>
  <c r="G71"/>
  <c r="K48"/>
  <c r="K43"/>
  <c r="J42"/>
  <c r="J41"/>
  <c r="J40"/>
  <c r="K40" s="1"/>
  <c r="J39"/>
  <c r="K39" s="1"/>
  <c r="J37"/>
  <c r="K37" s="1"/>
  <c r="J36"/>
  <c r="J35"/>
  <c r="J34"/>
  <c r="J33"/>
  <c r="J32"/>
  <c r="J31"/>
  <c r="J30"/>
  <c r="K30" s="1"/>
  <c r="J29"/>
  <c r="G29"/>
  <c r="J28"/>
  <c r="G28"/>
  <c r="J27"/>
  <c r="G27"/>
  <c r="K46" l="1"/>
  <c r="J74"/>
  <c r="J23" s="1"/>
  <c r="J76" s="1"/>
  <c r="K31"/>
  <c r="K33"/>
  <c r="K71"/>
  <c r="K72"/>
  <c r="K73"/>
  <c r="K41"/>
  <c r="K27"/>
  <c r="G74"/>
  <c r="G23" s="1"/>
  <c r="G76" s="1"/>
  <c r="K29"/>
  <c r="K35"/>
  <c r="K28"/>
  <c r="K23" l="1"/>
  <c r="K74"/>
</calcChain>
</file>

<file path=xl/sharedStrings.xml><?xml version="1.0" encoding="utf-8"?>
<sst xmlns="http://schemas.openxmlformats.org/spreadsheetml/2006/main" count="150" uniqueCount="117">
  <si>
    <t>Додаток № 4</t>
  </si>
  <si>
    <t>до Договору про надання стипендії (гранту)</t>
  </si>
  <si>
    <t>№ __________________ від ______________  року</t>
  </si>
  <si>
    <t>ЗВІТ</t>
  </si>
  <si>
    <t>про надходження та використання коштів для реалізації Проєкту</t>
  </si>
  <si>
    <t>за період   з ________________ по________________  р.</t>
  </si>
  <si>
    <t>Прізвище, ім'я та по-батькові Стипендіата:</t>
  </si>
  <si>
    <t>Зоркін Костянтин Сергійович</t>
  </si>
  <si>
    <t>“Захисний шар” - мистецький проєкт Костянтина Зоркіна про Харків та війну в Україні.</t>
  </si>
  <si>
    <t>Період реалізації проекту:</t>
  </si>
  <si>
    <t>вересень -15 листопада 2022 року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</si>
  <si>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</si>
  <si>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</si>
  <si>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</si>
  <si>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</si>
  <si>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</si>
  <si>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</si>
  <si>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</si>
  <si>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</si>
  <si>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</si>
  <si>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</si>
  <si>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</si>
  <si>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</si>
  <si>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</si>
  <si>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</si>
  <si>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</si>
  <si>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</si>
  <si>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</si>
  <si>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</si>
  <si>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</si>
  <si>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</si>
  <si>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</si>
  <si>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</si>
  <si>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</si>
  <si>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</si>
  <si>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</si>
  <si>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</si>
  <si>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</si>
  <si>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</si>
  <si>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 xml:space="preserve">Лист сталевий 0,8 мм 1000х2000, </t>
  </si>
  <si>
    <t xml:space="preserve">Різниця у ціні пов'язана з відсутністю листів необхідного розміру. Тому замість 10 листів 0,8 мм розміром 1000/2000, мною було придбано 6 листів 0,8 мм розміром 1250/2500,  що за площею складає майже той самий розмір, що був потрібен. </t>
  </si>
  <si>
    <t>Лист сталевий 1,0 мм 1000х2000</t>
  </si>
  <si>
    <t xml:space="preserve">Різниця у ціні пов'язана з відсутністю листів необхідного розміру. Тому замість 10 листів 1 мм розміром 1000/2000, мною було придбано 5 листів 1 мм розміром 1250/2500 та 3 листи 1 мм розміром 1000/2000 що за площею складає майже той самий розмір, що був потрібен. </t>
  </si>
  <si>
    <t xml:space="preserve">Лист сталевий 2,0 мм 1250х2500, </t>
  </si>
  <si>
    <t>економія пов'язана з відсутність листів 2мм розміром 1250/2500 у необхідній кількості. Тому замість 7 листів великого розміру було придбано 7 листів 1000/2000. крім того ціна великого листа виявилась меншою, ніж заявлена</t>
  </si>
  <si>
    <t>Лист сталевий 3,0 мм 1000х2000</t>
  </si>
  <si>
    <t>різниця у ціні пов'язана з відсутністю листів 3мм розміром 1000/200 у достатній кількості. Тому мною було придбано 1 лист 1000/2000 та три листи 1250/2500, що взагалом за площею відповідаю заявленим показникам. Різниця у ціні не перебільшує 10% від заявленої суми.</t>
  </si>
  <si>
    <t>круг сталевий 6 мм/6м</t>
  </si>
  <si>
    <t>Мною було придбано меньша кількість товару, бо його не було у наявності. Але ціна за одиницю виявилась більшою, ніж було заявлено. Різниця загальної вартості товару складає 24 гривні, що не перебільшує 10% від заявленої суми. Також слід зазаначити, що у накладній, що я додаю ціна вказана за метр, але кожна одиниця товару має 6 метрів у довжину. Тому у звіті я залишаю одиницю виміру - штука.</t>
  </si>
  <si>
    <t>круг сталевий 10 мм/6м</t>
  </si>
  <si>
    <t>Економія пов'язана з меньшою ціною товару. Також слід зазаначити, що у накладній, що я додаю, ціна вказана за метр, але кожна одиниця товару має 6 метрів у довжину. Тому у звіті я залишаю одиницю виміру - штука.</t>
  </si>
  <si>
    <t>труба профільна 20/20/1.5мм, 6м</t>
  </si>
  <si>
    <t>Економія пов'язана з меньшою кількістю придбаного товару. Також слід зазаначити, що у накладній, що я додаю ціна вказана за метр, але кожна одиниця товару має 6 метрів у довжину. Тому у звіті я залишаю одиницю виміру - штука.</t>
  </si>
  <si>
    <t>труба профільна 25/25/2мм, 6м</t>
  </si>
  <si>
    <t>Економія пов'язана з меншою кількістю та меншою ціною придбаного товару. Також слід зазаначити, що у накладній, що я додаю ціна вказана за метр, але кожна одиниця товару має 6 метрів у довжину. Тому у звіті я залишаю одиницю виміру - штука.</t>
  </si>
  <si>
    <t xml:space="preserve">газ для газової лампи (горелки) у балонах </t>
  </si>
  <si>
    <t>Економія пов'язана з меншою ціною на 5 балонів, куплених в іншому місці, а також зі скидкою 3%, надану магазином</t>
  </si>
  <si>
    <t>Матеріали для пакування та транспортування робіт.</t>
  </si>
  <si>
    <t>стрейч плівка, рулон</t>
  </si>
  <si>
    <t xml:space="preserve">економія пов'язана з відсутністю великих рулонів плівки. </t>
  </si>
  <si>
    <t>скотч армований, рулон</t>
  </si>
  <si>
    <t>економія пов'язана з відсутністю великих рулонів скотчу.</t>
  </si>
  <si>
    <t>бензин 95</t>
  </si>
  <si>
    <t xml:space="preserve">економія пов'язана з меньшою кількістю пального та нижчою від заявленої ціною на 1 літр. </t>
  </si>
  <si>
    <t>Вартість обладнання, інструментів, інвентаря, які не є основними засобами</t>
  </si>
  <si>
    <t>круг відрізний по металу</t>
  </si>
  <si>
    <t>круг зачисний на болгарку</t>
  </si>
  <si>
    <t>круги шліфувальні для болгарки на ліпучці різної зернистості</t>
  </si>
  <si>
    <t>платформа з ліпучкою для шліфувальних кругів</t>
  </si>
  <si>
    <t>економія пов'язана з відсутністю товару. Мною було придбано 2 платформи різної товщини, які були у наявності. Ціна за 1 - 97,00грн, за 2 - 91,60грн. Магазин надавав скидку 3% на кожну одиницю. Більшої кількості одиниць не було у наявності, тому замість 5, я придбав 2. Ціна кожної відрізняється від заявленої ціни 90,00 не більше ніж на 10%</t>
  </si>
  <si>
    <t>електроди для зварювального апарату 3мм, пачка 3 кг</t>
  </si>
  <si>
    <t>економія пов'язана з обмеженим вибором електродів. Електродів у пачках по 3кг не було у наявності. Тому мною було придбано 9 пачек 2,5 кг по 330 грн за одиницю та 1 пачка 2,5 кг по 288,10 грн за одиницю. На останню пачку магазин надав скидку 3%.  Різниця в ціні пов'язана з різними технічними характеристиками та виробниками електродів.</t>
  </si>
  <si>
    <t>свердла по металу</t>
  </si>
  <si>
    <t>Економія пов'язана з тим, що необхідних свердл не було у наявності. Також магазин надав скидку 10% від ціни 271, 40 грн.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</si>
  <si>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</si>
  <si>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</si>
  <si>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</si>
  <si>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</si>
  <si>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</si>
  <si>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</si>
  <si>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</si>
  <si>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</si>
  <si>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</si>
  <si>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</si>
  <si>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</si>
  <si>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</si>
  <si>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</si>
  <si>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</si>
  <si>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</si>
  <si>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</si>
  <si>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</si>
  <si>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</si>
  <si>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4.1</t>
  </si>
  <si>
    <t>4.2</t>
  </si>
  <si>
    <t>4.3</t>
  </si>
  <si>
    <t>4.4</t>
  </si>
  <si>
    <t>4.5</t>
  </si>
  <si>
    <t>4.6</t>
  </si>
  <si>
    <t>4.7</t>
  </si>
  <si>
    <t>125х22,2 А100 Т29
знижка магазину 3%. 65,60-3%=63,63 грн.</t>
  </si>
  <si>
    <t>125х22,2 А40 Т27
знижка магазину 3%. 60,40-3%=58,59 грн.</t>
  </si>
  <si>
    <t>125х22,2 А120 Т27
знижка магазину 3%. 63,60-3%=61,69 грн.</t>
  </si>
  <si>
    <t>125х22,2 А100 Т27
знижка магазину 3%. 118,80 -3%=115,24 грн.</t>
  </si>
  <si>
    <t>125х22,2 А80 Т27
знижка магазину 3%.61,20-3%=59,36 грн.</t>
  </si>
  <si>
    <t>125х22,2 А60 Т27
знижка магазину 3%.122,40-3%=118,73 грн.</t>
  </si>
  <si>
    <t>125х22,2 А36 Т27
знижка магазину 3%.61,20-3%=59,36 грн.</t>
  </si>
  <si>
    <t>125х22,2 А120 Т29
знижка магазину 3%.61,20-3%=59,36 грн.</t>
  </si>
  <si>
    <t>Економія пов'язана з відсутністю товару, а також скидкою 3%, яку надав магазин.
K220 - 1шт., К240 - 2шт.</t>
  </si>
  <si>
    <t>Р320 - 20шт., Р400 - 20шт., Р600 - 20 шт.</t>
  </si>
  <si>
    <t>К180 - 1 уп. (по 10 шт.), К150 - 2 уп.(по 10 шт.).</t>
  </si>
  <si>
    <t>К100 - 1уп. (по 10 шт.).</t>
  </si>
  <si>
    <t>К41 14А 125
знижка магазину 3%. 186,00-3%=180,42 грн.</t>
  </si>
  <si>
    <t>К41 14А 115
знижка магазину 3%. 342,00-3%=331,74 грн.</t>
  </si>
  <si>
    <t>К41 14А 125
знижка магазину 3%. 358,00-3%=347,26 грн.</t>
  </si>
  <si>
    <t>27 14А 115
знижка магазину 3%. 90,00-3%=87,30 грн.</t>
  </si>
  <si>
    <t>27 14А 125
знижка магазину 3%. 226,10-3%=219,32 грн.</t>
  </si>
  <si>
    <t xml:space="preserve"> круг пелюстковий на болгарку</t>
  </si>
</sst>
</file>

<file path=xl/styles.xml><?xml version="1.0" encoding="utf-8"?>
<styleSheet xmlns="http://schemas.openxmlformats.org/spreadsheetml/2006/main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6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b/>
      <sz val="11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6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231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0" fontId="8" fillId="0" borderId="27" xfId="0" applyFont="1" applyBorder="1" applyAlignment="1">
      <alignment horizontal="center" vertical="center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9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center" wrapText="1"/>
    </xf>
    <xf numFmtId="166" fontId="8" fillId="0" borderId="34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5" xfId="0" applyFont="1" applyBorder="1" applyAlignment="1">
      <alignment vertical="top" wrapText="1"/>
    </xf>
    <xf numFmtId="165" fontId="8" fillId="0" borderId="36" xfId="0" applyNumberFormat="1" applyFont="1" applyBorder="1" applyAlignment="1">
      <alignment vertical="center" wrapText="1"/>
    </xf>
    <xf numFmtId="165" fontId="8" fillId="0" borderId="33" xfId="0" applyNumberFormat="1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right" vertical="center" wrapText="1"/>
    </xf>
    <xf numFmtId="165" fontId="5" fillId="0" borderId="42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5" fontId="5" fillId="0" borderId="43" xfId="0" applyNumberFormat="1" applyFont="1" applyBorder="1" applyAlignment="1">
      <alignment vertical="center" wrapText="1"/>
    </xf>
    <xf numFmtId="165" fontId="8" fillId="0" borderId="43" xfId="0" applyNumberFormat="1" applyFont="1" applyBorder="1" applyAlignment="1">
      <alignment horizontal="center" vertical="center" wrapText="1"/>
    </xf>
    <xf numFmtId="165" fontId="8" fillId="0" borderId="34" xfId="0" applyNumberFormat="1" applyFont="1" applyBorder="1" applyAlignment="1">
      <alignment horizontal="center" vertical="center" wrapText="1"/>
    </xf>
    <xf numFmtId="2" fontId="8" fillId="0" borderId="44" xfId="0" applyNumberFormat="1" applyFont="1" applyBorder="1" applyAlignment="1">
      <alignment horizontal="center" vertical="center" wrapText="1"/>
    </xf>
    <xf numFmtId="2" fontId="8" fillId="0" borderId="39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166" fontId="8" fillId="0" borderId="44" xfId="0" applyNumberFormat="1" applyFont="1" applyBorder="1" applyAlignment="1">
      <alignment horizontal="center" vertical="top" wrapText="1"/>
    </xf>
    <xf numFmtId="166" fontId="8" fillId="0" borderId="39" xfId="0" applyNumberFormat="1" applyFont="1" applyBorder="1" applyAlignment="1">
      <alignment horizontal="center" vertical="top" wrapText="1"/>
    </xf>
    <xf numFmtId="166" fontId="8" fillId="0" borderId="40" xfId="0" applyNumberFormat="1" applyFont="1" applyBorder="1" applyAlignment="1">
      <alignment horizontal="right" vertical="top" wrapText="1"/>
    </xf>
    <xf numFmtId="0" fontId="15" fillId="0" borderId="0" xfId="0" applyFont="1" applyAlignment="1">
      <alignment vertical="top"/>
    </xf>
    <xf numFmtId="165" fontId="14" fillId="4" borderId="46" xfId="0" applyNumberFormat="1" applyFont="1" applyFill="1" applyBorder="1" applyAlignment="1">
      <alignment vertical="top"/>
    </xf>
    <xf numFmtId="0" fontId="16" fillId="4" borderId="47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vertical="top"/>
    </xf>
    <xf numFmtId="165" fontId="8" fillId="4" borderId="48" xfId="0" applyNumberFormat="1" applyFont="1" applyFill="1" applyBorder="1" applyAlignment="1">
      <alignment vertical="top"/>
    </xf>
    <xf numFmtId="166" fontId="8" fillId="4" borderId="48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9" xfId="0" applyNumberFormat="1" applyFont="1" applyFill="1" applyBorder="1" applyAlignment="1">
      <alignment horizontal="right" vertical="top"/>
    </xf>
    <xf numFmtId="0" fontId="8" fillId="4" borderId="50" xfId="0" applyFont="1" applyFill="1" applyBorder="1" applyAlignment="1">
      <alignment vertical="top" wrapText="1"/>
    </xf>
    <xf numFmtId="0" fontId="16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7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6" fillId="4" borderId="46" xfId="0" applyFont="1" applyFill="1" applyBorder="1" applyAlignment="1">
      <alignment horizontal="left"/>
    </xf>
    <xf numFmtId="165" fontId="8" fillId="4" borderId="12" xfId="0" applyNumberFormat="1" applyFont="1" applyFill="1" applyBorder="1" applyAlignment="1">
      <alignment horizontal="center" vertical="top"/>
    </xf>
    <xf numFmtId="0" fontId="16" fillId="4" borderId="48" xfId="0" applyFont="1" applyFill="1" applyBorder="1"/>
    <xf numFmtId="0" fontId="5" fillId="4" borderId="12" xfId="0" applyFont="1" applyFill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7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167" fontId="18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36" xfId="0" applyFont="1" applyBorder="1" applyAlignment="1">
      <alignment wrapText="1"/>
    </xf>
    <xf numFmtId="0" fontId="3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" fillId="0" borderId="0" xfId="0" applyFont="1"/>
    <xf numFmtId="0" fontId="0" fillId="0" borderId="0" xfId="0" applyFont="1" applyAlignment="1"/>
    <xf numFmtId="165" fontId="8" fillId="0" borderId="37" xfId="0" applyNumberFormat="1" applyFont="1" applyBorder="1" applyAlignment="1">
      <alignment vertical="top" wrapText="1"/>
    </xf>
    <xf numFmtId="165" fontId="8" fillId="0" borderId="52" xfId="0" applyNumberFormat="1" applyFont="1" applyBorder="1" applyAlignment="1">
      <alignment vertical="top" wrapText="1"/>
    </xf>
    <xf numFmtId="165" fontId="13" fillId="5" borderId="53" xfId="0" applyNumberFormat="1" applyFont="1" applyFill="1" applyBorder="1" applyAlignment="1">
      <alignment horizontal="left" vertical="center" wrapText="1"/>
    </xf>
    <xf numFmtId="165" fontId="8" fillId="0" borderId="52" xfId="0" applyNumberFormat="1" applyFont="1" applyBorder="1" applyAlignment="1">
      <alignment horizontal="center" vertical="center" wrapText="1"/>
    </xf>
    <xf numFmtId="165" fontId="8" fillId="0" borderId="54" xfId="0" applyNumberFormat="1" applyFont="1" applyBorder="1" applyAlignment="1">
      <alignment horizontal="center" vertical="center" wrapText="1"/>
    </xf>
    <xf numFmtId="4" fontId="8" fillId="0" borderId="55" xfId="0" applyNumberFormat="1" applyFont="1" applyBorder="1" applyAlignment="1">
      <alignment horizontal="center" vertical="center" wrapText="1"/>
    </xf>
    <xf numFmtId="4" fontId="8" fillId="0" borderId="56" xfId="0" applyNumberFormat="1" applyFont="1" applyBorder="1" applyAlignment="1">
      <alignment horizontal="right" vertical="center" wrapText="1"/>
    </xf>
    <xf numFmtId="2" fontId="8" fillId="0" borderId="54" xfId="0" applyNumberFormat="1" applyFont="1" applyBorder="1" applyAlignment="1">
      <alignment horizontal="center" vertical="center" wrapText="1"/>
    </xf>
    <xf numFmtId="2" fontId="8" fillId="0" borderId="55" xfId="0" applyNumberFormat="1" applyFont="1" applyBorder="1" applyAlignment="1">
      <alignment horizontal="center" vertical="center" wrapText="1"/>
    </xf>
    <xf numFmtId="166" fontId="8" fillId="0" borderId="33" xfId="0" applyNumberFormat="1" applyFont="1" applyBorder="1" applyAlignment="1">
      <alignment horizontal="right" vertical="center" wrapText="1"/>
    </xf>
    <xf numFmtId="1" fontId="8" fillId="0" borderId="33" xfId="0" applyNumberFormat="1" applyFont="1" applyBorder="1" applyAlignment="1">
      <alignment horizontal="center" vertical="top" wrapText="1"/>
    </xf>
    <xf numFmtId="49" fontId="24" fillId="0" borderId="33" xfId="0" applyNumberFormat="1" applyFont="1" applyBorder="1" applyAlignment="1">
      <alignment horizontal="center" vertical="center" wrapText="1"/>
    </xf>
    <xf numFmtId="49" fontId="24" fillId="0" borderId="52" xfId="0" applyNumberFormat="1" applyFont="1" applyBorder="1" applyAlignment="1">
      <alignment horizontal="center" vertical="center" wrapText="1"/>
    </xf>
    <xf numFmtId="165" fontId="25" fillId="0" borderId="33" xfId="0" applyNumberFormat="1" applyFont="1" applyBorder="1" applyAlignment="1">
      <alignment vertical="center" wrapText="1"/>
    </xf>
    <xf numFmtId="0" fontId="25" fillId="0" borderId="33" xfId="0" applyFont="1" applyBorder="1" applyAlignment="1">
      <alignment horizontal="center" vertical="center" wrapText="1"/>
    </xf>
    <xf numFmtId="165" fontId="25" fillId="0" borderId="26" xfId="0" applyNumberFormat="1" applyFont="1" applyBorder="1" applyAlignment="1">
      <alignment vertical="top" wrapText="1"/>
    </xf>
    <xf numFmtId="0" fontId="25" fillId="0" borderId="26" xfId="0" applyFont="1" applyBorder="1" applyAlignment="1">
      <alignment horizontal="center" vertical="top" wrapText="1"/>
    </xf>
    <xf numFmtId="165" fontId="25" fillId="0" borderId="27" xfId="0" applyNumberFormat="1" applyFont="1" applyBorder="1" applyAlignment="1">
      <alignment vertical="top" wrapText="1"/>
    </xf>
    <xf numFmtId="165" fontId="25" fillId="0" borderId="33" xfId="0" applyNumberFormat="1" applyFont="1" applyBorder="1" applyAlignment="1">
      <alignment vertical="top" wrapText="1"/>
    </xf>
    <xf numFmtId="0" fontId="25" fillId="0" borderId="33" xfId="0" applyFont="1" applyBorder="1" applyAlignment="1">
      <alignment horizontal="center" vertical="top" wrapText="1"/>
    </xf>
    <xf numFmtId="165" fontId="25" fillId="0" borderId="37" xfId="0" applyNumberFormat="1" applyFont="1" applyBorder="1" applyAlignment="1">
      <alignment vertical="top" wrapText="1"/>
    </xf>
    <xf numFmtId="0" fontId="23" fillId="0" borderId="0" xfId="0" applyFont="1" applyAlignment="1"/>
    <xf numFmtId="0" fontId="25" fillId="0" borderId="37" xfId="0" applyFont="1" applyBorder="1" applyAlignment="1">
      <alignment horizontal="center" vertical="top" wrapText="1"/>
    </xf>
    <xf numFmtId="165" fontId="25" fillId="0" borderId="45" xfId="0" applyNumberFormat="1" applyFont="1" applyBorder="1" applyAlignment="1">
      <alignment vertical="top" wrapText="1"/>
    </xf>
    <xf numFmtId="0" fontId="8" fillId="0" borderId="35" xfId="0" applyFont="1" applyBorder="1" applyAlignment="1">
      <alignment vertical="center" wrapText="1"/>
    </xf>
    <xf numFmtId="0" fontId="24" fillId="0" borderId="35" xfId="0" applyFont="1" applyBorder="1" applyAlignment="1">
      <alignment vertical="top" wrapText="1"/>
    </xf>
    <xf numFmtId="0" fontId="8" fillId="0" borderId="37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4" fontId="8" fillId="0" borderId="40" xfId="0" applyNumberFormat="1" applyFont="1" applyBorder="1" applyAlignment="1">
      <alignment horizontal="center" vertical="center" wrapText="1"/>
    </xf>
    <xf numFmtId="4" fontId="8" fillId="0" borderId="59" xfId="0" applyNumberFormat="1" applyFont="1" applyBorder="1" applyAlignment="1">
      <alignment horizontal="center" vertical="center" wrapText="1"/>
    </xf>
    <xf numFmtId="4" fontId="8" fillId="0" borderId="30" xfId="0" applyNumberFormat="1" applyFont="1" applyBorder="1" applyAlignment="1">
      <alignment horizontal="center" vertical="center" wrapText="1"/>
    </xf>
    <xf numFmtId="4" fontId="8" fillId="0" borderId="39" xfId="0" applyNumberFormat="1" applyFont="1" applyBorder="1" applyAlignment="1">
      <alignment horizontal="center" vertical="center" wrapText="1"/>
    </xf>
    <xf numFmtId="4" fontId="8" fillId="0" borderId="58" xfId="0" applyNumberFormat="1" applyFont="1" applyBorder="1" applyAlignment="1">
      <alignment horizontal="center" vertical="center" wrapText="1"/>
    </xf>
    <xf numFmtId="4" fontId="8" fillId="0" borderId="29" xfId="0" applyNumberFormat="1" applyFont="1" applyBorder="1" applyAlignment="1">
      <alignment horizontal="center" vertical="center" wrapText="1"/>
    </xf>
    <xf numFmtId="165" fontId="8" fillId="0" borderId="37" xfId="0" applyNumberFormat="1" applyFont="1" applyBorder="1" applyAlignment="1">
      <alignment horizontal="left" vertical="center" wrapText="1"/>
    </xf>
    <xf numFmtId="165" fontId="8" fillId="0" borderId="6" xfId="0" applyNumberFormat="1" applyFont="1" applyBorder="1" applyAlignment="1">
      <alignment horizontal="left" vertical="center" wrapText="1"/>
    </xf>
    <xf numFmtId="165" fontId="8" fillId="0" borderId="26" xfId="0" applyNumberFormat="1" applyFont="1" applyBorder="1" applyAlignment="1">
      <alignment horizontal="left" vertical="center" wrapText="1"/>
    </xf>
    <xf numFmtId="49" fontId="24" fillId="0" borderId="37" xfId="0" applyNumberFormat="1" applyFont="1" applyBorder="1" applyAlignment="1">
      <alignment horizontal="center" vertical="center" wrapText="1"/>
    </xf>
    <xf numFmtId="49" fontId="24" fillId="0" borderId="6" xfId="0" applyNumberFormat="1" applyFont="1" applyBorder="1" applyAlignment="1">
      <alignment horizontal="center" vertical="center" wrapText="1"/>
    </xf>
    <xf numFmtId="49" fontId="24" fillId="0" borderId="26" xfId="0" applyNumberFormat="1" applyFont="1" applyBorder="1" applyAlignment="1">
      <alignment horizontal="center" vertical="center" wrapText="1"/>
    </xf>
    <xf numFmtId="165" fontId="8" fillId="0" borderId="37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8" fillId="0" borderId="26" xfId="0" applyNumberFormat="1" applyFont="1" applyBorder="1" applyAlignment="1">
      <alignment horizontal="center" vertical="center" wrapText="1"/>
    </xf>
    <xf numFmtId="165" fontId="8" fillId="0" borderId="38" xfId="0" applyNumberFormat="1" applyFont="1" applyBorder="1" applyAlignment="1">
      <alignment horizontal="center" vertical="center" wrapText="1"/>
    </xf>
    <xf numFmtId="165" fontId="8" fillId="0" borderId="57" xfId="0" applyNumberFormat="1" applyFont="1" applyBorder="1" applyAlignment="1">
      <alignment horizontal="center" vertical="center" wrapText="1"/>
    </xf>
    <xf numFmtId="165" fontId="8" fillId="0" borderId="31" xfId="0" applyNumberFormat="1" applyFont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166" fontId="8" fillId="0" borderId="37" xfId="0" applyNumberFormat="1" applyFont="1" applyBorder="1" applyAlignment="1">
      <alignment horizontal="right" vertical="center" wrapText="1"/>
    </xf>
    <xf numFmtId="166" fontId="8" fillId="0" borderId="26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11" fillId="0" borderId="29" xfId="0" applyFont="1" applyBorder="1"/>
    <xf numFmtId="4" fontId="8" fillId="0" borderId="40" xfId="0" applyNumberFormat="1" applyFont="1" applyBorder="1" applyAlignment="1">
      <alignment horizontal="right" vertical="center" wrapText="1"/>
    </xf>
    <xf numFmtId="0" fontId="11" fillId="0" borderId="30" xfId="0" applyFont="1" applyBorder="1"/>
    <xf numFmtId="0" fontId="11" fillId="0" borderId="26" xfId="0" applyFont="1" applyBorder="1"/>
    <xf numFmtId="0" fontId="11" fillId="0" borderId="31" xfId="0" applyFont="1" applyBorder="1"/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11" fillId="0" borderId="6" xfId="0" applyFont="1" applyBorder="1"/>
    <xf numFmtId="3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49" fontId="11" fillId="0" borderId="26" xfId="0" applyNumberFormat="1" applyFont="1" applyBorder="1" applyAlignment="1">
      <alignment vertical="center"/>
    </xf>
    <xf numFmtId="49" fontId="8" fillId="0" borderId="26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vertical="center" wrapText="1"/>
    </xf>
    <xf numFmtId="0" fontId="11" fillId="0" borderId="36" xfId="0" applyFont="1" applyBorder="1"/>
    <xf numFmtId="0" fontId="5" fillId="0" borderId="0" xfId="0" applyFont="1" applyAlignment="1">
      <alignment horizontal="left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19" fillId="0" borderId="51" xfId="0" applyFont="1" applyBorder="1" applyAlignment="1">
      <alignment horizontal="center"/>
    </xf>
    <xf numFmtId="0" fontId="11" fillId="0" borderId="51" xfId="0" applyFont="1" applyBorder="1"/>
    <xf numFmtId="165" fontId="8" fillId="0" borderId="44" xfId="0" applyNumberFormat="1" applyFont="1" applyBorder="1" applyAlignment="1">
      <alignment horizontal="center" vertical="center" wrapText="1"/>
    </xf>
    <xf numFmtId="165" fontId="8" fillId="0" borderId="28" xfId="0" applyNumberFormat="1" applyFont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166" fontId="8" fillId="0" borderId="6" xfId="0" applyNumberFormat="1" applyFont="1" applyBorder="1" applyAlignment="1">
      <alignment horizontal="right" vertical="center" wrapText="1"/>
    </xf>
    <xf numFmtId="165" fontId="8" fillId="0" borderId="37" xfId="0" applyNumberFormat="1" applyFont="1" applyBorder="1" applyAlignment="1">
      <alignment vertical="top" wrapText="1"/>
    </xf>
    <xf numFmtId="0" fontId="8" fillId="0" borderId="41" xfId="0" applyFont="1" applyBorder="1" applyAlignment="1">
      <alignment vertical="top" wrapText="1"/>
    </xf>
    <xf numFmtId="0" fontId="11" fillId="0" borderId="32" xfId="0" applyFont="1" applyBorder="1"/>
    <xf numFmtId="0" fontId="11" fillId="0" borderId="26" xfId="0" applyFont="1" applyBorder="1" applyAlignment="1">
      <alignment vertical="center"/>
    </xf>
    <xf numFmtId="165" fontId="8" fillId="0" borderId="37" xfId="0" applyNumberFormat="1" applyFont="1" applyBorder="1" applyAlignment="1">
      <alignment horizontal="center" vertical="top" wrapText="1"/>
    </xf>
    <xf numFmtId="165" fontId="8" fillId="0" borderId="26" xfId="0" applyNumberFormat="1" applyFont="1" applyBorder="1" applyAlignment="1">
      <alignment horizontal="center" vertical="top" wrapText="1"/>
    </xf>
    <xf numFmtId="0" fontId="0" fillId="0" borderId="26" xfId="0" applyFont="1" applyBorder="1" applyAlignment="1">
      <alignment horizontal="left"/>
    </xf>
    <xf numFmtId="165" fontId="8" fillId="0" borderId="6" xfId="0" applyNumberFormat="1" applyFont="1" applyBorder="1" applyAlignment="1">
      <alignment horizontal="center" vertical="top" wrapText="1"/>
    </xf>
    <xf numFmtId="0" fontId="0" fillId="0" borderId="6" xfId="0" applyFont="1" applyBorder="1" applyAlignment="1">
      <alignment horizontal="left"/>
    </xf>
    <xf numFmtId="165" fontId="8" fillId="0" borderId="37" xfId="0" applyNumberFormat="1" applyFont="1" applyBorder="1" applyAlignment="1">
      <alignment vertical="center" wrapText="1"/>
    </xf>
    <xf numFmtId="165" fontId="8" fillId="0" borderId="6" xfId="0" applyNumberFormat="1" applyFont="1" applyBorder="1" applyAlignment="1">
      <alignment vertical="center" wrapText="1"/>
    </xf>
    <xf numFmtId="165" fontId="8" fillId="0" borderId="26" xfId="0" applyNumberFormat="1" applyFont="1" applyBorder="1" applyAlignment="1">
      <alignment vertical="center" wrapText="1"/>
    </xf>
    <xf numFmtId="2" fontId="8" fillId="0" borderId="3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Z1018"/>
  <sheetViews>
    <sheetView tabSelected="1" topLeftCell="B35" workbookViewId="0">
      <selection activeCell="J35" sqref="J35"/>
    </sheetView>
  </sheetViews>
  <sheetFormatPr defaultColWidth="14.42578125" defaultRowHeight="15" customHeight="1"/>
  <cols>
    <col min="1" max="1" width="13.5703125" customWidth="1"/>
    <col min="2" max="2" width="9.28515625" customWidth="1"/>
    <col min="3" max="3" width="32.5703125" customWidth="1"/>
    <col min="4" max="4" width="11.140625" customWidth="1"/>
    <col min="5" max="5" width="13" customWidth="1"/>
    <col min="6" max="6" width="11.140625" customWidth="1"/>
    <col min="7" max="7" width="13.85546875" customWidth="1"/>
    <col min="8" max="8" width="12.28515625" customWidth="1"/>
    <col min="9" max="9" width="10.7109375" customWidth="1"/>
    <col min="10" max="10" width="16" customWidth="1"/>
    <col min="11" max="11" width="12.28515625" customWidth="1"/>
    <col min="12" max="12" width="30.42578125" customWidth="1"/>
    <col min="13" max="26" width="7.570312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6" t="s">
        <v>2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88" t="s">
        <v>3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88" t="s">
        <v>4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88" t="s">
        <v>5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7" t="s">
        <v>6</v>
      </c>
      <c r="B14" s="8"/>
      <c r="C14" s="8"/>
      <c r="D14" s="190" t="s">
        <v>7</v>
      </c>
      <c r="E14" s="189"/>
      <c r="F14" s="189"/>
      <c r="G14" s="189"/>
      <c r="H14" s="189"/>
      <c r="I14" s="189"/>
      <c r="J14" s="189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91"/>
      <c r="B15" s="189"/>
      <c r="C15" s="189"/>
      <c r="D15" s="190" t="s">
        <v>8</v>
      </c>
      <c r="E15" s="189"/>
      <c r="F15" s="189"/>
      <c r="G15" s="189"/>
      <c r="H15" s="189"/>
      <c r="I15" s="189"/>
      <c r="J15" s="189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91" t="s">
        <v>9</v>
      </c>
      <c r="B16" s="189"/>
      <c r="C16" s="189"/>
      <c r="D16" s="208" t="s">
        <v>10</v>
      </c>
      <c r="E16" s="189"/>
      <c r="F16" s="189"/>
      <c r="G16" s="189"/>
      <c r="H16" s="189"/>
      <c r="I16" s="189"/>
      <c r="J16" s="189"/>
      <c r="K16" s="189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>
      <c r="A19" s="200" t="s">
        <v>11</v>
      </c>
      <c r="B19" s="200" t="s">
        <v>12</v>
      </c>
      <c r="C19" s="200" t="s">
        <v>13</v>
      </c>
      <c r="D19" s="202" t="s">
        <v>14</v>
      </c>
      <c r="E19" s="197" t="s">
        <v>15</v>
      </c>
      <c r="F19" s="198"/>
      <c r="G19" s="199"/>
      <c r="H19" s="197" t="s">
        <v>16</v>
      </c>
      <c r="I19" s="198"/>
      <c r="J19" s="199"/>
      <c r="K19" s="209" t="s">
        <v>17</v>
      </c>
      <c r="L19" s="210" t="s">
        <v>18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>
      <c r="A20" s="201"/>
      <c r="B20" s="201"/>
      <c r="C20" s="201"/>
      <c r="D20" s="203"/>
      <c r="E20" s="22" t="s">
        <v>19</v>
      </c>
      <c r="F20" s="23" t="s">
        <v>20</v>
      </c>
      <c r="G20" s="24" t="s">
        <v>21</v>
      </c>
      <c r="H20" s="22" t="s">
        <v>19</v>
      </c>
      <c r="I20" s="23" t="s">
        <v>20</v>
      </c>
      <c r="J20" s="24" t="s">
        <v>22</v>
      </c>
      <c r="K20" s="201"/>
      <c r="L20" s="203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25" t="s">
        <v>23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>
      <c r="A22" s="28" t="s">
        <v>24</v>
      </c>
      <c r="B22" s="29" t="s">
        <v>25</v>
      </c>
      <c r="C22" s="30" t="s">
        <v>26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>
      <c r="A23" s="36" t="s">
        <v>27</v>
      </c>
      <c r="B23" s="37" t="s">
        <v>28</v>
      </c>
      <c r="C23" s="38" t="s">
        <v>29</v>
      </c>
      <c r="D23" s="39" t="s">
        <v>30</v>
      </c>
      <c r="E23" s="40"/>
      <c r="F23" s="40"/>
      <c r="G23" s="41">
        <f>G74</f>
        <v>106300</v>
      </c>
      <c r="H23" s="40"/>
      <c r="I23" s="40"/>
      <c r="J23" s="41">
        <f>J74</f>
        <v>87239.697400000005</v>
      </c>
      <c r="K23" s="41">
        <f>G23-J23</f>
        <v>19060.302599999995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customHeight="1">
      <c r="A24" s="43" t="s">
        <v>31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" customHeight="1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2.5" customHeight="1">
      <c r="A26" s="58" t="s">
        <v>24</v>
      </c>
      <c r="B26" s="59" t="s">
        <v>32</v>
      </c>
      <c r="C26" s="60" t="s">
        <v>33</v>
      </c>
      <c r="D26" s="61"/>
      <c r="E26" s="61"/>
      <c r="F26" s="61"/>
      <c r="G26" s="62"/>
      <c r="H26" s="61"/>
      <c r="I26" s="61"/>
      <c r="J26" s="62"/>
      <c r="K26" s="63"/>
      <c r="L26" s="6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0.75" customHeight="1">
      <c r="A27" s="152" t="s">
        <v>27</v>
      </c>
      <c r="B27" s="153">
        <v>1</v>
      </c>
      <c r="C27" s="154" t="s">
        <v>34</v>
      </c>
      <c r="D27" s="65" t="s">
        <v>35</v>
      </c>
      <c r="E27" s="66"/>
      <c r="F27" s="67"/>
      <c r="G27" s="68">
        <f t="shared" ref="G27:G28" si="0">E27*F27</f>
        <v>0</v>
      </c>
      <c r="H27" s="69"/>
      <c r="I27" s="70"/>
      <c r="J27" s="71">
        <f t="shared" ref="J27:J28" si="1">H27*I27</f>
        <v>0</v>
      </c>
      <c r="K27" s="72">
        <f t="shared" ref="K27:K28" si="2">G27-J27</f>
        <v>0</v>
      </c>
      <c r="L27" s="73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6.75" customHeight="1">
      <c r="A28" s="155" t="s">
        <v>27</v>
      </c>
      <c r="B28" s="156">
        <v>2</v>
      </c>
      <c r="C28" s="155" t="s">
        <v>36</v>
      </c>
      <c r="D28" s="75" t="s">
        <v>37</v>
      </c>
      <c r="E28" s="76"/>
      <c r="F28" s="77"/>
      <c r="G28" s="78">
        <f t="shared" si="0"/>
        <v>0</v>
      </c>
      <c r="H28" s="79"/>
      <c r="I28" s="80"/>
      <c r="J28" s="81">
        <f t="shared" si="1"/>
        <v>0</v>
      </c>
      <c r="K28" s="82">
        <f t="shared" si="2"/>
        <v>0</v>
      </c>
      <c r="L28" s="83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40.5" customHeight="1">
      <c r="A29" s="155" t="s">
        <v>27</v>
      </c>
      <c r="B29" s="156">
        <v>3</v>
      </c>
      <c r="C29" s="155" t="s">
        <v>38</v>
      </c>
      <c r="D29" s="75" t="s">
        <v>35</v>
      </c>
      <c r="E29" s="76"/>
      <c r="F29" s="77"/>
      <c r="G29" s="78">
        <f>E29*F29</f>
        <v>0</v>
      </c>
      <c r="H29" s="79"/>
      <c r="I29" s="80"/>
      <c r="J29" s="81">
        <f t="shared" ref="J29:J32" si="3">H29*I29</f>
        <v>0</v>
      </c>
      <c r="K29" s="82">
        <f t="shared" ref="K29:K30" si="4">G29-J29</f>
        <v>0</v>
      </c>
      <c r="L29" s="83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02">
      <c r="A30" s="74"/>
      <c r="B30" s="148" t="s">
        <v>80</v>
      </c>
      <c r="C30" s="84" t="s">
        <v>39</v>
      </c>
      <c r="D30" s="85" t="s">
        <v>35</v>
      </c>
      <c r="E30" s="86">
        <v>10</v>
      </c>
      <c r="F30" s="87">
        <v>730</v>
      </c>
      <c r="G30" s="88">
        <v>7300</v>
      </c>
      <c r="H30" s="89">
        <v>6</v>
      </c>
      <c r="I30" s="90">
        <v>1220</v>
      </c>
      <c r="J30" s="93">
        <f t="shared" si="3"/>
        <v>7320</v>
      </c>
      <c r="K30" s="146">
        <f t="shared" si="4"/>
        <v>-20</v>
      </c>
      <c r="L30" s="83" t="s">
        <v>40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58.5" customHeight="1">
      <c r="A31" s="218"/>
      <c r="B31" s="175" t="s">
        <v>81</v>
      </c>
      <c r="C31" s="206" t="s">
        <v>41</v>
      </c>
      <c r="D31" s="178" t="s">
        <v>35</v>
      </c>
      <c r="E31" s="181">
        <v>10</v>
      </c>
      <c r="F31" s="169">
        <v>920</v>
      </c>
      <c r="G31" s="193">
        <v>9200</v>
      </c>
      <c r="H31" s="91">
        <v>5</v>
      </c>
      <c r="I31" s="92">
        <v>970</v>
      </c>
      <c r="J31" s="93">
        <f t="shared" si="3"/>
        <v>4850</v>
      </c>
      <c r="K31" s="186">
        <f>G31-J31-J32</f>
        <v>180</v>
      </c>
      <c r="L31" s="219" t="s">
        <v>42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54.75" customHeight="1">
      <c r="A32" s="195"/>
      <c r="B32" s="205"/>
      <c r="C32" s="207"/>
      <c r="D32" s="195"/>
      <c r="E32" s="196"/>
      <c r="F32" s="192"/>
      <c r="G32" s="194"/>
      <c r="H32" s="91">
        <v>3</v>
      </c>
      <c r="I32" s="92">
        <v>1390</v>
      </c>
      <c r="J32" s="93">
        <f t="shared" si="3"/>
        <v>4170</v>
      </c>
      <c r="K32" s="221"/>
      <c r="L32" s="220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45" customHeight="1">
      <c r="A33" s="218"/>
      <c r="B33" s="175" t="s">
        <v>82</v>
      </c>
      <c r="C33" s="206" t="s">
        <v>43</v>
      </c>
      <c r="D33" s="178" t="s">
        <v>35</v>
      </c>
      <c r="E33" s="181">
        <v>10</v>
      </c>
      <c r="F33" s="169">
        <v>2900</v>
      </c>
      <c r="G33" s="193">
        <v>29000</v>
      </c>
      <c r="H33" s="91">
        <v>3</v>
      </c>
      <c r="I33" s="92">
        <v>2720</v>
      </c>
      <c r="J33" s="93">
        <f t="shared" ref="J33:J38" si="5">SUM(H33*I33)</f>
        <v>8160</v>
      </c>
      <c r="K33" s="186">
        <f>G33-J33-J34</f>
        <v>8590</v>
      </c>
      <c r="L33" s="219" t="s">
        <v>44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44.25" customHeight="1">
      <c r="A34" s="195"/>
      <c r="B34" s="204"/>
      <c r="C34" s="207"/>
      <c r="D34" s="195"/>
      <c r="E34" s="196"/>
      <c r="F34" s="192"/>
      <c r="G34" s="194"/>
      <c r="H34" s="91">
        <v>7</v>
      </c>
      <c r="I34" s="92">
        <v>1750</v>
      </c>
      <c r="J34" s="93">
        <f t="shared" si="5"/>
        <v>12250</v>
      </c>
      <c r="K34" s="195"/>
      <c r="L34" s="220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62.25" customHeight="1">
      <c r="A35" s="218"/>
      <c r="B35" s="175" t="s">
        <v>83</v>
      </c>
      <c r="C35" s="206" t="s">
        <v>45</v>
      </c>
      <c r="D35" s="178" t="s">
        <v>35</v>
      </c>
      <c r="E35" s="181">
        <v>5</v>
      </c>
      <c r="F35" s="169">
        <v>2800</v>
      </c>
      <c r="G35" s="193">
        <v>14000</v>
      </c>
      <c r="H35" s="91">
        <v>3</v>
      </c>
      <c r="I35" s="92">
        <v>4140</v>
      </c>
      <c r="J35" s="93">
        <f t="shared" si="5"/>
        <v>12420</v>
      </c>
      <c r="K35" s="186">
        <f>G35-J35-J36</f>
        <v>-1070</v>
      </c>
      <c r="L35" s="219" t="s">
        <v>46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69.75" customHeight="1">
      <c r="A36" s="195"/>
      <c r="B36" s="204"/>
      <c r="C36" s="207"/>
      <c r="D36" s="195"/>
      <c r="E36" s="196"/>
      <c r="F36" s="192"/>
      <c r="G36" s="194"/>
      <c r="H36" s="91">
        <v>1</v>
      </c>
      <c r="I36" s="92">
        <v>2650</v>
      </c>
      <c r="J36" s="93">
        <f t="shared" si="5"/>
        <v>2650</v>
      </c>
      <c r="K36" s="195"/>
      <c r="L36" s="220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68" customHeight="1">
      <c r="A37" s="74"/>
      <c r="B37" s="148" t="s">
        <v>84</v>
      </c>
      <c r="C37" s="84" t="s">
        <v>47</v>
      </c>
      <c r="D37" s="85" t="s">
        <v>35</v>
      </c>
      <c r="E37" s="86">
        <v>20</v>
      </c>
      <c r="F37" s="87">
        <v>60</v>
      </c>
      <c r="G37" s="88">
        <v>1200</v>
      </c>
      <c r="H37" s="89">
        <v>17</v>
      </c>
      <c r="I37" s="90">
        <v>72</v>
      </c>
      <c r="J37" s="93">
        <f t="shared" si="5"/>
        <v>1224</v>
      </c>
      <c r="K37" s="146">
        <f t="shared" ref="K37:K40" si="6">G37-J37</f>
        <v>-24</v>
      </c>
      <c r="L37" s="83" t="s">
        <v>48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90" customHeight="1">
      <c r="A38" s="74"/>
      <c r="B38" s="148" t="s">
        <v>85</v>
      </c>
      <c r="C38" s="84" t="s">
        <v>49</v>
      </c>
      <c r="D38" s="85" t="s">
        <v>35</v>
      </c>
      <c r="E38" s="86">
        <v>20</v>
      </c>
      <c r="F38" s="87">
        <v>180</v>
      </c>
      <c r="G38" s="88">
        <v>3600</v>
      </c>
      <c r="H38" s="89">
        <v>20</v>
      </c>
      <c r="I38" s="90">
        <v>171</v>
      </c>
      <c r="J38" s="93">
        <f t="shared" si="5"/>
        <v>3420</v>
      </c>
      <c r="K38" s="146">
        <f t="shared" si="6"/>
        <v>180</v>
      </c>
      <c r="L38" s="83" t="s">
        <v>50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102">
      <c r="A39" s="74"/>
      <c r="B39" s="148" t="s">
        <v>86</v>
      </c>
      <c r="C39" s="84" t="s">
        <v>51</v>
      </c>
      <c r="D39" s="85" t="s">
        <v>35</v>
      </c>
      <c r="E39" s="86">
        <v>20</v>
      </c>
      <c r="F39" s="87">
        <v>360</v>
      </c>
      <c r="G39" s="88">
        <v>7200</v>
      </c>
      <c r="H39" s="89">
        <v>17</v>
      </c>
      <c r="I39" s="90">
        <v>420</v>
      </c>
      <c r="J39" s="93">
        <f t="shared" ref="J39:J47" si="7">SUM(H39*I39)</f>
        <v>7140</v>
      </c>
      <c r="K39" s="146">
        <f t="shared" si="6"/>
        <v>60</v>
      </c>
      <c r="L39" s="83" t="s">
        <v>52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02.75" customHeight="1">
      <c r="A40" s="74"/>
      <c r="B40" s="148" t="s">
        <v>87</v>
      </c>
      <c r="C40" s="84" t="s">
        <v>53</v>
      </c>
      <c r="D40" s="85" t="s">
        <v>35</v>
      </c>
      <c r="E40" s="86">
        <v>20</v>
      </c>
      <c r="F40" s="87">
        <v>540</v>
      </c>
      <c r="G40" s="88">
        <v>10800</v>
      </c>
      <c r="H40" s="89">
        <v>15</v>
      </c>
      <c r="I40" s="90">
        <v>534</v>
      </c>
      <c r="J40" s="93">
        <f t="shared" si="7"/>
        <v>8010</v>
      </c>
      <c r="K40" s="146">
        <f t="shared" si="6"/>
        <v>2790</v>
      </c>
      <c r="L40" s="83" t="s">
        <v>54</v>
      </c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28.5" customHeight="1">
      <c r="A41" s="218"/>
      <c r="B41" s="175" t="s">
        <v>88</v>
      </c>
      <c r="C41" s="206" t="s">
        <v>55</v>
      </c>
      <c r="D41" s="178" t="s">
        <v>35</v>
      </c>
      <c r="E41" s="181">
        <v>30</v>
      </c>
      <c r="F41" s="169">
        <v>80</v>
      </c>
      <c r="G41" s="193">
        <v>2400</v>
      </c>
      <c r="H41" s="91">
        <v>25</v>
      </c>
      <c r="I41" s="92">
        <v>80</v>
      </c>
      <c r="J41" s="93">
        <f t="shared" si="7"/>
        <v>2000</v>
      </c>
      <c r="K41" s="186">
        <f>G41-J41-J42</f>
        <v>16.850000000000023</v>
      </c>
      <c r="L41" s="219" t="s">
        <v>56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27.75" customHeight="1">
      <c r="A42" s="195"/>
      <c r="B42" s="204"/>
      <c r="C42" s="207"/>
      <c r="D42" s="195"/>
      <c r="E42" s="196"/>
      <c r="F42" s="192"/>
      <c r="G42" s="194"/>
      <c r="H42" s="91">
        <v>5</v>
      </c>
      <c r="I42" s="92">
        <v>76.63</v>
      </c>
      <c r="J42" s="93">
        <f t="shared" si="7"/>
        <v>383.15</v>
      </c>
      <c r="K42" s="195"/>
      <c r="L42" s="220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40.5" customHeight="1">
      <c r="A43" s="74"/>
      <c r="B43" s="147"/>
      <c r="C43" s="94" t="s">
        <v>57</v>
      </c>
      <c r="D43" s="95"/>
      <c r="E43" s="76"/>
      <c r="F43" s="77"/>
      <c r="G43" s="78"/>
      <c r="H43" s="89"/>
      <c r="I43" s="90"/>
      <c r="J43" s="93"/>
      <c r="K43" s="82">
        <f t="shared" ref="K43:K70" si="8">G43-J43</f>
        <v>0</v>
      </c>
      <c r="L43" s="83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30.75" customHeight="1">
      <c r="A44" s="74"/>
      <c r="B44" s="148" t="s">
        <v>89</v>
      </c>
      <c r="C44" s="84" t="s">
        <v>58</v>
      </c>
      <c r="D44" s="85" t="s">
        <v>35</v>
      </c>
      <c r="E44" s="86">
        <v>5</v>
      </c>
      <c r="F44" s="87">
        <v>550</v>
      </c>
      <c r="G44" s="88">
        <v>2750</v>
      </c>
      <c r="H44" s="89">
        <v>5</v>
      </c>
      <c r="I44" s="90">
        <v>360</v>
      </c>
      <c r="J44" s="93">
        <f t="shared" si="7"/>
        <v>1800</v>
      </c>
      <c r="K44" s="146">
        <f t="shared" si="8"/>
        <v>950</v>
      </c>
      <c r="L44" s="161" t="s">
        <v>59</v>
      </c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30.75" customHeight="1">
      <c r="A45" s="74"/>
      <c r="B45" s="148" t="s">
        <v>90</v>
      </c>
      <c r="C45" s="84" t="s">
        <v>60</v>
      </c>
      <c r="D45" s="85" t="s">
        <v>35</v>
      </c>
      <c r="E45" s="86">
        <v>5</v>
      </c>
      <c r="F45" s="87">
        <v>500</v>
      </c>
      <c r="G45" s="88">
        <v>2500</v>
      </c>
      <c r="H45" s="89">
        <v>5</v>
      </c>
      <c r="I45" s="90">
        <v>120</v>
      </c>
      <c r="J45" s="93">
        <f t="shared" si="7"/>
        <v>600</v>
      </c>
      <c r="K45" s="146">
        <f t="shared" si="8"/>
        <v>1900</v>
      </c>
      <c r="L45" s="161" t="s">
        <v>61</v>
      </c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21.75" customHeight="1">
      <c r="A46" s="222"/>
      <c r="B46" s="175" t="s">
        <v>91</v>
      </c>
      <c r="C46" s="172" t="s">
        <v>62</v>
      </c>
      <c r="D46" s="178" t="s">
        <v>35</v>
      </c>
      <c r="E46" s="213">
        <v>100</v>
      </c>
      <c r="F46" s="169">
        <v>55</v>
      </c>
      <c r="G46" s="166">
        <v>5500</v>
      </c>
      <c r="H46" s="89">
        <v>30</v>
      </c>
      <c r="I46" s="90">
        <v>52</v>
      </c>
      <c r="J46" s="93">
        <f t="shared" si="7"/>
        <v>1560</v>
      </c>
      <c r="K46" s="186">
        <f>G46-J46-J47</f>
        <v>627.66259999999966</v>
      </c>
      <c r="L46" s="215" t="s">
        <v>63</v>
      </c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21.75" customHeight="1">
      <c r="A47" s="223"/>
      <c r="B47" s="177"/>
      <c r="C47" s="224"/>
      <c r="D47" s="195"/>
      <c r="E47" s="214"/>
      <c r="F47" s="171"/>
      <c r="G47" s="168"/>
      <c r="H47" s="91">
        <v>66.260000000000005</v>
      </c>
      <c r="I47" s="92">
        <v>49.99</v>
      </c>
      <c r="J47" s="93">
        <f t="shared" si="7"/>
        <v>3312.3374000000003</v>
      </c>
      <c r="K47" s="187"/>
      <c r="L47" s="216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40.5" customHeight="1">
      <c r="A48" s="150" t="s">
        <v>27</v>
      </c>
      <c r="B48" s="151">
        <v>4</v>
      </c>
      <c r="C48" s="96" t="s">
        <v>64</v>
      </c>
      <c r="D48" s="97"/>
      <c r="E48" s="98"/>
      <c r="F48" s="87"/>
      <c r="G48" s="88"/>
      <c r="H48" s="89"/>
      <c r="I48" s="90"/>
      <c r="J48" s="93"/>
      <c r="K48" s="146">
        <f t="shared" si="8"/>
        <v>0</v>
      </c>
      <c r="L48" s="83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40.5" customHeight="1">
      <c r="A49" s="222"/>
      <c r="B49" s="175" t="s">
        <v>92</v>
      </c>
      <c r="C49" s="172" t="s">
        <v>65</v>
      </c>
      <c r="D49" s="178" t="s">
        <v>35</v>
      </c>
      <c r="E49" s="181">
        <v>50</v>
      </c>
      <c r="F49" s="169">
        <v>40</v>
      </c>
      <c r="G49" s="166">
        <v>2000</v>
      </c>
      <c r="H49" s="89">
        <v>10</v>
      </c>
      <c r="I49" s="90">
        <v>18.600000000000001</v>
      </c>
      <c r="J49" s="93">
        <v>180.42</v>
      </c>
      <c r="K49" s="186">
        <f>G49-J49-J50-J51</f>
        <v>1140.58</v>
      </c>
      <c r="L49" s="162" t="s">
        <v>111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40.5" customHeight="1">
      <c r="A50" s="225"/>
      <c r="B50" s="176"/>
      <c r="C50" s="226"/>
      <c r="D50" s="179"/>
      <c r="E50" s="182"/>
      <c r="F50" s="170"/>
      <c r="G50" s="167"/>
      <c r="H50" s="91">
        <v>20</v>
      </c>
      <c r="I50" s="92">
        <v>17.100000000000001</v>
      </c>
      <c r="J50" s="93">
        <v>331.74</v>
      </c>
      <c r="K50" s="217"/>
      <c r="L50" s="162" t="s">
        <v>112</v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40.5" customHeight="1">
      <c r="A51" s="223"/>
      <c r="B51" s="177"/>
      <c r="C51" s="224"/>
      <c r="D51" s="180"/>
      <c r="E51" s="183"/>
      <c r="F51" s="171"/>
      <c r="G51" s="168"/>
      <c r="H51" s="91">
        <v>20</v>
      </c>
      <c r="I51" s="92">
        <v>17.899999999999999</v>
      </c>
      <c r="J51" s="93">
        <v>347.26</v>
      </c>
      <c r="K51" s="187"/>
      <c r="L51" s="162" t="s">
        <v>113</v>
      </c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40.5" customHeight="1">
      <c r="A52" s="222"/>
      <c r="B52" s="175" t="s">
        <v>93</v>
      </c>
      <c r="C52" s="172" t="s">
        <v>66</v>
      </c>
      <c r="D52" s="178" t="s">
        <v>35</v>
      </c>
      <c r="E52" s="181">
        <v>20</v>
      </c>
      <c r="F52" s="169">
        <v>50</v>
      </c>
      <c r="G52" s="166">
        <v>1000</v>
      </c>
      <c r="H52" s="89">
        <v>3</v>
      </c>
      <c r="I52" s="90">
        <v>30</v>
      </c>
      <c r="J52" s="93">
        <v>87.3</v>
      </c>
      <c r="K52" s="186">
        <f>G52-J52-J53</f>
        <v>693.38000000000011</v>
      </c>
      <c r="L52" s="162" t="s">
        <v>114</v>
      </c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40.5" customHeight="1">
      <c r="A53" s="223"/>
      <c r="B53" s="177"/>
      <c r="C53" s="174"/>
      <c r="D53" s="180"/>
      <c r="E53" s="183"/>
      <c r="F53" s="171"/>
      <c r="G53" s="168"/>
      <c r="H53" s="91">
        <v>7</v>
      </c>
      <c r="I53" s="92">
        <v>32.299999999999997</v>
      </c>
      <c r="J53" s="93">
        <v>219.32</v>
      </c>
      <c r="K53" s="187"/>
      <c r="L53" s="162" t="s">
        <v>115</v>
      </c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38.25">
      <c r="A54" s="222"/>
      <c r="B54" s="175" t="s">
        <v>94</v>
      </c>
      <c r="C54" s="227" t="s">
        <v>116</v>
      </c>
      <c r="D54" s="178" t="s">
        <v>35</v>
      </c>
      <c r="E54" s="181">
        <v>20</v>
      </c>
      <c r="F54" s="169">
        <v>60</v>
      </c>
      <c r="G54" s="166">
        <v>1200</v>
      </c>
      <c r="H54" s="89">
        <v>2</v>
      </c>
      <c r="I54" s="90">
        <v>31.8</v>
      </c>
      <c r="J54" s="93">
        <v>61.69</v>
      </c>
      <c r="K54" s="186">
        <f>G54-J54-J55-J56-J57-J58-J59-J60-J61</f>
        <v>604.03999999999985</v>
      </c>
      <c r="L54" s="162" t="s">
        <v>101</v>
      </c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38.25">
      <c r="A55" s="225"/>
      <c r="B55" s="176"/>
      <c r="C55" s="228"/>
      <c r="D55" s="179"/>
      <c r="E55" s="182"/>
      <c r="F55" s="170"/>
      <c r="G55" s="167"/>
      <c r="H55" s="91">
        <v>4</v>
      </c>
      <c r="I55" s="92">
        <v>29.7</v>
      </c>
      <c r="J55" s="93">
        <v>115.24</v>
      </c>
      <c r="K55" s="217"/>
      <c r="L55" s="162" t="s">
        <v>102</v>
      </c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38.25">
      <c r="A56" s="225"/>
      <c r="B56" s="176"/>
      <c r="C56" s="228"/>
      <c r="D56" s="179"/>
      <c r="E56" s="182"/>
      <c r="F56" s="170"/>
      <c r="G56" s="167"/>
      <c r="H56" s="91">
        <v>2</v>
      </c>
      <c r="I56" s="92">
        <v>30.6</v>
      </c>
      <c r="J56" s="93">
        <v>59.36</v>
      </c>
      <c r="K56" s="217"/>
      <c r="L56" s="162" t="s">
        <v>103</v>
      </c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38.25">
      <c r="A57" s="225"/>
      <c r="B57" s="176"/>
      <c r="C57" s="228"/>
      <c r="D57" s="179"/>
      <c r="E57" s="182"/>
      <c r="F57" s="170"/>
      <c r="G57" s="167"/>
      <c r="H57" s="91">
        <v>4</v>
      </c>
      <c r="I57" s="92">
        <v>30.6</v>
      </c>
      <c r="J57" s="93">
        <v>118.73</v>
      </c>
      <c r="K57" s="217"/>
      <c r="L57" s="162" t="s">
        <v>104</v>
      </c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38.25">
      <c r="A58" s="225"/>
      <c r="B58" s="176"/>
      <c r="C58" s="228"/>
      <c r="D58" s="179"/>
      <c r="E58" s="182"/>
      <c r="F58" s="170"/>
      <c r="G58" s="167"/>
      <c r="H58" s="91">
        <v>2</v>
      </c>
      <c r="I58" s="92">
        <v>30.6</v>
      </c>
      <c r="J58" s="93">
        <v>59.36</v>
      </c>
      <c r="K58" s="217"/>
      <c r="L58" s="162" t="s">
        <v>105</v>
      </c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38.25">
      <c r="A59" s="225"/>
      <c r="B59" s="176"/>
      <c r="C59" s="228"/>
      <c r="D59" s="179"/>
      <c r="E59" s="182"/>
      <c r="F59" s="170"/>
      <c r="G59" s="167"/>
      <c r="H59" s="91">
        <v>2</v>
      </c>
      <c r="I59" s="92">
        <v>30.6</v>
      </c>
      <c r="J59" s="93">
        <v>59.36</v>
      </c>
      <c r="K59" s="217"/>
      <c r="L59" s="162" t="s">
        <v>106</v>
      </c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38.25">
      <c r="A60" s="225"/>
      <c r="B60" s="176"/>
      <c r="C60" s="228"/>
      <c r="D60" s="179"/>
      <c r="E60" s="182"/>
      <c r="F60" s="170"/>
      <c r="G60" s="167"/>
      <c r="H60" s="91">
        <v>2</v>
      </c>
      <c r="I60" s="92">
        <v>30.2</v>
      </c>
      <c r="J60" s="93">
        <v>58.59</v>
      </c>
      <c r="K60" s="217"/>
      <c r="L60" s="162" t="s">
        <v>100</v>
      </c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38.25">
      <c r="A61" s="223"/>
      <c r="B61" s="177"/>
      <c r="C61" s="229"/>
      <c r="D61" s="180"/>
      <c r="E61" s="183"/>
      <c r="F61" s="171"/>
      <c r="G61" s="168"/>
      <c r="H61" s="91">
        <v>2</v>
      </c>
      <c r="I61" s="92">
        <v>32.799999999999997</v>
      </c>
      <c r="J61" s="93">
        <v>63.63</v>
      </c>
      <c r="K61" s="187"/>
      <c r="L61" s="162" t="s">
        <v>99</v>
      </c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51.75" customHeight="1">
      <c r="A62" s="74"/>
      <c r="B62" s="175" t="s">
        <v>95</v>
      </c>
      <c r="C62" s="172" t="s">
        <v>67</v>
      </c>
      <c r="D62" s="178" t="s">
        <v>35</v>
      </c>
      <c r="E62" s="181">
        <v>200</v>
      </c>
      <c r="F62" s="169">
        <v>10</v>
      </c>
      <c r="G62" s="166">
        <v>2000</v>
      </c>
      <c r="H62" s="91">
        <v>3</v>
      </c>
      <c r="I62" s="92">
        <v>33.659999999999997</v>
      </c>
      <c r="J62" s="93">
        <f t="shared" ref="J62:J65" si="9">SUM(H62*I62)</f>
        <v>100.97999999999999</v>
      </c>
      <c r="K62" s="186">
        <f>G62-J62-J63-J64-J65</f>
        <v>1468.45</v>
      </c>
      <c r="L62" s="163" t="s">
        <v>107</v>
      </c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s="136" customFormat="1" ht="29.25" customHeight="1">
      <c r="A63" s="74"/>
      <c r="B63" s="176"/>
      <c r="C63" s="173"/>
      <c r="D63" s="179"/>
      <c r="E63" s="182"/>
      <c r="F63" s="170"/>
      <c r="G63" s="167"/>
      <c r="H63" s="91">
        <v>3</v>
      </c>
      <c r="I63" s="92">
        <v>32.4</v>
      </c>
      <c r="J63" s="93">
        <f t="shared" si="9"/>
        <v>97.199999999999989</v>
      </c>
      <c r="K63" s="217"/>
      <c r="L63" s="164" t="s">
        <v>109</v>
      </c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s="136" customFormat="1" ht="28.5" customHeight="1">
      <c r="A64" s="74"/>
      <c r="B64" s="176"/>
      <c r="C64" s="173"/>
      <c r="D64" s="179"/>
      <c r="E64" s="182"/>
      <c r="F64" s="170"/>
      <c r="G64" s="167"/>
      <c r="H64" s="91">
        <v>1</v>
      </c>
      <c r="I64" s="92">
        <v>33.369999999999997</v>
      </c>
      <c r="J64" s="93">
        <f t="shared" si="9"/>
        <v>33.369999999999997</v>
      </c>
      <c r="K64" s="217"/>
      <c r="L64" s="164" t="s">
        <v>110</v>
      </c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s="136" customFormat="1" ht="30" customHeight="1">
      <c r="A65" s="74"/>
      <c r="B65" s="177"/>
      <c r="C65" s="174"/>
      <c r="D65" s="180"/>
      <c r="E65" s="183"/>
      <c r="F65" s="171"/>
      <c r="G65" s="168"/>
      <c r="H65" s="91">
        <v>60</v>
      </c>
      <c r="I65" s="92">
        <v>5</v>
      </c>
      <c r="J65" s="93">
        <f t="shared" si="9"/>
        <v>300</v>
      </c>
      <c r="K65" s="187"/>
      <c r="L65" s="165" t="s">
        <v>108</v>
      </c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69" customHeight="1">
      <c r="A66" s="74"/>
      <c r="B66" s="175" t="s">
        <v>96</v>
      </c>
      <c r="C66" s="172" t="s">
        <v>68</v>
      </c>
      <c r="D66" s="178" t="s">
        <v>35</v>
      </c>
      <c r="E66" s="181">
        <v>5</v>
      </c>
      <c r="F66" s="169">
        <v>90</v>
      </c>
      <c r="G66" s="166">
        <v>450</v>
      </c>
      <c r="H66" s="89">
        <v>1</v>
      </c>
      <c r="I66" s="90">
        <v>94.09</v>
      </c>
      <c r="J66" s="93">
        <f t="shared" ref="J66:J69" si="10">SUM(H66*I66)</f>
        <v>94.09</v>
      </c>
      <c r="K66" s="186">
        <f>G66-J66-J67</f>
        <v>267.05999999999995</v>
      </c>
      <c r="L66" s="184" t="s">
        <v>69</v>
      </c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s="136" customFormat="1" ht="73.5" customHeight="1">
      <c r="A67" s="137"/>
      <c r="B67" s="177"/>
      <c r="C67" s="174"/>
      <c r="D67" s="180"/>
      <c r="E67" s="183"/>
      <c r="F67" s="171"/>
      <c r="G67" s="168"/>
      <c r="H67" s="91">
        <v>1</v>
      </c>
      <c r="I67" s="92">
        <v>88.85</v>
      </c>
      <c r="J67" s="93">
        <f t="shared" si="10"/>
        <v>88.85</v>
      </c>
      <c r="K67" s="187"/>
      <c r="L67" s="18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78" customHeight="1">
      <c r="A68" s="222"/>
      <c r="B68" s="175" t="s">
        <v>97</v>
      </c>
      <c r="C68" s="172" t="s">
        <v>70</v>
      </c>
      <c r="D68" s="178" t="s">
        <v>35</v>
      </c>
      <c r="E68" s="181">
        <v>10</v>
      </c>
      <c r="F68" s="169">
        <v>380</v>
      </c>
      <c r="G68" s="166">
        <v>3800</v>
      </c>
      <c r="H68" s="91">
        <v>9</v>
      </c>
      <c r="I68" s="90">
        <v>330</v>
      </c>
      <c r="J68" s="93">
        <f t="shared" si="10"/>
        <v>2970</v>
      </c>
      <c r="K68" s="186">
        <f>G68-J68-J69</f>
        <v>550.54</v>
      </c>
      <c r="L68" s="184" t="s">
        <v>71</v>
      </c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75" customHeight="1">
      <c r="A69" s="223"/>
      <c r="B69" s="177"/>
      <c r="C69" s="174"/>
      <c r="D69" s="180"/>
      <c r="E69" s="183"/>
      <c r="F69" s="171"/>
      <c r="G69" s="168"/>
      <c r="H69" s="99">
        <v>1</v>
      </c>
      <c r="I69" s="100">
        <v>279.45999999999998</v>
      </c>
      <c r="J69" s="93">
        <f t="shared" si="10"/>
        <v>279.45999999999998</v>
      </c>
      <c r="K69" s="187"/>
      <c r="L69" s="18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53.25" customHeight="1">
      <c r="A70" s="138"/>
      <c r="B70" s="149" t="s">
        <v>98</v>
      </c>
      <c r="C70" s="139" t="s">
        <v>72</v>
      </c>
      <c r="D70" s="140" t="s">
        <v>35</v>
      </c>
      <c r="E70" s="141">
        <v>1</v>
      </c>
      <c r="F70" s="142">
        <v>400</v>
      </c>
      <c r="G70" s="143">
        <v>400</v>
      </c>
      <c r="H70" s="144">
        <v>1</v>
      </c>
      <c r="I70" s="145">
        <v>244.26</v>
      </c>
      <c r="J70" s="230">
        <f t="shared" ref="J70:J73" si="11">H70*I70</f>
        <v>244.26</v>
      </c>
      <c r="K70" s="146">
        <f t="shared" si="8"/>
        <v>155.74</v>
      </c>
      <c r="L70" s="83" t="s">
        <v>73</v>
      </c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76.5">
      <c r="A71" s="152" t="s">
        <v>27</v>
      </c>
      <c r="B71" s="153">
        <v>5</v>
      </c>
      <c r="C71" s="152" t="s">
        <v>74</v>
      </c>
      <c r="D71" s="101" t="s">
        <v>75</v>
      </c>
      <c r="E71" s="66"/>
      <c r="F71" s="67"/>
      <c r="G71" s="68">
        <f t="shared" ref="G71:G73" si="12">E71*F71</f>
        <v>0</v>
      </c>
      <c r="H71" s="69"/>
      <c r="I71" s="70"/>
      <c r="J71" s="71">
        <f t="shared" si="11"/>
        <v>0</v>
      </c>
      <c r="K71" s="82">
        <f t="shared" ref="K71:K73" si="13">G71-J71</f>
        <v>0</v>
      </c>
      <c r="L71" s="83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76.5">
      <c r="A72" s="157" t="s">
        <v>27</v>
      </c>
      <c r="B72" s="156">
        <v>6</v>
      </c>
      <c r="C72" s="155" t="s">
        <v>74</v>
      </c>
      <c r="D72" s="75" t="s">
        <v>75</v>
      </c>
      <c r="E72" s="76"/>
      <c r="F72" s="77"/>
      <c r="G72" s="78">
        <f t="shared" si="12"/>
        <v>0</v>
      </c>
      <c r="H72" s="79"/>
      <c r="I72" s="80"/>
      <c r="J72" s="81">
        <f t="shared" si="11"/>
        <v>0</v>
      </c>
      <c r="K72" s="82">
        <f t="shared" si="13"/>
        <v>0</v>
      </c>
      <c r="L72" s="83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76.5">
      <c r="A73" s="158"/>
      <c r="B73" s="159">
        <v>7</v>
      </c>
      <c r="C73" s="160" t="s">
        <v>74</v>
      </c>
      <c r="D73" s="102" t="s">
        <v>75</v>
      </c>
      <c r="E73" s="103"/>
      <c r="F73" s="104"/>
      <c r="G73" s="105">
        <f t="shared" si="12"/>
        <v>0</v>
      </c>
      <c r="H73" s="79"/>
      <c r="I73" s="80"/>
      <c r="J73" s="81">
        <f t="shared" si="11"/>
        <v>0</v>
      </c>
      <c r="K73" s="82">
        <f t="shared" si="13"/>
        <v>0</v>
      </c>
      <c r="L73" s="83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</row>
    <row r="74" spans="1:26" ht="15.75" customHeight="1">
      <c r="A74" s="107" t="s">
        <v>76</v>
      </c>
      <c r="B74" s="108"/>
      <c r="C74" s="109"/>
      <c r="D74" s="110"/>
      <c r="E74" s="111"/>
      <c r="F74" s="112"/>
      <c r="G74" s="113">
        <f>SUM(G27:G73)</f>
        <v>106300</v>
      </c>
      <c r="H74" s="111"/>
      <c r="I74" s="112"/>
      <c r="J74" s="113">
        <f t="shared" ref="J74:K74" si="14">SUM(J27:J73)</f>
        <v>87239.697400000005</v>
      </c>
      <c r="K74" s="114">
        <f t="shared" si="14"/>
        <v>19060.302600000006</v>
      </c>
      <c r="L74" s="115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>
      <c r="A75" s="11"/>
      <c r="B75" s="116"/>
      <c r="C75" s="117"/>
      <c r="D75" s="117"/>
      <c r="E75" s="117"/>
      <c r="F75" s="117"/>
      <c r="G75" s="117"/>
      <c r="H75" s="117"/>
      <c r="I75" s="117"/>
      <c r="J75" s="117"/>
      <c r="K75" s="118"/>
      <c r="L75" s="119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>
      <c r="A76" s="120" t="s">
        <v>77</v>
      </c>
      <c r="B76" s="121"/>
      <c r="C76" s="122"/>
      <c r="D76" s="123"/>
      <c r="E76" s="124"/>
      <c r="F76" s="124"/>
      <c r="G76" s="125">
        <f>G23-G74</f>
        <v>0</v>
      </c>
      <c r="H76" s="124"/>
      <c r="I76" s="124"/>
      <c r="J76" s="125">
        <f>J23-J74</f>
        <v>0</v>
      </c>
      <c r="K76" s="126"/>
      <c r="L76" s="127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>
      <c r="A77" s="11"/>
      <c r="B77" s="116"/>
      <c r="C77" s="117"/>
      <c r="D77" s="117"/>
      <c r="E77" s="117"/>
      <c r="F77" s="117"/>
      <c r="G77" s="117"/>
      <c r="H77" s="117"/>
      <c r="I77" s="117"/>
      <c r="J77" s="117"/>
      <c r="K77" s="128"/>
      <c r="L77" s="117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>
      <c r="A78" s="11"/>
      <c r="B78" s="116"/>
      <c r="C78" s="129"/>
      <c r="D78" s="130"/>
      <c r="E78" s="130"/>
      <c r="F78" s="131"/>
      <c r="G78" s="130"/>
      <c r="H78" s="130"/>
      <c r="I78" s="131"/>
      <c r="J78" s="130"/>
      <c r="K78" s="15"/>
      <c r="L78" s="117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>
      <c r="A79" s="11"/>
      <c r="B79" s="116"/>
      <c r="C79" s="131"/>
      <c r="D79" s="211" t="s">
        <v>78</v>
      </c>
      <c r="E79" s="212"/>
      <c r="F79" s="132"/>
      <c r="G79" s="211" t="s">
        <v>79</v>
      </c>
      <c r="H79" s="212"/>
      <c r="I79" s="212"/>
      <c r="J79" s="212"/>
      <c r="K79" s="15"/>
      <c r="L79" s="117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>
      <c r="A80" s="11"/>
      <c r="B80" s="116"/>
      <c r="C80" s="117"/>
      <c r="D80" s="117"/>
      <c r="E80" s="117"/>
      <c r="F80" s="117"/>
      <c r="G80" s="117"/>
      <c r="H80" s="117"/>
      <c r="I80" s="117"/>
      <c r="J80" s="117"/>
      <c r="K80" s="15"/>
      <c r="L80" s="117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>
      <c r="A81" s="11"/>
      <c r="B81" s="116"/>
      <c r="C81" s="117"/>
      <c r="D81" s="117"/>
      <c r="E81" s="117"/>
      <c r="F81" s="117"/>
      <c r="G81" s="117"/>
      <c r="H81" s="117"/>
      <c r="I81" s="117"/>
      <c r="J81" s="117"/>
      <c r="K81" s="15"/>
      <c r="L81" s="117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>
      <c r="A82" s="11"/>
      <c r="B82" s="116"/>
      <c r="C82" s="133"/>
      <c r="J82" s="133"/>
      <c r="K82" s="15"/>
      <c r="L82" s="117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>
      <c r="A83" s="11"/>
      <c r="B83" s="116"/>
      <c r="C83" s="134"/>
      <c r="K83" s="15"/>
      <c r="L83" s="117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>
      <c r="A84" s="11"/>
      <c r="B84" s="116"/>
      <c r="C84" s="135"/>
      <c r="D84" s="15"/>
      <c r="H84" s="134"/>
      <c r="J84" s="135"/>
      <c r="K84" s="15"/>
      <c r="L84" s="117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>
      <c r="A85" s="11"/>
      <c r="B85" s="116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>
      <c r="A86" s="11"/>
      <c r="B86" s="116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>
      <c r="A87" s="11"/>
      <c r="B87" s="116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>
      <c r="A88" s="11"/>
      <c r="B88" s="116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>
      <c r="A89" s="11"/>
      <c r="B89" s="116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>
      <c r="A90" s="11"/>
      <c r="B90" s="116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>
      <c r="A91" s="11"/>
      <c r="B91" s="116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>
      <c r="A92" s="11"/>
      <c r="B92" s="116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>
      <c r="A93" s="11"/>
      <c r="B93" s="116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>
      <c r="A94" s="11"/>
      <c r="B94" s="116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>
      <c r="A95" s="11"/>
      <c r="B95" s="116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>
      <c r="A96" s="11"/>
      <c r="B96" s="116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>
      <c r="A97" s="11"/>
      <c r="B97" s="116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>
      <c r="A98" s="11"/>
      <c r="B98" s="116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>
      <c r="A99" s="11"/>
      <c r="B99" s="116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>
      <c r="A100" s="11"/>
      <c r="B100" s="116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>
      <c r="A101" s="11"/>
      <c r="B101" s="116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>
      <c r="A102" s="11"/>
      <c r="B102" s="116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>
      <c r="A103" s="11"/>
      <c r="B103" s="116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>
      <c r="A104" s="11"/>
      <c r="B104" s="116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>
      <c r="A105" s="11"/>
      <c r="B105" s="116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>
      <c r="A106" s="11"/>
      <c r="B106" s="116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>
      <c r="A107" s="11"/>
      <c r="B107" s="116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>
      <c r="A108" s="11"/>
      <c r="B108" s="116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>
      <c r="A109" s="11"/>
      <c r="B109" s="116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>
      <c r="A110" s="11"/>
      <c r="B110" s="116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>
      <c r="A111" s="11"/>
      <c r="B111" s="116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>
      <c r="A112" s="11"/>
      <c r="B112" s="116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>
      <c r="A113" s="11"/>
      <c r="B113" s="116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>
      <c r="A114" s="11"/>
      <c r="B114" s="116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>
      <c r="A115" s="11"/>
      <c r="B115" s="116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>
      <c r="A116" s="11"/>
      <c r="B116" s="116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>
      <c r="A117" s="11"/>
      <c r="B117" s="116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>
      <c r="A118" s="11"/>
      <c r="B118" s="116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>
      <c r="A119" s="11"/>
      <c r="B119" s="116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>
      <c r="A120" s="11"/>
      <c r="B120" s="116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>
      <c r="A121" s="11"/>
      <c r="B121" s="116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>
      <c r="A122" s="11"/>
      <c r="B122" s="116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>
      <c r="A123" s="11"/>
      <c r="B123" s="116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>
      <c r="A124" s="11"/>
      <c r="B124" s="116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>
      <c r="A125" s="11"/>
      <c r="B125" s="116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>
      <c r="A126" s="11"/>
      <c r="B126" s="116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>
      <c r="A127" s="11"/>
      <c r="B127" s="116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>
      <c r="A128" s="11"/>
      <c r="B128" s="116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>
      <c r="A129" s="11"/>
      <c r="B129" s="116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>
      <c r="A130" s="11"/>
      <c r="B130" s="116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>
      <c r="A131" s="11"/>
      <c r="B131" s="116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>
      <c r="A132" s="11"/>
      <c r="B132" s="116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>
      <c r="A133" s="11"/>
      <c r="B133" s="116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>
      <c r="A134" s="11"/>
      <c r="B134" s="116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>
      <c r="A135" s="11"/>
      <c r="B135" s="116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>
      <c r="A136" s="11"/>
      <c r="B136" s="116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>
      <c r="A137" s="11"/>
      <c r="B137" s="116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>
      <c r="A138" s="11"/>
      <c r="B138" s="116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>
      <c r="A139" s="11"/>
      <c r="B139" s="116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>
      <c r="A140" s="11"/>
      <c r="B140" s="116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>
      <c r="A141" s="11"/>
      <c r="B141" s="116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>
      <c r="A142" s="11"/>
      <c r="B142" s="116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>
      <c r="A143" s="11"/>
      <c r="B143" s="116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>
      <c r="A144" s="11"/>
      <c r="B144" s="116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>
      <c r="A145" s="11"/>
      <c r="B145" s="116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>
      <c r="A146" s="11"/>
      <c r="B146" s="116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>
      <c r="A147" s="11"/>
      <c r="B147" s="116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>
      <c r="A148" s="11"/>
      <c r="B148" s="116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>
      <c r="A149" s="11"/>
      <c r="B149" s="116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>
      <c r="A150" s="11"/>
      <c r="B150" s="116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>
      <c r="A151" s="11"/>
      <c r="B151" s="116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>
      <c r="A152" s="11"/>
      <c r="B152" s="116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>
      <c r="A153" s="11"/>
      <c r="B153" s="116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>
      <c r="A154" s="11"/>
      <c r="B154" s="116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>
      <c r="A155" s="11"/>
      <c r="B155" s="116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>
      <c r="A156" s="11"/>
      <c r="B156" s="116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>
      <c r="A157" s="11"/>
      <c r="B157" s="116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>
      <c r="A158" s="11"/>
      <c r="B158" s="116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>
      <c r="A159" s="11"/>
      <c r="B159" s="116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>
      <c r="A160" s="11"/>
      <c r="B160" s="116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>
      <c r="A161" s="11"/>
      <c r="B161" s="116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>
      <c r="A162" s="11"/>
      <c r="B162" s="116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>
      <c r="A163" s="11"/>
      <c r="B163" s="116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>
      <c r="A164" s="11"/>
      <c r="B164" s="116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>
      <c r="A165" s="11"/>
      <c r="B165" s="116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>
      <c r="A166" s="11"/>
      <c r="B166" s="116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>
      <c r="A167" s="11"/>
      <c r="B167" s="116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>
      <c r="A168" s="11"/>
      <c r="B168" s="116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>
      <c r="A169" s="11"/>
      <c r="B169" s="116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>
      <c r="A170" s="11"/>
      <c r="B170" s="116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>
      <c r="A171" s="11"/>
      <c r="B171" s="116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>
      <c r="A172" s="11"/>
      <c r="B172" s="116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>
      <c r="A173" s="11"/>
      <c r="B173" s="116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>
      <c r="A174" s="11"/>
      <c r="B174" s="116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>
      <c r="A175" s="11"/>
      <c r="B175" s="116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>
      <c r="A176" s="11"/>
      <c r="B176" s="116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>
      <c r="A177" s="11"/>
      <c r="B177" s="116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>
      <c r="A178" s="11"/>
      <c r="B178" s="116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>
      <c r="A179" s="11"/>
      <c r="B179" s="116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>
      <c r="A180" s="11"/>
      <c r="B180" s="116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>
      <c r="A181" s="11"/>
      <c r="B181" s="116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>
      <c r="A182" s="11"/>
      <c r="B182" s="116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>
      <c r="A183" s="11"/>
      <c r="B183" s="116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>
      <c r="A184" s="11"/>
      <c r="B184" s="116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>
      <c r="A185" s="11"/>
      <c r="B185" s="116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>
      <c r="A186" s="11"/>
      <c r="B186" s="116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>
      <c r="A187" s="11"/>
      <c r="B187" s="116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>
      <c r="A188" s="11"/>
      <c r="B188" s="116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>
      <c r="A189" s="11"/>
      <c r="B189" s="116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>
      <c r="A190" s="11"/>
      <c r="B190" s="116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>
      <c r="A191" s="11"/>
      <c r="B191" s="116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>
      <c r="A192" s="11"/>
      <c r="B192" s="116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>
      <c r="A193" s="11"/>
      <c r="B193" s="116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>
      <c r="A194" s="11"/>
      <c r="B194" s="116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>
      <c r="A195" s="11"/>
      <c r="B195" s="116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>
      <c r="A196" s="11"/>
      <c r="B196" s="116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>
      <c r="A197" s="11"/>
      <c r="B197" s="116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>
      <c r="A198" s="11"/>
      <c r="B198" s="116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>
      <c r="A199" s="11"/>
      <c r="B199" s="116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>
      <c r="A200" s="11"/>
      <c r="B200" s="116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>
      <c r="A201" s="11"/>
      <c r="B201" s="116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>
      <c r="A202" s="11"/>
      <c r="B202" s="116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>
      <c r="A203" s="11"/>
      <c r="B203" s="116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>
      <c r="A204" s="11"/>
      <c r="B204" s="116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>
      <c r="A205" s="11"/>
      <c r="B205" s="116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>
      <c r="A206" s="11"/>
      <c r="B206" s="116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>
      <c r="A207" s="11"/>
      <c r="B207" s="116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>
      <c r="A208" s="11"/>
      <c r="B208" s="116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>
      <c r="A209" s="11"/>
      <c r="B209" s="116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>
      <c r="A210" s="11"/>
      <c r="B210" s="116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>
      <c r="A211" s="11"/>
      <c r="B211" s="116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>
      <c r="A212" s="11"/>
      <c r="B212" s="116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>
      <c r="A213" s="11"/>
      <c r="B213" s="116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>
      <c r="A214" s="11"/>
      <c r="B214" s="116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>
      <c r="A215" s="11"/>
      <c r="B215" s="116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>
      <c r="A216" s="11"/>
      <c r="B216" s="116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>
      <c r="A217" s="11"/>
      <c r="B217" s="116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>
      <c r="A218" s="11"/>
      <c r="B218" s="116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>
      <c r="A219" s="11"/>
      <c r="B219" s="116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>
      <c r="A220" s="11"/>
      <c r="B220" s="116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>
      <c r="A221" s="11"/>
      <c r="B221" s="116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>
      <c r="A222" s="11"/>
      <c r="B222" s="116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>
      <c r="A223" s="11"/>
      <c r="B223" s="116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>
      <c r="A224" s="11"/>
      <c r="B224" s="116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>
      <c r="A225" s="11"/>
      <c r="B225" s="116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>
      <c r="A226" s="11"/>
      <c r="B226" s="116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>
      <c r="A227" s="11"/>
      <c r="B227" s="116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>
      <c r="A228" s="11"/>
      <c r="B228" s="116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>
      <c r="A229" s="11"/>
      <c r="B229" s="116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>
      <c r="A230" s="11"/>
      <c r="B230" s="116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>
      <c r="A231" s="11"/>
      <c r="B231" s="116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>
      <c r="A232" s="11"/>
      <c r="B232" s="116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>
      <c r="A233" s="11"/>
      <c r="B233" s="116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>
      <c r="A234" s="11"/>
      <c r="B234" s="116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>
      <c r="A235" s="11"/>
      <c r="B235" s="116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>
      <c r="A236" s="11"/>
      <c r="B236" s="116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>
      <c r="A237" s="11"/>
      <c r="B237" s="116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>
      <c r="A238" s="11"/>
      <c r="B238" s="116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>
      <c r="A239" s="11"/>
      <c r="B239" s="116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>
      <c r="A240" s="11"/>
      <c r="B240" s="116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>
      <c r="A241" s="11"/>
      <c r="B241" s="116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>
      <c r="A242" s="11"/>
      <c r="B242" s="116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>
      <c r="A243" s="11"/>
      <c r="B243" s="116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>
      <c r="A244" s="11"/>
      <c r="B244" s="116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>
      <c r="A245" s="11"/>
      <c r="B245" s="116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>
      <c r="A246" s="11"/>
      <c r="B246" s="116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>
      <c r="A247" s="11"/>
      <c r="B247" s="116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>
      <c r="A248" s="11"/>
      <c r="B248" s="116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>
      <c r="A249" s="11"/>
      <c r="B249" s="116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>
      <c r="A250" s="11"/>
      <c r="B250" s="116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>
      <c r="A251" s="11"/>
      <c r="B251" s="116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>
      <c r="A252" s="11"/>
      <c r="B252" s="116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>
      <c r="A253" s="11"/>
      <c r="B253" s="116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>
      <c r="A254" s="11"/>
      <c r="B254" s="116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>
      <c r="A255" s="11"/>
      <c r="B255" s="116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>
      <c r="A256" s="11"/>
      <c r="B256" s="116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>
      <c r="A257" s="11"/>
      <c r="B257" s="116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>
      <c r="A258" s="11"/>
      <c r="B258" s="116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>
      <c r="A259" s="11"/>
      <c r="B259" s="116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>
      <c r="A260" s="11"/>
      <c r="B260" s="116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>
      <c r="A261" s="11"/>
      <c r="B261" s="116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>
      <c r="A262" s="11"/>
      <c r="B262" s="116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>
      <c r="A263" s="11"/>
      <c r="B263" s="116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>
      <c r="B264" s="116"/>
      <c r="C264" s="11"/>
      <c r="D264" s="11"/>
      <c r="E264" s="11"/>
      <c r="F264" s="11"/>
      <c r="G264" s="11"/>
      <c r="H264" s="11"/>
      <c r="I264" s="11"/>
      <c r="J264" s="11"/>
      <c r="K264" s="11"/>
      <c r="L264" s="11"/>
    </row>
    <row r="265" spans="1:26" ht="15.75" customHeight="1">
      <c r="C265" s="11"/>
      <c r="D265" s="11"/>
      <c r="E265" s="11"/>
      <c r="F265" s="11"/>
      <c r="G265" s="11"/>
      <c r="H265" s="11"/>
      <c r="I265" s="11"/>
      <c r="J265" s="11"/>
      <c r="K265" s="11"/>
      <c r="L265" s="11"/>
    </row>
    <row r="266" spans="1:26" ht="15.75" customHeight="1">
      <c r="C266" s="11"/>
      <c r="D266" s="11"/>
      <c r="E266" s="11"/>
      <c r="F266" s="11"/>
      <c r="G266" s="11"/>
      <c r="H266" s="11"/>
      <c r="I266" s="11"/>
      <c r="J266" s="11"/>
      <c r="K266" s="11"/>
      <c r="L266" s="11"/>
    </row>
    <row r="267" spans="1:26" ht="15.75" customHeight="1">
      <c r="C267" s="11"/>
      <c r="D267" s="11"/>
      <c r="E267" s="11"/>
      <c r="F267" s="11"/>
      <c r="G267" s="11"/>
      <c r="H267" s="11"/>
      <c r="I267" s="11"/>
      <c r="J267" s="11"/>
      <c r="K267" s="11"/>
      <c r="L267" s="11"/>
    </row>
    <row r="268" spans="1:26" ht="15.75" customHeight="1">
      <c r="C268" s="11"/>
      <c r="D268" s="11"/>
      <c r="E268" s="11"/>
      <c r="F268" s="11"/>
      <c r="G268" s="11"/>
      <c r="H268" s="11"/>
      <c r="I268" s="11"/>
      <c r="J268" s="11"/>
      <c r="K268" s="11"/>
      <c r="L268" s="11"/>
    </row>
    <row r="269" spans="1:26" ht="15.75" customHeight="1">
      <c r="C269" s="11"/>
      <c r="D269" s="11"/>
      <c r="E269" s="11"/>
      <c r="F269" s="11"/>
      <c r="G269" s="11"/>
      <c r="H269" s="11"/>
      <c r="I269" s="11"/>
      <c r="J269" s="11"/>
      <c r="K269" s="11"/>
      <c r="L269" s="11"/>
    </row>
    <row r="270" spans="1:26" ht="15.75" customHeight="1">
      <c r="C270" s="11"/>
      <c r="D270" s="11"/>
      <c r="E270" s="11"/>
      <c r="F270" s="11"/>
      <c r="G270" s="11"/>
      <c r="H270" s="11"/>
      <c r="I270" s="11"/>
      <c r="J270" s="11"/>
      <c r="K270" s="11"/>
      <c r="L270" s="11"/>
    </row>
    <row r="271" spans="1:26" ht="15.75" customHeight="1">
      <c r="C271" s="11"/>
      <c r="D271" s="11"/>
      <c r="E271" s="11"/>
      <c r="F271" s="11"/>
      <c r="G271" s="11"/>
      <c r="H271" s="11"/>
      <c r="I271" s="11"/>
      <c r="J271" s="11"/>
      <c r="K271" s="11"/>
      <c r="L271" s="11"/>
    </row>
    <row r="272" spans="1:26" ht="15.75" customHeight="1">
      <c r="C272" s="11"/>
      <c r="D272" s="11"/>
      <c r="E272" s="11"/>
      <c r="F272" s="11"/>
      <c r="G272" s="11"/>
      <c r="H272" s="11"/>
      <c r="I272" s="11"/>
      <c r="J272" s="11"/>
      <c r="K272" s="11"/>
      <c r="L272" s="11"/>
    </row>
    <row r="273" spans="3:12" ht="15.75" customHeight="1">
      <c r="C273" s="11"/>
      <c r="D273" s="11"/>
      <c r="E273" s="11"/>
      <c r="F273" s="11"/>
      <c r="G273" s="11"/>
      <c r="H273" s="11"/>
      <c r="I273" s="11"/>
      <c r="J273" s="11"/>
      <c r="K273" s="11"/>
      <c r="L273" s="11"/>
    </row>
    <row r="274" spans="3:12" ht="15.75" customHeight="1">
      <c r="C274" s="11"/>
      <c r="D274" s="11"/>
      <c r="E274" s="11"/>
      <c r="F274" s="11"/>
      <c r="G274" s="11"/>
      <c r="H274" s="11"/>
      <c r="I274" s="11"/>
      <c r="J274" s="11"/>
      <c r="K274" s="11"/>
      <c r="L274" s="11"/>
    </row>
    <row r="275" spans="3:12" ht="15.75" customHeight="1">
      <c r="C275" s="11"/>
      <c r="D275" s="11"/>
      <c r="E275" s="11"/>
      <c r="F275" s="11"/>
      <c r="G275" s="11"/>
      <c r="H275" s="11"/>
      <c r="I275" s="11"/>
      <c r="J275" s="11"/>
      <c r="K275" s="11"/>
      <c r="L275" s="11"/>
    </row>
    <row r="276" spans="3:12" ht="15.75" customHeight="1">
      <c r="C276" s="11"/>
      <c r="D276" s="11"/>
      <c r="E276" s="11"/>
      <c r="F276" s="11"/>
      <c r="G276" s="11"/>
      <c r="H276" s="11"/>
      <c r="I276" s="11"/>
      <c r="J276" s="11"/>
      <c r="K276" s="11"/>
      <c r="L276" s="11"/>
    </row>
    <row r="277" spans="3:12" ht="15.75" customHeight="1">
      <c r="C277" s="11"/>
      <c r="D277" s="11"/>
      <c r="E277" s="11"/>
      <c r="F277" s="11"/>
      <c r="G277" s="11"/>
      <c r="H277" s="11"/>
      <c r="I277" s="11"/>
      <c r="J277" s="11"/>
      <c r="K277" s="11"/>
      <c r="L277" s="11"/>
    </row>
    <row r="278" spans="3:12" ht="15.75" customHeight="1">
      <c r="C278" s="11"/>
      <c r="D278" s="11"/>
      <c r="E278" s="11"/>
      <c r="F278" s="11"/>
      <c r="G278" s="11"/>
      <c r="H278" s="11"/>
      <c r="I278" s="11"/>
      <c r="J278" s="11"/>
      <c r="K278" s="11"/>
      <c r="L278" s="11"/>
    </row>
    <row r="279" spans="3:12" ht="15.75" customHeight="1">
      <c r="C279" s="11"/>
      <c r="D279" s="11"/>
      <c r="E279" s="11"/>
      <c r="F279" s="11"/>
      <c r="G279" s="11"/>
      <c r="H279" s="11"/>
      <c r="I279" s="11"/>
      <c r="J279" s="11"/>
      <c r="K279" s="11"/>
      <c r="L279" s="11"/>
    </row>
    <row r="280" spans="3:12" ht="15.75" customHeight="1"/>
    <row r="281" spans="3:12" ht="15.75" customHeight="1"/>
    <row r="282" spans="3:12" ht="15.75" customHeight="1"/>
    <row r="283" spans="3:12" ht="15.75" customHeight="1"/>
    <row r="284" spans="3:12" ht="15.75" customHeight="1"/>
    <row r="285" spans="3:12" ht="15.75" customHeight="1"/>
    <row r="286" spans="3:12" ht="15.75" customHeight="1"/>
    <row r="287" spans="3:12" ht="15.75" customHeight="1"/>
    <row r="288" spans="3:12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111">
    <mergeCell ref="A68:A69"/>
    <mergeCell ref="B68:B69"/>
    <mergeCell ref="C68:C69"/>
    <mergeCell ref="D68:D69"/>
    <mergeCell ref="E68:E69"/>
    <mergeCell ref="F68:F69"/>
    <mergeCell ref="G68:G69"/>
    <mergeCell ref="K68:K69"/>
    <mergeCell ref="A54:A61"/>
    <mergeCell ref="B66:B67"/>
    <mergeCell ref="C66:C67"/>
    <mergeCell ref="D66:D67"/>
    <mergeCell ref="E66:E67"/>
    <mergeCell ref="A52:A53"/>
    <mergeCell ref="B52:B53"/>
    <mergeCell ref="C52:C53"/>
    <mergeCell ref="D52:D53"/>
    <mergeCell ref="E52:E53"/>
    <mergeCell ref="F52:F53"/>
    <mergeCell ref="G52:G53"/>
    <mergeCell ref="K52:K53"/>
    <mergeCell ref="B54:B61"/>
    <mergeCell ref="C54:C61"/>
    <mergeCell ref="D54:D61"/>
    <mergeCell ref="E54:E61"/>
    <mergeCell ref="F54:F61"/>
    <mergeCell ref="G54:G61"/>
    <mergeCell ref="K54:K61"/>
    <mergeCell ref="A46:A47"/>
    <mergeCell ref="B46:B47"/>
    <mergeCell ref="C46:C47"/>
    <mergeCell ref="C41:C42"/>
    <mergeCell ref="A49:A51"/>
    <mergeCell ref="B49:B51"/>
    <mergeCell ref="C49:C51"/>
    <mergeCell ref="D49:D51"/>
    <mergeCell ref="E49:E51"/>
    <mergeCell ref="A33:A34"/>
    <mergeCell ref="A31:A32"/>
    <mergeCell ref="G35:G36"/>
    <mergeCell ref="L41:L42"/>
    <mergeCell ref="F31:F32"/>
    <mergeCell ref="G31:G32"/>
    <mergeCell ref="K31:K32"/>
    <mergeCell ref="L31:L32"/>
    <mergeCell ref="A35:A36"/>
    <mergeCell ref="B35:B36"/>
    <mergeCell ref="C35:C36"/>
    <mergeCell ref="D35:D36"/>
    <mergeCell ref="E35:E36"/>
    <mergeCell ref="F35:F36"/>
    <mergeCell ref="L33:L34"/>
    <mergeCell ref="L35:L36"/>
    <mergeCell ref="A41:A42"/>
    <mergeCell ref="B41:B42"/>
    <mergeCell ref="L19:L20"/>
    <mergeCell ref="D79:E79"/>
    <mergeCell ref="G79:J79"/>
    <mergeCell ref="K35:K36"/>
    <mergeCell ref="D46:D47"/>
    <mergeCell ref="E46:E47"/>
    <mergeCell ref="F46:F47"/>
    <mergeCell ref="G46:G47"/>
    <mergeCell ref="K46:K47"/>
    <mergeCell ref="L46:L47"/>
    <mergeCell ref="F49:F51"/>
    <mergeCell ref="G49:G51"/>
    <mergeCell ref="K49:K51"/>
    <mergeCell ref="D41:D42"/>
    <mergeCell ref="B31:B32"/>
    <mergeCell ref="C33:C34"/>
    <mergeCell ref="C31:C32"/>
    <mergeCell ref="D31:D32"/>
    <mergeCell ref="D16:K16"/>
    <mergeCell ref="D33:D34"/>
    <mergeCell ref="E33:E34"/>
    <mergeCell ref="K41:K42"/>
    <mergeCell ref="K19:K20"/>
    <mergeCell ref="L66:L67"/>
    <mergeCell ref="K66:K67"/>
    <mergeCell ref="L68:L69"/>
    <mergeCell ref="A10:L10"/>
    <mergeCell ref="A11:L11"/>
    <mergeCell ref="A12:L12"/>
    <mergeCell ref="D14:J14"/>
    <mergeCell ref="A15:C15"/>
    <mergeCell ref="D15:J15"/>
    <mergeCell ref="F33:F34"/>
    <mergeCell ref="G33:G34"/>
    <mergeCell ref="K33:K34"/>
    <mergeCell ref="E31:E32"/>
    <mergeCell ref="E19:G19"/>
    <mergeCell ref="H19:J19"/>
    <mergeCell ref="E41:E42"/>
    <mergeCell ref="F41:F42"/>
    <mergeCell ref="G41:G42"/>
    <mergeCell ref="A16:C16"/>
    <mergeCell ref="A19:A20"/>
    <mergeCell ref="B19:B20"/>
    <mergeCell ref="C19:C20"/>
    <mergeCell ref="D19:D20"/>
    <mergeCell ref="B33:B34"/>
    <mergeCell ref="K62:K65"/>
    <mergeCell ref="G62:G65"/>
    <mergeCell ref="F62:F65"/>
    <mergeCell ref="C62:C65"/>
    <mergeCell ref="B62:B65"/>
    <mergeCell ref="D62:D65"/>
    <mergeCell ref="E62:E65"/>
    <mergeCell ref="F66:F67"/>
    <mergeCell ref="G66:G67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UCF</dc:creator>
  <cp:lastModifiedBy>Максим</cp:lastModifiedBy>
  <dcterms:created xsi:type="dcterms:W3CDTF">2022-10-28T14:38:25Z</dcterms:created>
  <dcterms:modified xsi:type="dcterms:W3CDTF">2022-11-26T20:04:09Z</dcterms:modified>
</cp:coreProperties>
</file>