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Фінансування" sheetId="1" r:id="rId1"/>
    <sheet name="Кошторис  витрат" sheetId="2" r:id="rId2"/>
  </sheets>
  <definedNames/>
  <calcPr fullCalcOnLoad="1"/>
</workbook>
</file>

<file path=xl/sharedStrings.xml><?xml version="1.0" encoding="utf-8"?>
<sst xmlns="http://schemas.openxmlformats.org/spreadsheetml/2006/main" count="747" uniqueCount="402">
  <si>
    <t xml:space="preserve">
</t>
  </si>
  <si>
    <t>Додаток №4</t>
  </si>
  <si>
    <t>до Договору про надання гранту № 4 REG31-04848</t>
  </si>
  <si>
    <t>від "30" червня 2021 року</t>
  </si>
  <si>
    <t>Назва конкурсної програми:Культура.Туризи.Регіони</t>
  </si>
  <si>
    <t>Назва ЛОТ-у: 3 Локальний фестиваль</t>
  </si>
  <si>
    <t>Назва проєкту:Міжнародний фестиваль гончарів "Не святі горшки ліплять"</t>
  </si>
  <si>
    <t>Дата початку проєкту: 06.2021</t>
  </si>
  <si>
    <t>Дата завершення проєкту:30.10.2021</t>
  </si>
  <si>
    <t xml:space="preserve">  ЗВІТ</t>
  </si>
  <si>
    <t xml:space="preserve">про надходження та використання коштів для реалізації проєкту </t>
  </si>
  <si>
    <t>за період з червня по 30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</si>
  <si>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</si>
  <si>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</si>
  <si>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</si>
  <si>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</si>
  <si>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інших інстутиційних донорів</t>
  </si>
  <si>
    <t>Кошти приватних донорів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</si>
  <si>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</si>
  <si>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</si>
  <si>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</si>
  <si>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</si>
  <si>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</si>
  <si>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</si>
  <si>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</si>
  <si>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</si>
  <si>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</si>
  <si>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</si>
  <si>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</si>
  <si>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</si>
  <si>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</si>
  <si>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</si>
  <si>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</si>
  <si>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</si>
  <si>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</si>
  <si>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</si>
  <si>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</si>
  <si>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</si>
  <si>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</si>
  <si>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</si>
  <si>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</si>
  <si>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</si>
  <si>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</si>
  <si>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</si>
  <si>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</si>
  <si>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</si>
  <si>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</si>
  <si>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</si>
  <si>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</si>
  <si>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</si>
  <si>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</si>
  <si>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</si>
  <si>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</si>
  <si>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</si>
  <si>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</si>
  <si>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</si>
  <si>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</si>
  <si>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</si>
  <si>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</si>
  <si>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</si>
  <si>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</si>
  <si>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</si>
  <si>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</si>
  <si>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</si>
  <si>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</si>
  <si>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</si>
  <si>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</si>
  <si>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</si>
  <si>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</si>
  <si>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</si>
  <si>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</si>
  <si>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</si>
  <si>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</si>
  <si>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</si>
  <si>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</si>
  <si>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</si>
  <si>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</si>
  <si>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</si>
  <si>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Керівниця проєкту
Джигринюк У.А.   Зайнятість у проєкті 60%</t>
  </si>
  <si>
    <t>місяців</t>
  </si>
  <si>
    <t>1.1.2</t>
  </si>
  <si>
    <t xml:space="preserve"> Кураторка проєкту
Голяш І.Д.Зайнятість у проєкті 60%</t>
  </si>
  <si>
    <t>1.1.3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</si>
  <si>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</si>
  <si>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</si>
  <si>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</si>
  <si>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</si>
  <si>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</si>
  <si>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</si>
  <si>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</si>
  <si>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</si>
  <si>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</si>
  <si>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</si>
  <si>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</si>
  <si>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</si>
  <si>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</si>
  <si>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</si>
  <si>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</si>
  <si>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</si>
  <si>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</si>
  <si>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</si>
  <si>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</si>
  <si>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</si>
  <si>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</si>
  <si>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</si>
  <si>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</si>
  <si>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</si>
  <si>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</si>
  <si>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</si>
  <si>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</si>
  <si>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</si>
  <si>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</si>
  <si>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</si>
  <si>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</si>
  <si>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</si>
  <si>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</si>
  <si>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</si>
  <si>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</si>
  <si>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</si>
  <si>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</si>
  <si>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</si>
  <si>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</si>
  <si>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</si>
  <si>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</si>
  <si>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</si>
  <si>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</si>
  <si>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</si>
  <si>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</si>
  <si>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</si>
  <si>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</si>
  <si>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</si>
  <si>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</si>
  <si>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</si>
  <si>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</si>
  <si>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</si>
  <si>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</si>
  <si>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</si>
  <si>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</si>
  <si>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</si>
  <si>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</si>
  <si>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</si>
  <si>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</si>
  <si>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</si>
  <si>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</si>
  <si>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</si>
  <si>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</si>
  <si>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</si>
  <si>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</si>
  <si>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</si>
  <si>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</si>
  <si>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</si>
  <si>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</si>
  <si>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</si>
  <si>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</si>
  <si>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</si>
  <si>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</si>
  <si>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</si>
  <si>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</si>
  <si>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</si>
  <si>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</si>
  <si>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</si>
  <si>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</si>
  <si>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</si>
  <si>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</si>
  <si>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</si>
  <si>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</si>
  <si>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</si>
  <si>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</si>
  <si>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</si>
  <si>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</si>
  <si>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</si>
  <si>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</si>
  <si>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</si>
  <si>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</si>
  <si>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</si>
  <si>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</si>
  <si>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</si>
  <si>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</si>
  <si>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</si>
  <si>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</si>
  <si>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</si>
  <si>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</si>
  <si>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</si>
  <si>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</si>
  <si>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</si>
  <si>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</si>
  <si>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</si>
  <si>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</si>
  <si>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</si>
  <si>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</si>
  <si>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</si>
  <si>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</si>
  <si>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</si>
  <si>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</si>
  <si>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</si>
  <si>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</si>
  <si>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</si>
  <si>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</si>
  <si>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</si>
  <si>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</si>
  <si>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</si>
  <si>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</si>
  <si>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</si>
  <si>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</si>
  <si>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</si>
  <si>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</si>
  <si>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</si>
  <si>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</si>
  <si>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</si>
  <si>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</si>
  <si>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</si>
  <si>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</si>
  <si>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</si>
  <si>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</si>
  <si>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</si>
  <si>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</si>
  <si>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</si>
  <si>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</si>
  <si>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</si>
  <si>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</si>
  <si>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</si>
  <si>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</si>
  <si>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</si>
  <si>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</si>
  <si>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</si>
  <si>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</si>
  <si>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</si>
  <si>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</si>
  <si>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</si>
  <si>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</si>
  <si>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</si>
  <si>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</si>
  <si>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</si>
  <si>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</si>
  <si>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</si>
  <si>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</si>
  <si>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</si>
  <si>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</si>
  <si>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</si>
  <si>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</si>
  <si>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</si>
  <si>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</si>
  <si>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</si>
  <si>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</si>
  <si>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</si>
  <si>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</si>
  <si>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</si>
  <si>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</si>
  <si>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</si>
  <si>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</si>
  <si>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</si>
  <si>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</si>
  <si>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</si>
  <si>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</si>
  <si>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</si>
  <si>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</si>
  <si>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</si>
  <si>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</si>
  <si>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</si>
  <si>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</si>
  <si>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</si>
  <si>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</si>
  <si>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</si>
  <si>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</si>
  <si>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</si>
  <si>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</si>
  <si>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</si>
  <si>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</si>
  <si>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</si>
  <si>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</si>
  <si>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</si>
  <si>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</si>
  <si>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</si>
  <si>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</si>
  <si>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</si>
  <si>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</si>
  <si>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</si>
  <si>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</si>
  <si>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</si>
  <si>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</si>
  <si>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</si>
  <si>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</si>
  <si>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</si>
  <si>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</si>
  <si>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</si>
  <si>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</si>
  <si>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</si>
  <si>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</si>
  <si>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</si>
  <si>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</si>
  <si>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</si>
  <si>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</si>
  <si>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</si>
  <si>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</si>
  <si>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</si>
  <si>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</si>
  <si>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</si>
  <si>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</si>
  <si>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</si>
  <si>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</si>
  <si>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</si>
  <si>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</si>
  <si>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</si>
  <si>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</si>
  <si>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</si>
  <si>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</si>
  <si>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</si>
  <si>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</si>
  <si>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</si>
  <si>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</si>
  <si>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</si>
  <si>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</si>
  <si>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</si>
  <si>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</si>
  <si>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</si>
  <si>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</si>
  <si>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</si>
  <si>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</si>
  <si>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</si>
  <si>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</si>
  <si>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</si>
  <si>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</si>
  <si>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Друк інформаційної збірки</t>
  </si>
  <si>
    <t>Друк банера</t>
  </si>
  <si>
    <t>Плита електрична 4-х конфорочна.
4 плоскі чавунні конфорки з 3 кВт.
З духовою шафою потужністю 5,3 кВт.</t>
  </si>
  <si>
    <t>Помічник кураторки проєкту
Яцків М.В.Зайнятість у проєкті 40%</t>
  </si>
  <si>
    <t>Помічник проєктної менеджерки
Дутка С.Я.Зайнятість у проєкті 40%</t>
  </si>
  <si>
    <t>PR-менеджерка
Голда О.І.Зайнятість у проєкті 40%</t>
  </si>
  <si>
    <t>Фінансова менеджерка
Овсейко Н.В.Зайнятість у проєкті 50%</t>
  </si>
  <si>
    <t>1.3.5</t>
  </si>
  <si>
    <t>1.3.7</t>
  </si>
  <si>
    <t>1.3.8</t>
  </si>
  <si>
    <t>1.1.4</t>
  </si>
  <si>
    <t>1.1.5</t>
  </si>
  <si>
    <t>1.1.6</t>
  </si>
  <si>
    <t>Оренда сцени</t>
  </si>
  <si>
    <t xml:space="preserve"> (діб)</t>
  </si>
  <si>
    <t>Звукове обладнання</t>
  </si>
  <si>
    <t>4.2.4</t>
  </si>
  <si>
    <t>4.2.5</t>
  </si>
  <si>
    <t>4.2.6</t>
  </si>
  <si>
    <t>Світлове обладнання</t>
  </si>
  <si>
    <t>Оренда квадрокоптера DJI Inspire 2 + X5S</t>
  </si>
  <si>
    <t>Щитова 380В підключення 10 кВт</t>
  </si>
  <si>
    <t>годин</t>
  </si>
  <si>
    <t>км</t>
  </si>
  <si>
    <t>Оренда вантажного автомобіля до 5 тонн</t>
  </si>
  <si>
    <t xml:space="preserve">Шамотна маса для виготовлення скульптури, світло-сіра, температура випалу 1260-1280С( ШМ-зп/1) </t>
  </si>
  <si>
    <t>Червона гончарна маса, температура випалу 950-1040С</t>
  </si>
  <si>
    <t>Біла гончарна маса, температура спікання 1000-1200С,  (МКФ-2)</t>
  </si>
  <si>
    <t>6.1.4</t>
  </si>
  <si>
    <t>Дрова колоті</t>
  </si>
  <si>
    <t>6.1.5</t>
  </si>
  <si>
    <t>Вата керамічна</t>
  </si>
  <si>
    <t>6.1.6</t>
  </si>
  <si>
    <t>Спецодяг для учасників фестивалю</t>
  </si>
  <si>
    <t>6.1.7</t>
  </si>
  <si>
    <t>Футболка з логотипом фестивалю</t>
  </si>
  <si>
    <t>6.1.8</t>
  </si>
  <si>
    <t>Рамки для подяк і грамот формату А4</t>
  </si>
  <si>
    <t>6.1.9</t>
  </si>
  <si>
    <t>Папка реєстратор</t>
  </si>
  <si>
    <t>6.1.10</t>
  </si>
  <si>
    <t>Файли для документів А4</t>
  </si>
  <si>
    <t>6.1.11</t>
  </si>
  <si>
    <t>Папір А4 (500арк.)</t>
  </si>
  <si>
    <t>6.1.12</t>
  </si>
  <si>
    <t>Цегла шамотна</t>
  </si>
  <si>
    <t>6.1.13</t>
  </si>
  <si>
    <t>Дезинфікуючий розчин 1л</t>
  </si>
  <si>
    <t>6.1.14</t>
  </si>
  <si>
    <t>Маски захисні</t>
  </si>
  <si>
    <t>6.1.15</t>
  </si>
  <si>
    <t>Розділювачі для документів</t>
  </si>
  <si>
    <t>Flesh_disk</t>
  </si>
  <si>
    <t>Рекламні витрати (Вуличне радіо)</t>
  </si>
  <si>
    <t>Ледборди і  сіті-лайти</t>
  </si>
  <si>
    <t>місяць</t>
  </si>
  <si>
    <t>Монтаж відеофільму</t>
  </si>
  <si>
    <t>Послуга виготовлення скульптури для випалу на закритті фестивалю (майстер буде визначений за підсумками конкурсу ескізів)</t>
  </si>
  <si>
    <t xml:space="preserve">Достаквка поштова вати керамічної </t>
  </si>
  <si>
    <t>Послуги ведучого фестивалю (договір ЦПХ)</t>
  </si>
  <si>
    <t>днів</t>
  </si>
  <si>
    <t>Майстерклас з народного танцю
ФОП Денісевич Б.Т.</t>
  </si>
  <si>
    <t>Послуги  поштові</t>
  </si>
  <si>
    <t>13.4.9</t>
  </si>
  <si>
    <t>Послуги охорони території</t>
  </si>
  <si>
    <t>13.4.10</t>
  </si>
  <si>
    <t>Фотозона (оренда, обслуговування)</t>
  </si>
  <si>
    <t>13.4.11</t>
  </si>
  <si>
    <t xml:space="preserve">Послуги з організації розваг </t>
  </si>
  <si>
    <t>13.4.12</t>
  </si>
  <si>
    <t>13.4.13</t>
  </si>
  <si>
    <t>Послуги по обслуговуванню території парку для проведення фестивалю</t>
  </si>
  <si>
    <t>13.4.14</t>
  </si>
  <si>
    <t>Кошти державного та місцевих бюджетів 
(Тернопільська міська рада (Управління культури і мистецтв))</t>
  </si>
  <si>
    <t>Власні кошти організації-заявника 
Творча Спілка "Тернопільський обласний осередок Національної спілки майстрів народного мистецтва України""</t>
  </si>
  <si>
    <t>Кошти організацій-партнерів 
(ГО "ПАРТНЕРСТВО.",
ГО "Не святі грошки ліплять")</t>
  </si>
  <si>
    <t>Уляна ДЖИГРИНЮК</t>
  </si>
  <si>
    <t>Голова Осередку</t>
  </si>
  <si>
    <t>Назва Грантоотримувача:Творча Спілка "Тернопільський обласний осередок Національної спілки майстрів народного мистецтва України"</t>
  </si>
  <si>
    <t>Замінено на ФОП Данилейко Д.В.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</si>
</sst>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d\.m\.yyyy"/>
    <numFmt numFmtId="173" formatCode="&quot;$&quot;#,##0"/>
    <numFmt numFmtId="174" formatCode="_-* #,##0.00\ _₴_-;\-* #,##0.00\ _₴_-;_-* &quot;-&quot;??\ _₴_-;_-@"/>
    <numFmt numFmtId="175" formatCode="d\.m"/>
    <numFmt numFmtId="176" formatCode="0.00;[Red]0.00"/>
  </numFmts>
  <fonts count="79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72" fontId="57" fillId="0" borderId="0" xfId="0" applyNumberFormat="1" applyFont="1" applyAlignment="1">
      <alignment/>
    </xf>
    <xf numFmtId="0" fontId="6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1" fillId="0" borderId="0" xfId="0" applyFont="1" applyAlignment="1">
      <alignment/>
    </xf>
    <xf numFmtId="10" fontId="61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10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10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0" fontId="40" fillId="0" borderId="11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 wrapText="1"/>
    </xf>
    <xf numFmtId="10" fontId="48" fillId="0" borderId="11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10" fontId="40" fillId="0" borderId="18" xfId="0" applyNumberFormat="1" applyFont="1" applyBorder="1" applyAlignment="1">
      <alignment horizontal="center" vertical="center"/>
    </xf>
    <xf numFmtId="4" fontId="40" fillId="0" borderId="19" xfId="0" applyNumberFormat="1" applyFont="1" applyBorder="1" applyAlignment="1">
      <alignment horizontal="center" vertical="center"/>
    </xf>
    <xf numFmtId="4" fontId="40" fillId="0" borderId="18" xfId="0" applyNumberFormat="1" applyFont="1" applyBorder="1" applyAlignment="1">
      <alignment horizontal="center" vertical="center"/>
    </xf>
    <xf numFmtId="4" fontId="40" fillId="0" borderId="20" xfId="0" applyNumberFormat="1" applyFont="1" applyBorder="1" applyAlignment="1">
      <alignment horizontal="center" vertical="center"/>
    </xf>
    <xf numFmtId="10" fontId="40" fillId="0" borderId="20" xfId="0" applyNumberFormat="1" applyFont="1" applyBorder="1" applyAlignment="1">
      <alignment horizontal="center" vertical="center"/>
    </xf>
    <xf numFmtId="10" fontId="48" fillId="0" borderId="18" xfId="0" applyNumberFormat="1" applyFont="1" applyBorder="1" applyAlignment="1">
      <alignment horizontal="center" vertical="center"/>
    </xf>
    <xf numFmtId="4" fontId="48" fillId="0" borderId="19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10" fontId="40" fillId="0" borderId="22" xfId="0" applyNumberFormat="1" applyFont="1" applyBorder="1" applyAlignment="1">
      <alignment horizontal="center" vertical="center"/>
    </xf>
    <xf numFmtId="4" fontId="40" fillId="0" borderId="23" xfId="0" applyNumberFormat="1" applyFont="1" applyBorder="1" applyAlignment="1">
      <alignment horizontal="center" vertical="center"/>
    </xf>
    <xf numFmtId="4" fontId="40" fillId="0" borderId="22" xfId="0" applyNumberFormat="1" applyFont="1" applyBorder="1" applyAlignment="1">
      <alignment horizontal="center" vertical="center"/>
    </xf>
    <xf numFmtId="4" fontId="40" fillId="0" borderId="24" xfId="0" applyNumberFormat="1" applyFont="1" applyBorder="1" applyAlignment="1">
      <alignment horizontal="center" vertical="center"/>
    </xf>
    <xf numFmtId="10" fontId="40" fillId="0" borderId="24" xfId="0" applyNumberFormat="1" applyFont="1" applyBorder="1" applyAlignment="1">
      <alignment horizontal="center" vertical="center"/>
    </xf>
    <xf numFmtId="10" fontId="62" fillId="0" borderId="22" xfId="0" applyNumberFormat="1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10" fontId="40" fillId="0" borderId="26" xfId="0" applyNumberFormat="1" applyFont="1" applyBorder="1" applyAlignment="1">
      <alignment horizontal="center" vertical="center"/>
    </xf>
    <xf numFmtId="4" fontId="40" fillId="0" borderId="27" xfId="0" applyNumberFormat="1" applyFont="1" applyBorder="1" applyAlignment="1">
      <alignment horizontal="center" vertical="center"/>
    </xf>
    <xf numFmtId="4" fontId="40" fillId="0" borderId="26" xfId="0" applyNumberFormat="1" applyFont="1" applyBorder="1" applyAlignment="1">
      <alignment horizontal="center" vertical="center"/>
    </xf>
    <xf numFmtId="4" fontId="40" fillId="0" borderId="28" xfId="0" applyNumberFormat="1" applyFont="1" applyBorder="1" applyAlignment="1">
      <alignment horizontal="center" vertical="center"/>
    </xf>
    <xf numFmtId="10" fontId="40" fillId="0" borderId="28" xfId="0" applyNumberFormat="1" applyFont="1" applyBorder="1" applyAlignment="1">
      <alignment horizontal="center" vertical="center"/>
    </xf>
    <xf numFmtId="10" fontId="62" fillId="0" borderId="26" xfId="0" applyNumberFormat="1" applyFont="1" applyBorder="1" applyAlignment="1">
      <alignment horizontal="center" vertical="center"/>
    </xf>
    <xf numFmtId="4" fontId="48" fillId="0" borderId="27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10" fontId="40" fillId="0" borderId="29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 vertical="center"/>
    </xf>
    <xf numFmtId="4" fontId="40" fillId="0" borderId="16" xfId="0" applyNumberFormat="1" applyFont="1" applyBorder="1" applyAlignment="1">
      <alignment horizontal="center" vertical="center"/>
    </xf>
    <xf numFmtId="10" fontId="40" fillId="0" borderId="16" xfId="0" applyNumberFormat="1" applyFont="1" applyBorder="1" applyAlignment="1">
      <alignment horizontal="center" vertical="center"/>
    </xf>
    <xf numFmtId="10" fontId="40" fillId="0" borderId="14" xfId="0" applyNumberFormat="1" applyFont="1" applyBorder="1" applyAlignment="1">
      <alignment horizontal="center" vertical="center"/>
    </xf>
    <xf numFmtId="10" fontId="62" fillId="0" borderId="14" xfId="0" applyNumberFormat="1" applyFont="1" applyBorder="1" applyAlignment="1">
      <alignment horizontal="center" vertical="center"/>
    </xf>
    <xf numFmtId="4" fontId="48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30" xfId="0" applyFont="1" applyBorder="1" applyAlignment="1">
      <alignment/>
    </xf>
    <xf numFmtId="10" fontId="63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" fontId="57" fillId="0" borderId="0" xfId="0" applyNumberFormat="1" applyFont="1" applyAlignment="1">
      <alignment horizontal="right"/>
    </xf>
    <xf numFmtId="4" fontId="64" fillId="0" borderId="0" xfId="0" applyNumberFormat="1" applyFont="1" applyAlignment="1">
      <alignment horizontal="right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4" fontId="57" fillId="0" borderId="0" xfId="0" applyNumberFormat="1" applyFont="1" applyAlignment="1">
      <alignment horizontal="right" vertical="center"/>
    </xf>
    <xf numFmtId="4" fontId="65" fillId="0" borderId="0" xfId="0" applyNumberFormat="1" applyFont="1" applyAlignment="1">
      <alignment horizontal="right" wrapText="1"/>
    </xf>
    <xf numFmtId="4" fontId="66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173" fontId="58" fillId="33" borderId="31" xfId="0" applyNumberFormat="1" applyFont="1" applyFill="1" applyBorder="1" applyAlignment="1">
      <alignment horizontal="center" vertical="center" wrapText="1"/>
    </xf>
    <xf numFmtId="173" fontId="58" fillId="33" borderId="0" xfId="0" applyNumberFormat="1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 wrapText="1"/>
    </xf>
    <xf numFmtId="3" fontId="58" fillId="34" borderId="33" xfId="0" applyNumberFormat="1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 wrapText="1"/>
    </xf>
    <xf numFmtId="0" fontId="67" fillId="35" borderId="34" xfId="0" applyFont="1" applyFill="1" applyBorder="1" applyAlignment="1">
      <alignment vertical="center"/>
    </xf>
    <xf numFmtId="0" fontId="67" fillId="35" borderId="35" xfId="0" applyFont="1" applyFill="1" applyBorder="1" applyAlignment="1">
      <alignment horizontal="center" vertical="center"/>
    </xf>
    <xf numFmtId="0" fontId="67" fillId="35" borderId="36" xfId="0" applyFont="1" applyFill="1" applyBorder="1" applyAlignment="1">
      <alignment vertical="center" wrapText="1"/>
    </xf>
    <xf numFmtId="0" fontId="0" fillId="35" borderId="36" xfId="0" applyFont="1" applyFill="1" applyBorder="1" applyAlignment="1">
      <alignment horizontal="center" vertical="center"/>
    </xf>
    <xf numFmtId="4" fontId="0" fillId="35" borderId="36" xfId="0" applyNumberFormat="1" applyFont="1" applyFill="1" applyBorder="1" applyAlignment="1">
      <alignment horizontal="right" vertical="center"/>
    </xf>
    <xf numFmtId="4" fontId="68" fillId="35" borderId="36" xfId="0" applyNumberFormat="1" applyFont="1" applyFill="1" applyBorder="1" applyAlignment="1">
      <alignment horizontal="right" vertical="center"/>
    </xf>
    <xf numFmtId="0" fontId="0" fillId="35" borderId="3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8" fillId="36" borderId="38" xfId="0" applyFont="1" applyFill="1" applyBorder="1" applyAlignment="1">
      <alignment vertical="center"/>
    </xf>
    <xf numFmtId="0" fontId="58" fillId="36" borderId="32" xfId="0" applyFont="1" applyFill="1" applyBorder="1" applyAlignment="1">
      <alignment horizontal="center" vertical="center"/>
    </xf>
    <xf numFmtId="0" fontId="59" fillId="36" borderId="35" xfId="0" applyFont="1" applyFill="1" applyBorder="1" applyAlignment="1">
      <alignment vertical="center"/>
    </xf>
    <xf numFmtId="0" fontId="57" fillId="36" borderId="35" xfId="0" applyFont="1" applyFill="1" applyBorder="1" applyAlignment="1">
      <alignment horizontal="center" vertical="center"/>
    </xf>
    <xf numFmtId="4" fontId="57" fillId="36" borderId="35" xfId="0" applyNumberFormat="1" applyFont="1" applyFill="1" applyBorder="1" applyAlignment="1">
      <alignment horizontal="right" vertical="center"/>
    </xf>
    <xf numFmtId="4" fontId="64" fillId="36" borderId="35" xfId="0" applyNumberFormat="1" applyFont="1" applyFill="1" applyBorder="1" applyAlignment="1">
      <alignment horizontal="right" vertical="center"/>
    </xf>
    <xf numFmtId="0" fontId="57" fillId="36" borderId="39" xfId="0" applyFont="1" applyFill="1" applyBorder="1" applyAlignment="1">
      <alignment vertical="center"/>
    </xf>
    <xf numFmtId="174" fontId="58" fillId="37" borderId="40" xfId="0" applyNumberFormat="1" applyFont="1" applyFill="1" applyBorder="1" applyAlignment="1">
      <alignment vertical="top"/>
    </xf>
    <xf numFmtId="49" fontId="58" fillId="37" borderId="41" xfId="0" applyNumberFormat="1" applyFont="1" applyFill="1" applyBorder="1" applyAlignment="1">
      <alignment horizontal="center" vertical="top"/>
    </xf>
    <xf numFmtId="0" fontId="69" fillId="37" borderId="30" xfId="0" applyFont="1" applyFill="1" applyBorder="1" applyAlignment="1">
      <alignment vertical="top" wrapText="1"/>
    </xf>
    <xf numFmtId="0" fontId="58" fillId="37" borderId="42" xfId="0" applyFont="1" applyFill="1" applyBorder="1" applyAlignment="1">
      <alignment horizontal="center" vertical="top"/>
    </xf>
    <xf numFmtId="4" fontId="58" fillId="37" borderId="18" xfId="0" applyNumberFormat="1" applyFont="1" applyFill="1" applyBorder="1" applyAlignment="1">
      <alignment horizontal="right" vertical="top"/>
    </xf>
    <xf numFmtId="4" fontId="58" fillId="37" borderId="20" xfId="0" applyNumberFormat="1" applyFont="1" applyFill="1" applyBorder="1" applyAlignment="1">
      <alignment horizontal="right" vertical="top"/>
    </xf>
    <xf numFmtId="4" fontId="58" fillId="37" borderId="19" xfId="0" applyNumberFormat="1" applyFont="1" applyFill="1" applyBorder="1" applyAlignment="1">
      <alignment horizontal="right" vertical="top"/>
    </xf>
    <xf numFmtId="4" fontId="64" fillId="37" borderId="43" xfId="0" applyNumberFormat="1" applyFont="1" applyFill="1" applyBorder="1" applyAlignment="1">
      <alignment horizontal="right" vertical="top"/>
    </xf>
    <xf numFmtId="10" fontId="64" fillId="37" borderId="43" xfId="0" applyNumberFormat="1" applyFont="1" applyFill="1" applyBorder="1" applyAlignment="1">
      <alignment horizontal="right" vertical="top"/>
    </xf>
    <xf numFmtId="0" fontId="58" fillId="37" borderId="19" xfId="0" applyFont="1" applyFill="1" applyBorder="1" applyAlignment="1">
      <alignment vertical="top" wrapText="1"/>
    </xf>
    <xf numFmtId="0" fontId="58" fillId="0" borderId="0" xfId="0" applyFont="1" applyAlignment="1">
      <alignment vertical="top"/>
    </xf>
    <xf numFmtId="174" fontId="58" fillId="0" borderId="44" xfId="0" applyNumberFormat="1" applyFont="1" applyBorder="1" applyAlignment="1">
      <alignment vertical="top"/>
    </xf>
    <xf numFmtId="49" fontId="59" fillId="0" borderId="21" xfId="0" applyNumberFormat="1" applyFont="1" applyBorder="1" applyAlignment="1">
      <alignment horizontal="center" vertical="top"/>
    </xf>
    <xf numFmtId="0" fontId="60" fillId="0" borderId="45" xfId="0" applyFont="1" applyBorder="1" applyAlignment="1">
      <alignment vertical="top" wrapText="1"/>
    </xf>
    <xf numFmtId="0" fontId="57" fillId="0" borderId="44" xfId="0" applyFont="1" applyBorder="1" applyAlignment="1">
      <alignment horizontal="center" vertical="top"/>
    </xf>
    <xf numFmtId="4" fontId="57" fillId="0" borderId="22" xfId="0" applyNumberFormat="1" applyFont="1" applyBorder="1" applyAlignment="1">
      <alignment horizontal="right" vertical="top"/>
    </xf>
    <xf numFmtId="4" fontId="57" fillId="0" borderId="24" xfId="0" applyNumberFormat="1" applyFont="1" applyBorder="1" applyAlignment="1">
      <alignment horizontal="right" vertical="top"/>
    </xf>
    <xf numFmtId="4" fontId="57" fillId="0" borderId="23" xfId="0" applyNumberFormat="1" applyFont="1" applyBorder="1" applyAlignment="1">
      <alignment horizontal="right" vertical="top"/>
    </xf>
    <xf numFmtId="4" fontId="64" fillId="0" borderId="46" xfId="0" applyNumberFormat="1" applyFont="1" applyBorder="1" applyAlignment="1">
      <alignment horizontal="right" vertical="top"/>
    </xf>
    <xf numFmtId="4" fontId="64" fillId="0" borderId="43" xfId="0" applyNumberFormat="1" applyFont="1" applyBorder="1" applyAlignment="1">
      <alignment horizontal="right" vertical="top"/>
    </xf>
    <xf numFmtId="10" fontId="64" fillId="0" borderId="43" xfId="0" applyNumberFormat="1" applyFont="1" applyBorder="1" applyAlignment="1">
      <alignment horizontal="right" vertical="top"/>
    </xf>
    <xf numFmtId="0" fontId="57" fillId="0" borderId="23" xfId="0" applyFont="1" applyBorder="1" applyAlignment="1">
      <alignment vertical="top" wrapText="1"/>
    </xf>
    <xf numFmtId="0" fontId="60" fillId="0" borderId="0" xfId="0" applyFont="1" applyAlignment="1">
      <alignment vertical="top"/>
    </xf>
    <xf numFmtId="0" fontId="57" fillId="0" borderId="0" xfId="0" applyFont="1" applyAlignment="1">
      <alignment vertical="top"/>
    </xf>
    <xf numFmtId="174" fontId="58" fillId="0" borderId="47" xfId="0" applyNumberFormat="1" applyFont="1" applyBorder="1" applyAlignment="1">
      <alignment vertical="top"/>
    </xf>
    <xf numFmtId="49" fontId="59" fillId="0" borderId="25" xfId="0" applyNumberFormat="1" applyFont="1" applyBorder="1" applyAlignment="1">
      <alignment horizontal="center" vertical="top"/>
    </xf>
    <xf numFmtId="0" fontId="60" fillId="0" borderId="45" xfId="0" applyFont="1" applyBorder="1" applyAlignment="1">
      <alignment vertical="top" wrapText="1"/>
    </xf>
    <xf numFmtId="0" fontId="57" fillId="0" borderId="47" xfId="0" applyFont="1" applyBorder="1" applyAlignment="1">
      <alignment horizontal="center" vertical="top"/>
    </xf>
    <xf numFmtId="4" fontId="57" fillId="0" borderId="48" xfId="0" applyNumberFormat="1" applyFont="1" applyBorder="1" applyAlignment="1">
      <alignment horizontal="right" vertical="top"/>
    </xf>
    <xf numFmtId="4" fontId="57" fillId="0" borderId="49" xfId="0" applyNumberFormat="1" applyFont="1" applyBorder="1" applyAlignment="1">
      <alignment horizontal="right" vertical="top"/>
    </xf>
    <xf numFmtId="4" fontId="57" fillId="0" borderId="50" xfId="0" applyNumberFormat="1" applyFont="1" applyBorder="1" applyAlignment="1">
      <alignment horizontal="right" vertical="top"/>
    </xf>
    <xf numFmtId="4" fontId="64" fillId="0" borderId="51" xfId="0" applyNumberFormat="1" applyFont="1" applyBorder="1" applyAlignment="1">
      <alignment horizontal="right" vertical="top"/>
    </xf>
    <xf numFmtId="0" fontId="57" fillId="0" borderId="50" xfId="0" applyFont="1" applyBorder="1" applyAlignment="1">
      <alignment vertical="top" wrapText="1"/>
    </xf>
    <xf numFmtId="0" fontId="69" fillId="37" borderId="52" xfId="0" applyFont="1" applyFill="1" applyBorder="1" applyAlignment="1">
      <alignment vertical="top" wrapText="1"/>
    </xf>
    <xf numFmtId="0" fontId="58" fillId="37" borderId="40" xfId="0" applyFont="1" applyFill="1" applyBorder="1" applyAlignment="1">
      <alignment horizontal="center" vertical="top"/>
    </xf>
    <xf numFmtId="4" fontId="58" fillId="37" borderId="53" xfId="0" applyNumberFormat="1" applyFont="1" applyFill="1" applyBorder="1" applyAlignment="1">
      <alignment horizontal="right" vertical="top"/>
    </xf>
    <xf numFmtId="4" fontId="58" fillId="37" borderId="54" xfId="0" applyNumberFormat="1" applyFont="1" applyFill="1" applyBorder="1" applyAlignment="1">
      <alignment horizontal="right" vertical="top"/>
    </xf>
    <xf numFmtId="4" fontId="58" fillId="37" borderId="55" xfId="0" applyNumberFormat="1" applyFont="1" applyFill="1" applyBorder="1" applyAlignment="1">
      <alignment horizontal="right" vertical="top"/>
    </xf>
    <xf numFmtId="4" fontId="57" fillId="37" borderId="55" xfId="0" applyNumberFormat="1" applyFont="1" applyFill="1" applyBorder="1" applyAlignment="1">
      <alignment horizontal="right" vertical="top"/>
    </xf>
    <xf numFmtId="0" fontId="58" fillId="37" borderId="55" xfId="0" applyFont="1" applyFill="1" applyBorder="1" applyAlignment="1">
      <alignment vertical="top" wrapText="1"/>
    </xf>
    <xf numFmtId="174" fontId="58" fillId="0" borderId="56" xfId="0" applyNumberFormat="1" applyFont="1" applyBorder="1" applyAlignment="1">
      <alignment vertical="top"/>
    </xf>
    <xf numFmtId="0" fontId="57" fillId="0" borderId="56" xfId="0" applyFont="1" applyBorder="1" applyAlignment="1">
      <alignment horizontal="center" vertical="top"/>
    </xf>
    <xf numFmtId="4" fontId="57" fillId="0" borderId="26" xfId="0" applyNumberFormat="1" applyFont="1" applyBorder="1" applyAlignment="1">
      <alignment horizontal="right" vertical="top"/>
    </xf>
    <xf numFmtId="4" fontId="57" fillId="0" borderId="28" xfId="0" applyNumberFormat="1" applyFont="1" applyBorder="1" applyAlignment="1">
      <alignment horizontal="right" vertical="top"/>
    </xf>
    <xf numFmtId="4" fontId="57" fillId="0" borderId="27" xfId="0" applyNumberFormat="1" applyFont="1" applyBorder="1" applyAlignment="1">
      <alignment horizontal="right" vertical="top"/>
    </xf>
    <xf numFmtId="0" fontId="57" fillId="0" borderId="27" xfId="0" applyFont="1" applyBorder="1" applyAlignment="1">
      <alignment vertical="top" wrapText="1"/>
    </xf>
    <xf numFmtId="0" fontId="70" fillId="37" borderId="52" xfId="0" applyFont="1" applyFill="1" applyBorder="1" applyAlignment="1">
      <alignment vertical="top" wrapText="1"/>
    </xf>
    <xf numFmtId="49" fontId="59" fillId="0" borderId="57" xfId="0" applyNumberFormat="1" applyFont="1" applyBorder="1" applyAlignment="1">
      <alignment horizontal="center" vertical="top"/>
    </xf>
    <xf numFmtId="49" fontId="59" fillId="37" borderId="41" xfId="0" applyNumberFormat="1" applyFont="1" applyFill="1" applyBorder="1" applyAlignment="1">
      <alignment horizontal="center" vertical="top"/>
    </xf>
    <xf numFmtId="174" fontId="58" fillId="0" borderId="42" xfId="0" applyNumberFormat="1" applyFont="1" applyBorder="1" applyAlignment="1">
      <alignment vertical="top"/>
    </xf>
    <xf numFmtId="49" fontId="59" fillId="0" borderId="17" xfId="0" applyNumberFormat="1" applyFont="1" applyBorder="1" applyAlignment="1">
      <alignment horizontal="center" vertical="top"/>
    </xf>
    <xf numFmtId="0" fontId="57" fillId="0" borderId="42" xfId="0" applyFont="1" applyBorder="1" applyAlignment="1">
      <alignment horizontal="center" vertical="top"/>
    </xf>
    <xf numFmtId="4" fontId="57" fillId="0" borderId="18" xfId="0" applyNumberFormat="1" applyFont="1" applyBorder="1" applyAlignment="1">
      <alignment horizontal="right" vertical="top"/>
    </xf>
    <xf numFmtId="4" fontId="57" fillId="0" borderId="20" xfId="0" applyNumberFormat="1" applyFont="1" applyBorder="1" applyAlignment="1">
      <alignment horizontal="right" vertical="top"/>
    </xf>
    <xf numFmtId="4" fontId="57" fillId="0" borderId="19" xfId="0" applyNumberFormat="1" applyFont="1" applyBorder="1" applyAlignment="1">
      <alignment horizontal="right" vertical="top"/>
    </xf>
    <xf numFmtId="0" fontId="57" fillId="0" borderId="19" xfId="0" applyFont="1" applyBorder="1" applyAlignment="1">
      <alignment vertical="top" wrapText="1"/>
    </xf>
    <xf numFmtId="0" fontId="57" fillId="0" borderId="58" xfId="0" applyFont="1" applyBorder="1" applyAlignment="1">
      <alignment vertical="top" wrapText="1"/>
    </xf>
    <xf numFmtId="0" fontId="60" fillId="0" borderId="58" xfId="0" applyFont="1" applyBorder="1" applyAlignment="1">
      <alignment vertical="top" wrapText="1"/>
    </xf>
    <xf numFmtId="4" fontId="64" fillId="0" borderId="59" xfId="0" applyNumberFormat="1" applyFont="1" applyBorder="1" applyAlignment="1">
      <alignment horizontal="right" vertical="top"/>
    </xf>
    <xf numFmtId="174" fontId="69" fillId="38" borderId="34" xfId="0" applyNumberFormat="1" applyFont="1" applyFill="1" applyBorder="1" applyAlignment="1">
      <alignment vertical="center"/>
    </xf>
    <xf numFmtId="174" fontId="58" fillId="38" borderId="35" xfId="0" applyNumberFormat="1" applyFont="1" applyFill="1" applyBorder="1" applyAlignment="1">
      <alignment horizontal="center" vertical="center"/>
    </xf>
    <xf numFmtId="0" fontId="58" fillId="38" borderId="35" xfId="0" applyFont="1" applyFill="1" applyBorder="1" applyAlignment="1">
      <alignment vertical="center" wrapText="1"/>
    </xf>
    <xf numFmtId="0" fontId="58" fillId="38" borderId="39" xfId="0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right" vertical="center"/>
    </xf>
    <xf numFmtId="4" fontId="58" fillId="38" borderId="16" xfId="0" applyNumberFormat="1" applyFont="1" applyFill="1" applyBorder="1" applyAlignment="1">
      <alignment horizontal="right" vertical="center"/>
    </xf>
    <xf numFmtId="4" fontId="58" fillId="38" borderId="60" xfId="0" applyNumberFormat="1" applyFont="1" applyFill="1" applyBorder="1" applyAlignment="1">
      <alignment horizontal="right" vertical="center"/>
    </xf>
    <xf numFmtId="4" fontId="58" fillId="38" borderId="61" xfId="0" applyNumberFormat="1" applyFont="1" applyFill="1" applyBorder="1" applyAlignment="1">
      <alignment horizontal="right" vertical="center"/>
    </xf>
    <xf numFmtId="4" fontId="58" fillId="38" borderId="62" xfId="0" applyNumberFormat="1" applyFont="1" applyFill="1" applyBorder="1" applyAlignment="1">
      <alignment horizontal="right" vertical="center"/>
    </xf>
    <xf numFmtId="4" fontId="58" fillId="38" borderId="13" xfId="0" applyNumberFormat="1" applyFont="1" applyFill="1" applyBorder="1" applyAlignment="1">
      <alignment horizontal="right" vertical="center"/>
    </xf>
    <xf numFmtId="4" fontId="58" fillId="38" borderId="37" xfId="0" applyNumberFormat="1" applyFont="1" applyFill="1" applyBorder="1" applyAlignment="1">
      <alignment horizontal="right" vertical="center"/>
    </xf>
    <xf numFmtId="0" fontId="58" fillId="38" borderId="32" xfId="0" applyFont="1" applyFill="1" applyBorder="1" applyAlignment="1">
      <alignment vertical="center" wrapText="1"/>
    </xf>
    <xf numFmtId="0" fontId="58" fillId="36" borderId="63" xfId="0" applyFont="1" applyFill="1" applyBorder="1" applyAlignment="1">
      <alignment vertical="center"/>
    </xf>
    <xf numFmtId="0" fontId="59" fillId="36" borderId="64" xfId="0" applyFont="1" applyFill="1" applyBorder="1" applyAlignment="1">
      <alignment horizontal="center" vertical="center"/>
    </xf>
    <xf numFmtId="0" fontId="58" fillId="36" borderId="65" xfId="0" applyFont="1" applyFill="1" applyBorder="1" applyAlignment="1">
      <alignment vertical="center"/>
    </xf>
    <xf numFmtId="0" fontId="57" fillId="36" borderId="65" xfId="0" applyFont="1" applyFill="1" applyBorder="1" applyAlignment="1">
      <alignment horizontal="center" vertical="center"/>
    </xf>
    <xf numFmtId="4" fontId="64" fillId="36" borderId="59" xfId="0" applyNumberFormat="1" applyFont="1" applyFill="1" applyBorder="1" applyAlignment="1">
      <alignment horizontal="right" vertical="top"/>
    </xf>
    <xf numFmtId="4" fontId="58" fillId="37" borderId="66" xfId="0" applyNumberFormat="1" applyFont="1" applyFill="1" applyBorder="1" applyAlignment="1">
      <alignment horizontal="right" vertical="top"/>
    </xf>
    <xf numFmtId="4" fontId="58" fillId="37" borderId="67" xfId="0" applyNumberFormat="1" applyFont="1" applyFill="1" applyBorder="1" applyAlignment="1">
      <alignment horizontal="right" vertical="top"/>
    </xf>
    <xf numFmtId="0" fontId="59" fillId="0" borderId="0" xfId="0" applyFont="1" applyAlignment="1">
      <alignment vertical="top"/>
    </xf>
    <xf numFmtId="4" fontId="64" fillId="37" borderId="54" xfId="0" applyNumberFormat="1" applyFont="1" applyFill="1" applyBorder="1" applyAlignment="1">
      <alignment horizontal="right" vertical="top"/>
    </xf>
    <xf numFmtId="0" fontId="57" fillId="0" borderId="45" xfId="0" applyFont="1" applyBorder="1" applyAlignment="1">
      <alignment vertical="top" wrapText="1"/>
    </xf>
    <xf numFmtId="0" fontId="60" fillId="0" borderId="68" xfId="0" applyFont="1" applyBorder="1" applyAlignment="1">
      <alignment vertical="top" wrapText="1"/>
    </xf>
    <xf numFmtId="4" fontId="58" fillId="38" borderId="69" xfId="0" applyNumberFormat="1" applyFont="1" applyFill="1" applyBorder="1" applyAlignment="1">
      <alignment horizontal="right" vertical="center"/>
    </xf>
    <xf numFmtId="4" fontId="58" fillId="38" borderId="70" xfId="0" applyNumberFormat="1" applyFont="1" applyFill="1" applyBorder="1" applyAlignment="1">
      <alignment horizontal="right" vertical="center"/>
    </xf>
    <xf numFmtId="4" fontId="64" fillId="38" borderId="37" xfId="0" applyNumberFormat="1" applyFont="1" applyFill="1" applyBorder="1" applyAlignment="1">
      <alignment horizontal="right" vertical="center"/>
    </xf>
    <xf numFmtId="0" fontId="70" fillId="37" borderId="30" xfId="0" applyFont="1" applyFill="1" applyBorder="1" applyAlignment="1">
      <alignment vertical="top" wrapText="1"/>
    </xf>
    <xf numFmtId="4" fontId="64" fillId="37" borderId="22" xfId="0" applyNumberFormat="1" applyFont="1" applyFill="1" applyBorder="1" applyAlignment="1">
      <alignment horizontal="right" vertical="top"/>
    </xf>
    <xf numFmtId="0" fontId="60" fillId="0" borderId="44" xfId="0" applyFont="1" applyBorder="1" applyAlignment="1">
      <alignment horizontal="center" vertical="top" wrapText="1"/>
    </xf>
    <xf numFmtId="4" fontId="57" fillId="0" borderId="22" xfId="0" applyNumberFormat="1" applyFont="1" applyBorder="1" applyAlignment="1">
      <alignment horizontal="right" vertical="top" wrapText="1"/>
    </xf>
    <xf numFmtId="4" fontId="57" fillId="0" borderId="24" xfId="0" applyNumberFormat="1" applyFont="1" applyBorder="1" applyAlignment="1">
      <alignment horizontal="right" vertical="top" wrapText="1"/>
    </xf>
    <xf numFmtId="4" fontId="57" fillId="0" borderId="23" xfId="0" applyNumberFormat="1" applyFont="1" applyBorder="1" applyAlignment="1">
      <alignment horizontal="right" vertical="top" wrapText="1"/>
    </xf>
    <xf numFmtId="4" fontId="57" fillId="0" borderId="48" xfId="0" applyNumberFormat="1" applyFont="1" applyBorder="1" applyAlignment="1">
      <alignment horizontal="right" vertical="top" wrapText="1"/>
    </xf>
    <xf numFmtId="4" fontId="57" fillId="0" borderId="49" xfId="0" applyNumberFormat="1" applyFont="1" applyBorder="1" applyAlignment="1">
      <alignment horizontal="right" vertical="top" wrapText="1"/>
    </xf>
    <xf numFmtId="4" fontId="57" fillId="0" borderId="50" xfId="0" applyNumberFormat="1" applyFont="1" applyBorder="1" applyAlignment="1">
      <alignment horizontal="right" vertical="top" wrapText="1"/>
    </xf>
    <xf numFmtId="0" fontId="57" fillId="0" borderId="45" xfId="0" applyFont="1" applyBorder="1" applyAlignment="1">
      <alignment horizontal="left" vertical="top" wrapText="1"/>
    </xf>
    <xf numFmtId="0" fontId="60" fillId="0" borderId="44" xfId="0" applyFont="1" applyBorder="1" applyAlignment="1">
      <alignment horizontal="center" vertical="top"/>
    </xf>
    <xf numFmtId="0" fontId="57" fillId="0" borderId="58" xfId="0" applyFont="1" applyBorder="1" applyAlignment="1">
      <alignment horizontal="left" vertical="top" wrapText="1"/>
    </xf>
    <xf numFmtId="0" fontId="60" fillId="0" borderId="47" xfId="0" applyFont="1" applyBorder="1" applyAlignment="1">
      <alignment horizontal="center" vertical="top"/>
    </xf>
    <xf numFmtId="4" fontId="64" fillId="38" borderId="36" xfId="0" applyNumberFormat="1" applyFont="1" applyFill="1" applyBorder="1" applyAlignment="1">
      <alignment horizontal="right" vertical="center"/>
    </xf>
    <xf numFmtId="4" fontId="64" fillId="38" borderId="13" xfId="0" applyNumberFormat="1" applyFont="1" applyFill="1" applyBorder="1" applyAlignment="1">
      <alignment horizontal="right" vertical="top"/>
    </xf>
    <xf numFmtId="0" fontId="58" fillId="36" borderId="34" xfId="0" applyFont="1" applyFill="1" applyBorder="1" applyAlignment="1">
      <alignment vertical="center"/>
    </xf>
    <xf numFmtId="0" fontId="59" fillId="36" borderId="13" xfId="0" applyFont="1" applyFill="1" applyBorder="1" applyAlignment="1">
      <alignment horizontal="center" vertical="center"/>
    </xf>
    <xf numFmtId="0" fontId="58" fillId="36" borderId="35" xfId="0" applyFont="1" applyFill="1" applyBorder="1" applyAlignment="1">
      <alignment vertical="center"/>
    </xf>
    <xf numFmtId="4" fontId="64" fillId="36" borderId="43" xfId="0" applyNumberFormat="1" applyFont="1" applyFill="1" applyBorder="1" applyAlignment="1">
      <alignment horizontal="right" vertical="top"/>
    </xf>
    <xf numFmtId="4" fontId="64" fillId="37" borderId="71" xfId="0" applyNumberFormat="1" applyFont="1" applyFill="1" applyBorder="1" applyAlignment="1">
      <alignment horizontal="right" vertical="top"/>
    </xf>
    <xf numFmtId="0" fontId="60" fillId="0" borderId="72" xfId="0" applyFont="1" applyBorder="1" applyAlignment="1">
      <alignment vertical="top" wrapText="1"/>
    </xf>
    <xf numFmtId="0" fontId="58" fillId="37" borderId="13" xfId="0" applyFont="1" applyFill="1" applyBorder="1" applyAlignment="1">
      <alignment horizontal="center" vertical="top"/>
    </xf>
    <xf numFmtId="4" fontId="58" fillId="37" borderId="71" xfId="0" applyNumberFormat="1" applyFont="1" applyFill="1" applyBorder="1" applyAlignment="1">
      <alignment horizontal="right" vertical="top"/>
    </xf>
    <xf numFmtId="0" fontId="60" fillId="0" borderId="42" xfId="0" applyFont="1" applyBorder="1" applyAlignment="1">
      <alignment horizontal="center" vertical="top"/>
    </xf>
    <xf numFmtId="0" fontId="69" fillId="37" borderId="41" xfId="0" applyFont="1" applyFill="1" applyBorder="1" applyAlignment="1">
      <alignment vertical="top" wrapText="1"/>
    </xf>
    <xf numFmtId="0" fontId="58" fillId="37" borderId="52" xfId="0" applyFont="1" applyFill="1" applyBorder="1" applyAlignment="1">
      <alignment horizontal="center" vertical="top"/>
    </xf>
    <xf numFmtId="0" fontId="57" fillId="0" borderId="21" xfId="0" applyFont="1" applyBorder="1" applyAlignment="1">
      <alignment vertical="top" wrapText="1"/>
    </xf>
    <xf numFmtId="0" fontId="60" fillId="0" borderId="45" xfId="0" applyFont="1" applyBorder="1" applyAlignment="1">
      <alignment horizontal="center" vertical="top"/>
    </xf>
    <xf numFmtId="0" fontId="57" fillId="0" borderId="25" xfId="0" applyFont="1" applyBorder="1" applyAlignment="1">
      <alignment vertical="top" wrapText="1"/>
    </xf>
    <xf numFmtId="0" fontId="70" fillId="37" borderId="30" xfId="0" applyFont="1" applyFill="1" applyBorder="1" applyAlignment="1">
      <alignment horizontal="left" vertical="top" wrapText="1"/>
    </xf>
    <xf numFmtId="0" fontId="70" fillId="37" borderId="52" xfId="0" applyFont="1" applyFill="1" applyBorder="1" applyAlignment="1">
      <alignment horizontal="left" vertical="top" wrapText="1"/>
    </xf>
    <xf numFmtId="10" fontId="64" fillId="0" borderId="59" xfId="0" applyNumberFormat="1" applyFont="1" applyBorder="1" applyAlignment="1">
      <alignment horizontal="right" vertical="top"/>
    </xf>
    <xf numFmtId="4" fontId="64" fillId="38" borderId="13" xfId="0" applyNumberFormat="1" applyFont="1" applyFill="1" applyBorder="1" applyAlignment="1">
      <alignment horizontal="right" vertical="center"/>
    </xf>
    <xf numFmtId="4" fontId="64" fillId="38" borderId="39" xfId="0" applyNumberFormat="1" applyFont="1" applyFill="1" applyBorder="1" applyAlignment="1">
      <alignment horizontal="right" vertical="center"/>
    </xf>
    <xf numFmtId="0" fontId="58" fillId="38" borderId="13" xfId="0" applyFont="1" applyFill="1" applyBorder="1" applyAlignment="1">
      <alignment vertical="center" wrapText="1"/>
    </xf>
    <xf numFmtId="4" fontId="64" fillId="36" borderId="0" xfId="0" applyNumberFormat="1" applyFont="1" applyFill="1" applyBorder="1" applyAlignment="1">
      <alignment horizontal="right" vertical="center"/>
    </xf>
    <xf numFmtId="0" fontId="57" fillId="36" borderId="31" xfId="0" applyFont="1" applyFill="1" applyBorder="1" applyAlignment="1">
      <alignment vertical="center"/>
    </xf>
    <xf numFmtId="4" fontId="57" fillId="0" borderId="72" xfId="0" applyNumberFormat="1" applyFont="1" applyBorder="1" applyAlignment="1">
      <alignment horizontal="right" vertical="top"/>
    </xf>
    <xf numFmtId="4" fontId="64" fillId="0" borderId="53" xfId="0" applyNumberFormat="1" applyFont="1" applyBorder="1" applyAlignment="1">
      <alignment horizontal="right" vertical="top"/>
    </xf>
    <xf numFmtId="4" fontId="64" fillId="0" borderId="71" xfId="0" applyNumberFormat="1" applyFont="1" applyBorder="1" applyAlignment="1">
      <alignment horizontal="right" vertical="top"/>
    </xf>
    <xf numFmtId="10" fontId="64" fillId="0" borderId="71" xfId="0" applyNumberFormat="1" applyFont="1" applyBorder="1" applyAlignment="1">
      <alignment horizontal="right" vertical="top"/>
    </xf>
    <xf numFmtId="0" fontId="57" fillId="0" borderId="55" xfId="0" applyFont="1" applyBorder="1" applyAlignment="1">
      <alignment vertical="top" wrapText="1"/>
    </xf>
    <xf numFmtId="4" fontId="64" fillId="0" borderId="22" xfId="0" applyNumberFormat="1" applyFont="1" applyBorder="1" applyAlignment="1">
      <alignment horizontal="right" vertical="top"/>
    </xf>
    <xf numFmtId="0" fontId="60" fillId="0" borderId="73" xfId="0" applyFont="1" applyBorder="1" applyAlignment="1">
      <alignment vertical="top" wrapText="1"/>
    </xf>
    <xf numFmtId="4" fontId="57" fillId="0" borderId="74" xfId="0" applyNumberFormat="1" applyFont="1" applyBorder="1" applyAlignment="1">
      <alignment horizontal="right" vertical="top"/>
    </xf>
    <xf numFmtId="4" fontId="64" fillId="0" borderId="26" xfId="0" applyNumberFormat="1" applyFont="1" applyBorder="1" applyAlignment="1">
      <alignment horizontal="right" vertical="top"/>
    </xf>
    <xf numFmtId="4" fontId="64" fillId="0" borderId="75" xfId="0" applyNumberFormat="1" applyFont="1" applyBorder="1" applyAlignment="1">
      <alignment horizontal="right" vertical="top"/>
    </xf>
    <xf numFmtId="10" fontId="64" fillId="0" borderId="75" xfId="0" applyNumberFormat="1" applyFont="1" applyBorder="1" applyAlignment="1">
      <alignment horizontal="right" vertical="top"/>
    </xf>
    <xf numFmtId="0" fontId="59" fillId="36" borderId="65" xfId="0" applyFont="1" applyFill="1" applyBorder="1" applyAlignment="1">
      <alignment vertical="center"/>
    </xf>
    <xf numFmtId="174" fontId="58" fillId="0" borderId="22" xfId="0" applyNumberFormat="1" applyFont="1" applyBorder="1" applyAlignment="1">
      <alignment vertical="top"/>
    </xf>
    <xf numFmtId="49" fontId="59" fillId="0" borderId="24" xfId="0" applyNumberFormat="1" applyFont="1" applyBorder="1" applyAlignment="1">
      <alignment horizontal="center" vertical="top"/>
    </xf>
    <xf numFmtId="0" fontId="57" fillId="0" borderId="72" xfId="0" applyFont="1" applyBorder="1" applyAlignment="1">
      <alignment vertical="top" wrapText="1"/>
    </xf>
    <xf numFmtId="4" fontId="60" fillId="0" borderId="22" xfId="0" applyNumberFormat="1" applyFont="1" applyBorder="1" applyAlignment="1">
      <alignment horizontal="right" vertical="top"/>
    </xf>
    <xf numFmtId="4" fontId="60" fillId="0" borderId="24" xfId="0" applyNumberFormat="1" applyFont="1" applyBorder="1" applyAlignment="1">
      <alignment horizontal="right" vertical="top"/>
    </xf>
    <xf numFmtId="4" fontId="64" fillId="0" borderId="48" xfId="0" applyNumberFormat="1" applyFont="1" applyBorder="1" applyAlignment="1">
      <alignment horizontal="right" vertical="top"/>
    </xf>
    <xf numFmtId="174" fontId="58" fillId="0" borderId="48" xfId="0" applyNumberFormat="1" applyFont="1" applyBorder="1" applyAlignment="1">
      <alignment vertical="top"/>
    </xf>
    <xf numFmtId="49" fontId="59" fillId="0" borderId="49" xfId="0" applyNumberFormat="1" applyFont="1" applyBorder="1" applyAlignment="1">
      <alignment horizontal="center" vertical="top"/>
    </xf>
    <xf numFmtId="0" fontId="60" fillId="0" borderId="74" xfId="0" applyFont="1" applyBorder="1" applyAlignment="1">
      <alignment vertical="top" wrapText="1"/>
    </xf>
    <xf numFmtId="4" fontId="58" fillId="38" borderId="36" xfId="0" applyNumberFormat="1" applyFont="1" applyFill="1" applyBorder="1" applyAlignment="1">
      <alignment horizontal="right" vertical="center"/>
    </xf>
    <xf numFmtId="4" fontId="64" fillId="36" borderId="65" xfId="0" applyNumberFormat="1" applyFont="1" applyFill="1" applyBorder="1" applyAlignment="1">
      <alignment horizontal="right" vertical="center"/>
    </xf>
    <xf numFmtId="0" fontId="57" fillId="36" borderId="76" xfId="0" applyFont="1" applyFill="1" applyBorder="1" applyAlignment="1">
      <alignment vertical="center"/>
    </xf>
    <xf numFmtId="0" fontId="57" fillId="0" borderId="41" xfId="0" applyFont="1" applyBorder="1" applyAlignment="1">
      <alignment horizontal="center" vertical="top"/>
    </xf>
    <xf numFmtId="175" fontId="59" fillId="0" borderId="21" xfId="0" applyNumberFormat="1" applyFont="1" applyBorder="1" applyAlignment="1">
      <alignment horizontal="center" vertical="top"/>
    </xf>
    <xf numFmtId="0" fontId="57" fillId="0" borderId="21" xfId="0" applyFont="1" applyBorder="1" applyAlignment="1">
      <alignment horizontal="center" vertical="top"/>
    </xf>
    <xf numFmtId="4" fontId="57" fillId="0" borderId="46" xfId="0" applyNumberFormat="1" applyFont="1" applyBorder="1" applyAlignment="1">
      <alignment horizontal="right" vertical="top"/>
    </xf>
    <xf numFmtId="0" fontId="57" fillId="0" borderId="25" xfId="0" applyFont="1" applyBorder="1" applyAlignment="1">
      <alignment horizontal="center" vertical="top"/>
    </xf>
    <xf numFmtId="4" fontId="57" fillId="0" borderId="51" xfId="0" applyNumberFormat="1" applyFont="1" applyBorder="1" applyAlignment="1">
      <alignment horizontal="right" vertical="top"/>
    </xf>
    <xf numFmtId="0" fontId="57" fillId="0" borderId="30" xfId="0" applyFont="1" applyBorder="1" applyAlignment="1">
      <alignment vertical="top" wrapText="1"/>
    </xf>
    <xf numFmtId="4" fontId="57" fillId="0" borderId="43" xfId="0" applyNumberFormat="1" applyFont="1" applyBorder="1" applyAlignment="1">
      <alignment horizontal="right" vertical="top"/>
    </xf>
    <xf numFmtId="4" fontId="57" fillId="0" borderId="66" xfId="0" applyNumberFormat="1" applyFont="1" applyBorder="1" applyAlignment="1">
      <alignment horizontal="right" vertical="top"/>
    </xf>
    <xf numFmtId="4" fontId="64" fillId="0" borderId="41" xfId="0" applyNumberFormat="1" applyFont="1" applyBorder="1" applyAlignment="1">
      <alignment horizontal="right" vertical="top"/>
    </xf>
    <xf numFmtId="0" fontId="57" fillId="0" borderId="41" xfId="0" applyFont="1" applyBorder="1" applyAlignment="1">
      <alignment vertical="top" wrapText="1"/>
    </xf>
    <xf numFmtId="175" fontId="59" fillId="0" borderId="25" xfId="0" applyNumberFormat="1" applyFont="1" applyBorder="1" applyAlignment="1">
      <alignment horizontal="center" vertical="top"/>
    </xf>
    <xf numFmtId="4" fontId="64" fillId="0" borderId="25" xfId="0" applyNumberFormat="1" applyFont="1" applyBorder="1" applyAlignment="1">
      <alignment horizontal="right" vertical="top"/>
    </xf>
    <xf numFmtId="175" fontId="59" fillId="0" borderId="57" xfId="0" applyNumberFormat="1" applyFont="1" applyBorder="1" applyAlignment="1">
      <alignment horizontal="center" vertical="top"/>
    </xf>
    <xf numFmtId="0" fontId="57" fillId="0" borderId="57" xfId="0" applyFont="1" applyBorder="1" applyAlignment="1">
      <alignment horizontal="center" vertical="top"/>
    </xf>
    <xf numFmtId="0" fontId="57" fillId="0" borderId="57" xfId="0" applyFont="1" applyBorder="1" applyAlignment="1">
      <alignment vertical="top" wrapText="1"/>
    </xf>
    <xf numFmtId="174" fontId="58" fillId="0" borderId="21" xfId="0" applyNumberFormat="1" applyFont="1" applyBorder="1" applyAlignment="1">
      <alignment vertical="top"/>
    </xf>
    <xf numFmtId="174" fontId="58" fillId="0" borderId="25" xfId="0" applyNumberFormat="1" applyFont="1" applyBorder="1" applyAlignment="1">
      <alignment vertical="top"/>
    </xf>
    <xf numFmtId="4" fontId="64" fillId="0" borderId="57" xfId="0" applyNumberFormat="1" applyFont="1" applyBorder="1" applyAlignment="1">
      <alignment horizontal="right" vertical="top"/>
    </xf>
    <xf numFmtId="0" fontId="57" fillId="36" borderId="36" xfId="0" applyFont="1" applyFill="1" applyBorder="1" applyAlignment="1">
      <alignment horizontal="center" vertical="center"/>
    </xf>
    <xf numFmtId="175" fontId="59" fillId="0" borderId="17" xfId="0" applyNumberFormat="1" applyFont="1" applyBorder="1" applyAlignment="1">
      <alignment horizontal="center" vertical="top"/>
    </xf>
    <xf numFmtId="0" fontId="57" fillId="0" borderId="40" xfId="0" applyFont="1" applyBorder="1" applyAlignment="1">
      <alignment vertical="top" wrapText="1"/>
    </xf>
    <xf numFmtId="0" fontId="57" fillId="0" borderId="77" xfId="0" applyFont="1" applyBorder="1" applyAlignment="1">
      <alignment vertical="top" wrapText="1"/>
    </xf>
    <xf numFmtId="4" fontId="64" fillId="0" borderId="21" xfId="0" applyNumberFormat="1" applyFont="1" applyBorder="1" applyAlignment="1">
      <alignment horizontal="right" vertical="top"/>
    </xf>
    <xf numFmtId="0" fontId="57" fillId="0" borderId="78" xfId="0" applyFont="1" applyBorder="1" applyAlignment="1">
      <alignment vertical="top" wrapText="1"/>
    </xf>
    <xf numFmtId="0" fontId="57" fillId="0" borderId="79" xfId="0" applyFont="1" applyBorder="1" applyAlignment="1">
      <alignment vertical="top" wrapText="1"/>
    </xf>
    <xf numFmtId="0" fontId="58" fillId="38" borderId="76" xfId="0" applyFont="1" applyFill="1" applyBorder="1" applyAlignment="1">
      <alignment horizontal="center" vertical="center"/>
    </xf>
    <xf numFmtId="0" fontId="59" fillId="36" borderId="32" xfId="0" applyFont="1" applyFill="1" applyBorder="1" applyAlignment="1">
      <alignment horizontal="center" vertical="center"/>
    </xf>
    <xf numFmtId="0" fontId="70" fillId="37" borderId="77" xfId="0" applyFont="1" applyFill="1" applyBorder="1" applyAlignment="1">
      <alignment horizontal="left" vertical="top" wrapText="1"/>
    </xf>
    <xf numFmtId="4" fontId="58" fillId="37" borderId="80" xfId="0" applyNumberFormat="1" applyFont="1" applyFill="1" applyBorder="1" applyAlignment="1">
      <alignment horizontal="right" vertical="top"/>
    </xf>
    <xf numFmtId="4" fontId="58" fillId="37" borderId="41" xfId="0" applyNumberFormat="1" applyFont="1" applyFill="1" applyBorder="1" applyAlignment="1">
      <alignment horizontal="right" vertical="top"/>
    </xf>
    <xf numFmtId="0" fontId="57" fillId="0" borderId="43" xfId="0" applyFont="1" applyBorder="1" applyAlignment="1">
      <alignment vertical="top" wrapText="1"/>
    </xf>
    <xf numFmtId="0" fontId="57" fillId="0" borderId="46" xfId="0" applyFont="1" applyBorder="1" applyAlignment="1">
      <alignment vertical="top" wrapText="1"/>
    </xf>
    <xf numFmtId="4" fontId="57" fillId="0" borderId="73" xfId="0" applyNumberFormat="1" applyFont="1" applyBorder="1" applyAlignment="1">
      <alignment horizontal="right" vertical="top"/>
    </xf>
    <xf numFmtId="174" fontId="58" fillId="37" borderId="42" xfId="0" applyNumberFormat="1" applyFont="1" applyFill="1" applyBorder="1" applyAlignment="1">
      <alignment vertical="top"/>
    </xf>
    <xf numFmtId="49" fontId="59" fillId="37" borderId="17" xfId="0" applyNumberFormat="1" applyFont="1" applyFill="1" applyBorder="1" applyAlignment="1">
      <alignment horizontal="center" vertical="top"/>
    </xf>
    <xf numFmtId="0" fontId="58" fillId="37" borderId="77" xfId="0" applyFont="1" applyFill="1" applyBorder="1" applyAlignment="1">
      <alignment vertical="top" wrapText="1"/>
    </xf>
    <xf numFmtId="0" fontId="69" fillId="37" borderId="52" xfId="0" applyFont="1" applyFill="1" applyBorder="1" applyAlignment="1">
      <alignment horizontal="left" vertical="top" wrapText="1"/>
    </xf>
    <xf numFmtId="174" fontId="69" fillId="38" borderId="33" xfId="0" applyNumberFormat="1" applyFont="1" applyFill="1" applyBorder="1" applyAlignment="1">
      <alignment vertical="center"/>
    </xf>
    <xf numFmtId="174" fontId="58" fillId="38" borderId="0" xfId="0" applyNumberFormat="1" applyFont="1" applyFill="1" applyBorder="1" applyAlignment="1">
      <alignment horizontal="center" vertical="center"/>
    </xf>
    <xf numFmtId="4" fontId="58" fillId="38" borderId="15" xfId="0" applyNumberFormat="1" applyFont="1" applyFill="1" applyBorder="1" applyAlignment="1">
      <alignment horizontal="right" vertical="center"/>
    </xf>
    <xf numFmtId="174" fontId="58" fillId="35" borderId="34" xfId="0" applyNumberFormat="1" applyFont="1" applyFill="1" applyBorder="1" applyAlignment="1">
      <alignment vertical="center"/>
    </xf>
    <xf numFmtId="174" fontId="58" fillId="35" borderId="35" xfId="0" applyNumberFormat="1" applyFont="1" applyFill="1" applyBorder="1" applyAlignment="1">
      <alignment horizontal="center" vertical="center"/>
    </xf>
    <xf numFmtId="0" fontId="58" fillId="35" borderId="35" xfId="0" applyFont="1" applyFill="1" applyBorder="1" applyAlignment="1">
      <alignment vertical="center" wrapText="1"/>
    </xf>
    <xf numFmtId="0" fontId="58" fillId="35" borderId="35" xfId="0" applyFont="1" applyFill="1" applyBorder="1" applyAlignment="1">
      <alignment horizontal="center" vertical="center"/>
    </xf>
    <xf numFmtId="4" fontId="58" fillId="35" borderId="34" xfId="0" applyNumberFormat="1" applyFont="1" applyFill="1" applyBorder="1" applyAlignment="1">
      <alignment horizontal="right" vertical="center"/>
    </xf>
    <xf numFmtId="4" fontId="58" fillId="35" borderId="39" xfId="0" applyNumberFormat="1" applyFont="1" applyFill="1" applyBorder="1" applyAlignment="1">
      <alignment horizontal="right" vertical="center"/>
    </xf>
    <xf numFmtId="4" fontId="58" fillId="35" borderId="76" xfId="0" applyNumberFormat="1" applyFont="1" applyFill="1" applyBorder="1" applyAlignment="1">
      <alignment horizontal="right" vertical="center"/>
    </xf>
    <xf numFmtId="10" fontId="64" fillId="35" borderId="43" xfId="0" applyNumberFormat="1" applyFont="1" applyFill="1" applyBorder="1" applyAlignment="1">
      <alignment horizontal="right" vertical="top"/>
    </xf>
    <xf numFmtId="0" fontId="58" fillId="35" borderId="64" xfId="0" applyFont="1" applyFill="1" applyBorder="1" applyAlignment="1">
      <alignment vertical="center" wrapText="1"/>
    </xf>
    <xf numFmtId="4" fontId="64" fillId="0" borderId="0" xfId="0" applyNumberFormat="1" applyFont="1" applyAlignment="1">
      <alignment horizontal="right" vertical="center"/>
    </xf>
    <xf numFmtId="0" fontId="58" fillId="35" borderId="39" xfId="0" applyFont="1" applyFill="1" applyBorder="1" applyAlignment="1">
      <alignment horizontal="center" vertical="center"/>
    </xf>
    <xf numFmtId="4" fontId="58" fillId="35" borderId="14" xfId="0" applyNumberFormat="1" applyFont="1" applyFill="1" applyBorder="1" applyAlignment="1">
      <alignment horizontal="right" vertical="center"/>
    </xf>
    <xf numFmtId="4" fontId="64" fillId="35" borderId="14" xfId="0" applyNumberFormat="1" applyFont="1" applyFill="1" applyBorder="1" applyAlignment="1">
      <alignment horizontal="right" vertical="center"/>
    </xf>
    <xf numFmtId="0" fontId="58" fillId="35" borderId="13" xfId="0" applyFont="1" applyFill="1" applyBorder="1" applyAlignment="1">
      <alignment vertical="center" wrapText="1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" fontId="57" fillId="0" borderId="30" xfId="0" applyNumberFormat="1" applyFont="1" applyBorder="1" applyAlignment="1">
      <alignment horizontal="right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horizontal="center"/>
    </xf>
    <xf numFmtId="4" fontId="71" fillId="0" borderId="0" xfId="0" applyNumberFormat="1" applyFont="1" applyAlignment="1">
      <alignment horizontal="right"/>
    </xf>
    <xf numFmtId="4" fontId="71" fillId="0" borderId="0" xfId="0" applyNumberFormat="1" applyFont="1" applyAlignment="1">
      <alignment horizontal="left"/>
    </xf>
    <xf numFmtId="4" fontId="72" fillId="0" borderId="0" xfId="0" applyNumberFormat="1" applyFont="1" applyAlignment="1">
      <alignment horizontal="right"/>
    </xf>
    <xf numFmtId="0" fontId="71" fillId="0" borderId="0" xfId="0" applyFont="1" applyAlignment="1">
      <alignment horizontal="center" wrapText="1"/>
    </xf>
    <xf numFmtId="4" fontId="66" fillId="0" borderId="0" xfId="0" applyNumberFormat="1" applyFont="1" applyAlignment="1">
      <alignment horizontal="right"/>
    </xf>
    <xf numFmtId="0" fontId="73" fillId="0" borderId="0" xfId="0" applyFont="1" applyAlignment="1">
      <alignment wrapText="1"/>
    </xf>
    <xf numFmtId="0" fontId="71" fillId="0" borderId="0" xfId="0" applyFont="1" applyAlignment="1">
      <alignment/>
    </xf>
    <xf numFmtId="4" fontId="7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57" fillId="0" borderId="78" xfId="0" applyNumberFormat="1" applyFont="1" applyBorder="1" applyAlignment="1">
      <alignment horizontal="right" vertical="top"/>
    </xf>
    <xf numFmtId="174" fontId="58" fillId="37" borderId="33" xfId="0" applyNumberFormat="1" applyFont="1" applyFill="1" applyBorder="1" applyAlignment="1">
      <alignment vertical="top"/>
    </xf>
    <xf numFmtId="49" fontId="58" fillId="37" borderId="32" xfId="0" applyNumberFormat="1" applyFont="1" applyFill="1" applyBorder="1" applyAlignment="1">
      <alignment horizontal="center" vertical="top"/>
    </xf>
    <xf numFmtId="0" fontId="69" fillId="37" borderId="0" xfId="0" applyFont="1" applyFill="1" applyBorder="1" applyAlignment="1">
      <alignment vertical="top" wrapText="1"/>
    </xf>
    <xf numFmtId="4" fontId="58" fillId="37" borderId="81" xfId="0" applyNumberFormat="1" applyFont="1" applyFill="1" applyBorder="1" applyAlignment="1">
      <alignment horizontal="right" vertical="top"/>
    </xf>
    <xf numFmtId="174" fontId="58" fillId="0" borderId="38" xfId="0" applyNumberFormat="1" applyFont="1" applyBorder="1" applyAlignment="1">
      <alignment vertical="top"/>
    </xf>
    <xf numFmtId="49" fontId="59" fillId="0" borderId="82" xfId="0" applyNumberFormat="1" applyFont="1" applyBorder="1" applyAlignment="1">
      <alignment horizontal="center" vertical="top"/>
    </xf>
    <xf numFmtId="49" fontId="58" fillId="0" borderId="83" xfId="0" applyNumberFormat="1" applyFont="1" applyBorder="1" applyAlignment="1">
      <alignment/>
    </xf>
    <xf numFmtId="0" fontId="60" fillId="0" borderId="30" xfId="0" applyFont="1" applyBorder="1" applyAlignment="1">
      <alignment vertical="top" wrapText="1"/>
    </xf>
    <xf numFmtId="0" fontId="57" fillId="0" borderId="84" xfId="0" applyFont="1" applyBorder="1" applyAlignment="1">
      <alignment vertical="top"/>
    </xf>
    <xf numFmtId="4" fontId="58" fillId="37" borderId="59" xfId="0" applyNumberFormat="1" applyFont="1" applyFill="1" applyBorder="1" applyAlignment="1">
      <alignment horizontal="right" vertical="top"/>
    </xf>
    <xf numFmtId="0" fontId="58" fillId="37" borderId="85" xfId="0" applyFont="1" applyFill="1" applyBorder="1" applyAlignment="1">
      <alignment horizontal="center" vertical="top"/>
    </xf>
    <xf numFmtId="0" fontId="57" fillId="0" borderId="86" xfId="0" applyFont="1" applyBorder="1" applyAlignment="1">
      <alignment horizontal="center" vertical="top"/>
    </xf>
    <xf numFmtId="0" fontId="57" fillId="0" borderId="87" xfId="0" applyFont="1" applyBorder="1" applyAlignment="1">
      <alignment horizontal="center" vertical="top"/>
    </xf>
    <xf numFmtId="49" fontId="58" fillId="0" borderId="88" xfId="0" applyNumberFormat="1" applyFont="1" applyBorder="1" applyAlignment="1">
      <alignment/>
    </xf>
    <xf numFmtId="0" fontId="57" fillId="0" borderId="89" xfId="0" applyFont="1" applyBorder="1" applyAlignment="1">
      <alignment vertical="top"/>
    </xf>
    <xf numFmtId="174" fontId="58" fillId="0" borderId="84" xfId="0" applyNumberFormat="1" applyFont="1" applyBorder="1" applyAlignment="1">
      <alignment vertical="top"/>
    </xf>
    <xf numFmtId="0" fontId="57" fillId="0" borderId="90" xfId="0" applyFont="1" applyBorder="1" applyAlignment="1">
      <alignment horizontal="center" vertical="top"/>
    </xf>
    <xf numFmtId="176" fontId="57" fillId="0" borderId="59" xfId="0" applyNumberFormat="1" applyFont="1" applyBorder="1" applyAlignment="1">
      <alignment horizontal="right" vertical="top"/>
    </xf>
    <xf numFmtId="176" fontId="57" fillId="0" borderId="81" xfId="0" applyNumberFormat="1" applyFont="1" applyBorder="1" applyAlignment="1">
      <alignment horizontal="right" vertical="top"/>
    </xf>
    <xf numFmtId="176" fontId="57" fillId="0" borderId="91" xfId="0" applyNumberFormat="1" applyFont="1" applyBorder="1" applyAlignment="1">
      <alignment vertical="top"/>
    </xf>
    <xf numFmtId="176" fontId="57" fillId="0" borderId="83" xfId="0" applyNumberFormat="1" applyFont="1" applyBorder="1" applyAlignment="1">
      <alignment vertical="top"/>
    </xf>
    <xf numFmtId="4" fontId="57" fillId="0" borderId="78" xfId="0" applyNumberFormat="1" applyFont="1" applyBorder="1" applyAlignment="1">
      <alignment horizontal="right" vertical="top"/>
    </xf>
    <xf numFmtId="176" fontId="57" fillId="0" borderId="92" xfId="0" applyNumberFormat="1" applyFont="1" applyBorder="1" applyAlignment="1">
      <alignment vertical="top"/>
    </xf>
    <xf numFmtId="176" fontId="57" fillId="0" borderId="88" xfId="0" applyNumberFormat="1" applyFont="1" applyBorder="1" applyAlignment="1">
      <alignment vertical="top"/>
    </xf>
    <xf numFmtId="0" fontId="57" fillId="0" borderId="45" xfId="0" applyFont="1" applyBorder="1" applyAlignment="1">
      <alignment horizontal="left" vertical="top" wrapText="1"/>
    </xf>
    <xf numFmtId="0" fontId="60" fillId="0" borderId="44" xfId="0" applyFont="1" applyBorder="1" applyAlignment="1">
      <alignment horizontal="center" vertical="top"/>
    </xf>
    <xf numFmtId="0" fontId="57" fillId="0" borderId="58" xfId="0" applyFont="1" applyBorder="1" applyAlignment="1">
      <alignment horizontal="left" vertical="top" wrapText="1"/>
    </xf>
    <xf numFmtId="49" fontId="59" fillId="0" borderId="57" xfId="0" applyNumberFormat="1" applyFont="1" applyBorder="1" applyAlignment="1">
      <alignment horizontal="center" vertical="top"/>
    </xf>
    <xf numFmtId="4" fontId="57" fillId="39" borderId="23" xfId="0" applyNumberFormat="1" applyFont="1" applyFill="1" applyBorder="1" applyAlignment="1">
      <alignment horizontal="right" vertical="top"/>
    </xf>
    <xf numFmtId="174" fontId="57" fillId="0" borderId="44" xfId="0" applyNumberFormat="1" applyFont="1" applyBorder="1" applyAlignment="1">
      <alignment horizontal="center" vertical="top"/>
    </xf>
    <xf numFmtId="174" fontId="57" fillId="0" borderId="58" xfId="0" applyNumberFormat="1" applyFont="1" applyBorder="1" applyAlignment="1">
      <alignment vertical="top" wrapText="1"/>
    </xf>
    <xf numFmtId="174" fontId="57" fillId="0" borderId="47" xfId="0" applyNumberFormat="1" applyFont="1" applyBorder="1" applyAlignment="1">
      <alignment horizontal="center" vertical="top"/>
    </xf>
    <xf numFmtId="0" fontId="57" fillId="0" borderId="58" xfId="0" applyFont="1" applyBorder="1" applyAlignment="1">
      <alignment vertical="top" wrapText="1"/>
    </xf>
    <xf numFmtId="0" fontId="57" fillId="0" borderId="47" xfId="0" applyFont="1" applyBorder="1" applyAlignment="1">
      <alignment horizontal="center" vertical="top"/>
    </xf>
    <xf numFmtId="174" fontId="3" fillId="39" borderId="44" xfId="0" applyNumberFormat="1" applyFont="1" applyFill="1" applyBorder="1" applyAlignment="1">
      <alignment horizontal="center" vertical="top"/>
    </xf>
    <xf numFmtId="0" fontId="57" fillId="0" borderId="45" xfId="0" applyFont="1" applyBorder="1" applyAlignment="1">
      <alignment vertical="top" wrapText="1"/>
    </xf>
    <xf numFmtId="0" fontId="57" fillId="0" borderId="21" xfId="0" applyFont="1" applyBorder="1" applyAlignment="1">
      <alignment horizontal="center" vertical="top"/>
    </xf>
    <xf numFmtId="0" fontId="57" fillId="0" borderId="25" xfId="0" applyFont="1" applyBorder="1" applyAlignment="1">
      <alignment horizontal="center" vertical="top"/>
    </xf>
    <xf numFmtId="0" fontId="57" fillId="0" borderId="44" xfId="0" applyFont="1" applyBorder="1" applyAlignment="1">
      <alignment horizontal="center" vertical="top"/>
    </xf>
    <xf numFmtId="0" fontId="58" fillId="38" borderId="0" xfId="0" applyFont="1" applyFill="1" applyBorder="1" applyAlignment="1">
      <alignment vertical="center" wrapText="1"/>
    </xf>
    <xf numFmtId="0" fontId="58" fillId="38" borderId="31" xfId="0" applyFont="1" applyFill="1" applyBorder="1" applyAlignment="1">
      <alignment horizontal="center" vertical="center"/>
    </xf>
    <xf numFmtId="49" fontId="59" fillId="37" borderId="93" xfId="0" applyNumberFormat="1" applyFont="1" applyFill="1" applyBorder="1" applyAlignment="1">
      <alignment horizontal="center" vertical="top"/>
    </xf>
    <xf numFmtId="49" fontId="59" fillId="0" borderId="94" xfId="0" applyNumberFormat="1" applyFont="1" applyBorder="1" applyAlignment="1">
      <alignment horizontal="center" vertical="top"/>
    </xf>
    <xf numFmtId="174" fontId="58" fillId="0" borderId="44" xfId="0" applyNumberFormat="1" applyFont="1" applyBorder="1" applyAlignment="1">
      <alignment vertical="top"/>
    </xf>
    <xf numFmtId="49" fontId="59" fillId="0" borderId="94" xfId="0" applyNumberFormat="1" applyFont="1" applyBorder="1" applyAlignment="1">
      <alignment horizontal="center" vertical="top"/>
    </xf>
    <xf numFmtId="174" fontId="58" fillId="39" borderId="44" xfId="0" applyNumberFormat="1" applyFont="1" applyFill="1" applyBorder="1" applyAlignment="1">
      <alignment vertical="top"/>
    </xf>
    <xf numFmtId="49" fontId="59" fillId="39" borderId="94" xfId="0" applyNumberFormat="1" applyFont="1" applyFill="1" applyBorder="1" applyAlignment="1">
      <alignment horizontal="center" vertical="top"/>
    </xf>
    <xf numFmtId="0" fontId="57" fillId="39" borderId="58" xfId="0" applyFont="1" applyFill="1" applyBorder="1" applyAlignment="1">
      <alignment vertical="top" wrapText="1"/>
    </xf>
    <xf numFmtId="0" fontId="3" fillId="39" borderId="58" xfId="0" applyFont="1" applyFill="1" applyBorder="1" applyAlignment="1">
      <alignment vertical="top" wrapText="1"/>
    </xf>
    <xf numFmtId="174" fontId="58" fillId="39" borderId="47" xfId="0" applyNumberFormat="1" applyFont="1" applyFill="1" applyBorder="1" applyAlignment="1">
      <alignment vertical="top"/>
    </xf>
    <xf numFmtId="49" fontId="59" fillId="39" borderId="95" xfId="0" applyNumberFormat="1" applyFont="1" applyFill="1" applyBorder="1" applyAlignment="1">
      <alignment horizontal="center" vertical="top"/>
    </xf>
    <xf numFmtId="49" fontId="59" fillId="39" borderId="96" xfId="0" applyNumberFormat="1" applyFont="1" applyFill="1" applyBorder="1" applyAlignment="1">
      <alignment horizontal="center" vertical="top"/>
    </xf>
    <xf numFmtId="0" fontId="60" fillId="39" borderId="68" xfId="0" applyFont="1" applyFill="1" applyBorder="1" applyAlignment="1">
      <alignment vertical="top" wrapText="1"/>
    </xf>
    <xf numFmtId="49" fontId="4" fillId="39" borderId="94" xfId="0" applyNumberFormat="1" applyFont="1" applyFill="1" applyBorder="1" applyAlignment="1">
      <alignment horizontal="center" vertical="top"/>
    </xf>
    <xf numFmtId="4" fontId="58" fillId="38" borderId="59" xfId="0" applyNumberFormat="1" applyFont="1" applyFill="1" applyBorder="1" applyAlignment="1">
      <alignment horizontal="right" vertical="center"/>
    </xf>
    <xf numFmtId="4" fontId="58" fillId="38" borderId="81" xfId="0" applyNumberFormat="1" applyFont="1" applyFill="1" applyBorder="1" applyAlignment="1">
      <alignment horizontal="right" vertical="center"/>
    </xf>
    <xf numFmtId="4" fontId="58" fillId="38" borderId="12" xfId="0" applyNumberFormat="1" applyFont="1" applyFill="1" applyBorder="1" applyAlignment="1">
      <alignment horizontal="right" vertical="center"/>
    </xf>
    <xf numFmtId="4" fontId="58" fillId="37" borderId="97" xfId="0" applyNumberFormat="1" applyFont="1" applyFill="1" applyBorder="1" applyAlignment="1">
      <alignment horizontal="right" vertical="top"/>
    </xf>
    <xf numFmtId="4" fontId="58" fillId="37" borderId="98" xfId="0" applyNumberFormat="1" applyFont="1" applyFill="1" applyBorder="1" applyAlignment="1">
      <alignment horizontal="right" vertical="top"/>
    </xf>
    <xf numFmtId="4" fontId="57" fillId="0" borderId="99" xfId="0" applyNumberFormat="1" applyFont="1" applyBorder="1" applyAlignment="1">
      <alignment horizontal="right" vertical="top"/>
    </xf>
    <xf numFmtId="0" fontId="57" fillId="0" borderId="100" xfId="0" applyFont="1" applyBorder="1" applyAlignment="1">
      <alignment horizontal="center" vertical="top"/>
    </xf>
    <xf numFmtId="4" fontId="57" fillId="0" borderId="101" xfId="0" applyNumberFormat="1" applyFont="1" applyBorder="1" applyAlignment="1">
      <alignment horizontal="right" vertical="top"/>
    </xf>
    <xf numFmtId="4" fontId="57" fillId="0" borderId="102" xfId="0" applyNumberFormat="1" applyFont="1" applyBorder="1" applyAlignment="1">
      <alignment horizontal="right" vertical="top"/>
    </xf>
    <xf numFmtId="4" fontId="57" fillId="0" borderId="103" xfId="0" applyNumberFormat="1" applyFont="1" applyBorder="1" applyAlignment="1">
      <alignment horizontal="right" vertical="top"/>
    </xf>
    <xf numFmtId="0" fontId="57" fillId="39" borderId="100" xfId="0" applyFont="1" applyFill="1" applyBorder="1" applyAlignment="1">
      <alignment horizontal="center" vertical="top"/>
    </xf>
    <xf numFmtId="0" fontId="3" fillId="39" borderId="100" xfId="0" applyFont="1" applyFill="1" applyBorder="1" applyAlignment="1">
      <alignment horizontal="center" vertical="top"/>
    </xf>
    <xf numFmtId="0" fontId="57" fillId="39" borderId="104" xfId="0" applyFont="1" applyFill="1" applyBorder="1" applyAlignment="1">
      <alignment horizontal="center" vertical="top"/>
    </xf>
    <xf numFmtId="0" fontId="57" fillId="39" borderId="105" xfId="0" applyFont="1" applyFill="1" applyBorder="1" applyAlignment="1">
      <alignment horizontal="center" vertical="top"/>
    </xf>
    <xf numFmtId="0" fontId="58" fillId="37" borderId="106" xfId="0" applyFont="1" applyFill="1" applyBorder="1" applyAlignment="1">
      <alignment horizontal="center" vertical="top"/>
    </xf>
    <xf numFmtId="0" fontId="57" fillId="0" borderId="100" xfId="0" applyFont="1" applyBorder="1" applyAlignment="1">
      <alignment horizontal="center" vertical="top"/>
    </xf>
    <xf numFmtId="4" fontId="58" fillId="37" borderId="107" xfId="0" applyNumberFormat="1" applyFont="1" applyFill="1" applyBorder="1" applyAlignment="1">
      <alignment horizontal="right" vertical="top"/>
    </xf>
    <xf numFmtId="4" fontId="57" fillId="0" borderId="108" xfId="0" applyNumberFormat="1" applyFont="1" applyBorder="1" applyAlignment="1">
      <alignment horizontal="right" vertical="top"/>
    </xf>
    <xf numFmtId="4" fontId="57" fillId="0" borderId="109" xfId="0" applyNumberFormat="1" applyFont="1" applyBorder="1" applyAlignment="1">
      <alignment horizontal="right" vertical="top"/>
    </xf>
    <xf numFmtId="4" fontId="57" fillId="0" borderId="110" xfId="0" applyNumberFormat="1" applyFont="1" applyBorder="1" applyAlignment="1">
      <alignment horizontal="right" vertical="top"/>
    </xf>
    <xf numFmtId="4" fontId="57" fillId="0" borderId="111" xfId="0" applyNumberFormat="1" applyFont="1" applyBorder="1" applyAlignment="1">
      <alignment horizontal="right" vertical="top"/>
    </xf>
    <xf numFmtId="174" fontId="58" fillId="39" borderId="44" xfId="0" applyNumberFormat="1" applyFont="1" applyFill="1" applyBorder="1" applyAlignment="1">
      <alignment vertical="top"/>
    </xf>
    <xf numFmtId="49" fontId="59" fillId="39" borderId="21" xfId="0" applyNumberFormat="1" applyFont="1" applyFill="1" applyBorder="1" applyAlignment="1">
      <alignment horizontal="center" vertical="top"/>
    </xf>
    <xf numFmtId="0" fontId="57" fillId="39" borderId="45" xfId="0" applyFont="1" applyFill="1" applyBorder="1" applyAlignment="1">
      <alignment vertical="top" wrapText="1"/>
    </xf>
    <xf numFmtId="0" fontId="57" fillId="39" borderId="44" xfId="0" applyFont="1" applyFill="1" applyBorder="1" applyAlignment="1">
      <alignment horizontal="center" vertical="top"/>
    </xf>
    <xf numFmtId="4" fontId="57" fillId="39" borderId="22" xfId="0" applyNumberFormat="1" applyFont="1" applyFill="1" applyBorder="1" applyAlignment="1">
      <alignment horizontal="right" vertical="top"/>
    </xf>
    <xf numFmtId="4" fontId="57" fillId="39" borderId="24" xfId="0" applyNumberFormat="1" applyFont="1" applyFill="1" applyBorder="1" applyAlignment="1">
      <alignment horizontal="right" vertical="top"/>
    </xf>
    <xf numFmtId="4" fontId="57" fillId="39" borderId="72" xfId="0" applyNumberFormat="1" applyFont="1" applyFill="1" applyBorder="1" applyAlignment="1">
      <alignment horizontal="right" vertical="top"/>
    </xf>
    <xf numFmtId="4" fontId="64" fillId="39" borderId="22" xfId="0" applyNumberFormat="1" applyFont="1" applyFill="1" applyBorder="1" applyAlignment="1">
      <alignment horizontal="right" vertical="top"/>
    </xf>
    <xf numFmtId="4" fontId="64" fillId="39" borderId="43" xfId="0" applyNumberFormat="1" applyFont="1" applyFill="1" applyBorder="1" applyAlignment="1">
      <alignment horizontal="right" vertical="top"/>
    </xf>
    <xf numFmtId="10" fontId="64" fillId="39" borderId="43" xfId="0" applyNumberFormat="1" applyFont="1" applyFill="1" applyBorder="1" applyAlignment="1">
      <alignment horizontal="right" vertical="top"/>
    </xf>
    <xf numFmtId="0" fontId="57" fillId="39" borderId="23" xfId="0" applyFont="1" applyFill="1" applyBorder="1" applyAlignment="1">
      <alignment vertical="top" wrapText="1"/>
    </xf>
    <xf numFmtId="0" fontId="57" fillId="39" borderId="45" xfId="0" applyFont="1" applyFill="1" applyBorder="1" applyAlignment="1">
      <alignment horizontal="left" vertical="top" wrapText="1"/>
    </xf>
    <xf numFmtId="0" fontId="60" fillId="39" borderId="44" xfId="0" applyFont="1" applyFill="1" applyBorder="1" applyAlignment="1">
      <alignment horizontal="center" vertical="top"/>
    </xf>
    <xf numFmtId="4" fontId="64" fillId="39" borderId="46" xfId="0" applyNumberFormat="1" applyFont="1" applyFill="1" applyBorder="1" applyAlignment="1">
      <alignment horizontal="right" vertical="top"/>
    </xf>
    <xf numFmtId="174" fontId="58" fillId="39" borderId="40" xfId="0" applyNumberFormat="1" applyFont="1" applyFill="1" applyBorder="1" applyAlignment="1">
      <alignment vertical="top"/>
    </xf>
    <xf numFmtId="175" fontId="59" fillId="39" borderId="41" xfId="0" applyNumberFormat="1" applyFont="1" applyFill="1" applyBorder="1" applyAlignment="1">
      <alignment horizontal="center" vertical="top"/>
    </xf>
    <xf numFmtId="0" fontId="57" fillId="39" borderId="52" xfId="0" applyFont="1" applyFill="1" applyBorder="1" applyAlignment="1">
      <alignment vertical="top" wrapText="1"/>
    </xf>
    <xf numFmtId="0" fontId="57" fillId="39" borderId="41" xfId="0" applyFont="1" applyFill="1" applyBorder="1" applyAlignment="1">
      <alignment horizontal="center" vertical="top"/>
    </xf>
    <xf numFmtId="4" fontId="57" fillId="39" borderId="71" xfId="0" applyNumberFormat="1" applyFont="1" applyFill="1" applyBorder="1" applyAlignment="1">
      <alignment horizontal="right" vertical="top"/>
    </xf>
    <xf numFmtId="4" fontId="57" fillId="39" borderId="54" xfId="0" applyNumberFormat="1" applyFont="1" applyFill="1" applyBorder="1" applyAlignment="1">
      <alignment horizontal="right" vertical="top"/>
    </xf>
    <xf numFmtId="4" fontId="57" fillId="39" borderId="55" xfId="0" applyNumberFormat="1" applyFont="1" applyFill="1" applyBorder="1" applyAlignment="1">
      <alignment horizontal="right" vertical="top"/>
    </xf>
    <xf numFmtId="4" fontId="57" fillId="39" borderId="53" xfId="0" applyNumberFormat="1" applyFont="1" applyFill="1" applyBorder="1" applyAlignment="1">
      <alignment horizontal="right" vertical="top"/>
    </xf>
    <xf numFmtId="4" fontId="64" fillId="39" borderId="71" xfId="0" applyNumberFormat="1" applyFont="1" applyFill="1" applyBorder="1" applyAlignment="1">
      <alignment horizontal="right" vertical="top"/>
    </xf>
    <xf numFmtId="0" fontId="57" fillId="39" borderId="55" xfId="0" applyFont="1" applyFill="1" applyBorder="1" applyAlignment="1">
      <alignment vertical="top" wrapText="1"/>
    </xf>
    <xf numFmtId="4" fontId="64" fillId="38" borderId="112" xfId="0" applyNumberFormat="1" applyFont="1" applyFill="1" applyBorder="1" applyAlignment="1">
      <alignment horizontal="right" vertical="center"/>
    </xf>
    <xf numFmtId="4" fontId="3" fillId="0" borderId="110" xfId="0" applyNumberFormat="1" applyFont="1" applyBorder="1" applyAlignment="1">
      <alignment horizontal="right" vertical="top"/>
    </xf>
    <xf numFmtId="4" fontId="3" fillId="0" borderId="46" xfId="0" applyNumberFormat="1" applyFont="1" applyBorder="1" applyAlignment="1">
      <alignment horizontal="right" vertical="top"/>
    </xf>
    <xf numFmtId="4" fontId="3" fillId="0" borderId="99" xfId="0" applyNumberFormat="1" applyFont="1" applyBorder="1" applyAlignment="1">
      <alignment horizontal="right" vertical="top"/>
    </xf>
    <xf numFmtId="4" fontId="3" fillId="0" borderId="24" xfId="0" applyNumberFormat="1" applyFont="1" applyBorder="1" applyAlignment="1">
      <alignment horizontal="right" vertical="top"/>
    </xf>
    <xf numFmtId="4" fontId="3" fillId="0" borderId="23" xfId="0" applyNumberFormat="1" applyFont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10" fontId="40" fillId="0" borderId="11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174" fontId="57" fillId="0" borderId="45" xfId="0" applyNumberFormat="1" applyFont="1" applyBorder="1" applyAlignment="1">
      <alignment vertical="top" wrapText="1"/>
    </xf>
    <xf numFmtId="174" fontId="3" fillId="39" borderId="58" xfId="0" applyNumberFormat="1" applyFont="1" applyFill="1" applyBorder="1" applyAlignment="1">
      <alignment vertical="top" wrapText="1"/>
    </xf>
    <xf numFmtId="174" fontId="3" fillId="0" borderId="58" xfId="0" applyNumberFormat="1" applyFont="1" applyBorder="1" applyAlignment="1">
      <alignment vertical="top" wrapText="1"/>
    </xf>
    <xf numFmtId="0" fontId="59" fillId="36" borderId="82" xfId="0" applyFont="1" applyFill="1" applyBorder="1" applyAlignment="1">
      <alignment horizontal="center" vertical="center"/>
    </xf>
    <xf numFmtId="174" fontId="58" fillId="38" borderId="65" xfId="0" applyNumberFormat="1" applyFont="1" applyFill="1" applyBorder="1" applyAlignment="1">
      <alignment horizontal="center" vertical="center"/>
    </xf>
    <xf numFmtId="49" fontId="59" fillId="0" borderId="95" xfId="0" applyNumberFormat="1" applyFont="1" applyBorder="1" applyAlignment="1">
      <alignment horizontal="center" vertical="top"/>
    </xf>
    <xf numFmtId="49" fontId="4" fillId="39" borderId="95" xfId="0" applyNumberFormat="1" applyFont="1" applyFill="1" applyBorder="1" applyAlignment="1">
      <alignment horizontal="center" vertical="top"/>
    </xf>
    <xf numFmtId="49" fontId="59" fillId="37" borderId="113" xfId="0" applyNumberFormat="1" applyFont="1" applyFill="1" applyBorder="1" applyAlignment="1">
      <alignment horizontal="center" vertical="top"/>
    </xf>
    <xf numFmtId="49" fontId="59" fillId="0" borderId="95" xfId="0" applyNumberFormat="1" applyFont="1" applyBorder="1" applyAlignment="1">
      <alignment horizontal="center" vertical="top"/>
    </xf>
    <xf numFmtId="49" fontId="59" fillId="0" borderId="96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center" vertical="center" wrapText="1"/>
    </xf>
    <xf numFmtId="10" fontId="40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/>
    </xf>
    <xf numFmtId="10" fontId="62" fillId="0" borderId="0" xfId="0" applyNumberFormat="1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4" fontId="75" fillId="33" borderId="33" xfId="0" applyNumberFormat="1" applyFont="1" applyFill="1" applyBorder="1" applyAlignment="1">
      <alignment horizontal="center" vertical="center" wrapText="1"/>
    </xf>
    <xf numFmtId="4" fontId="75" fillId="33" borderId="32" xfId="0" applyNumberFormat="1" applyFont="1" applyFill="1" applyBorder="1" applyAlignment="1">
      <alignment horizontal="center" vertical="center" wrapText="1"/>
    </xf>
    <xf numFmtId="4" fontId="75" fillId="33" borderId="37" xfId="0" applyNumberFormat="1" applyFont="1" applyFill="1" applyBorder="1" applyAlignment="1">
      <alignment horizontal="center" vertical="center" wrapText="1"/>
    </xf>
    <xf numFmtId="4" fontId="74" fillId="0" borderId="24" xfId="0" applyNumberFormat="1" applyFont="1" applyBorder="1" applyAlignment="1">
      <alignment horizontal="right" vertical="top"/>
    </xf>
    <xf numFmtId="4" fontId="74" fillId="0" borderId="23" xfId="0" applyNumberFormat="1" applyFont="1" applyBorder="1" applyAlignment="1">
      <alignment horizontal="right" vertical="top"/>
    </xf>
    <xf numFmtId="4" fontId="74" fillId="0" borderId="48" xfId="0" applyNumberFormat="1" applyFont="1" applyBorder="1" applyAlignment="1">
      <alignment horizontal="right" vertical="top"/>
    </xf>
    <xf numFmtId="4" fontId="74" fillId="0" borderId="49" xfId="0" applyNumberFormat="1" applyFont="1" applyBorder="1" applyAlignment="1">
      <alignment horizontal="right" vertical="top"/>
    </xf>
    <xf numFmtId="4" fontId="74" fillId="0" borderId="50" xfId="0" applyNumberFormat="1" applyFont="1" applyBorder="1" applyAlignment="1">
      <alignment horizontal="right" vertical="top"/>
    </xf>
    <xf numFmtId="4" fontId="74" fillId="0" borderId="22" xfId="0" applyNumberFormat="1" applyFont="1" applyBorder="1" applyAlignment="1">
      <alignment horizontal="right" vertical="top"/>
    </xf>
    <xf numFmtId="4" fontId="3" fillId="0" borderId="48" xfId="0" applyNumberFormat="1" applyFont="1" applyBorder="1" applyAlignment="1">
      <alignment horizontal="right" vertical="top"/>
    </xf>
    <xf numFmtId="4" fontId="3" fillId="0" borderId="49" xfId="0" applyNumberFormat="1" applyFont="1" applyBorder="1" applyAlignment="1">
      <alignment horizontal="right" vertical="top"/>
    </xf>
    <xf numFmtId="4" fontId="57" fillId="0" borderId="0" xfId="0" applyNumberFormat="1" applyFont="1" applyBorder="1" applyAlignment="1">
      <alignment horizontal="right"/>
    </xf>
    <xf numFmtId="4" fontId="71" fillId="0" borderId="0" xfId="0" applyNumberFormat="1" applyFont="1" applyBorder="1" applyAlignment="1">
      <alignment horizontal="right"/>
    </xf>
    <xf numFmtId="4" fontId="71" fillId="0" borderId="0" xfId="0" applyNumberFormat="1" applyFont="1" applyBorder="1" applyAlignment="1">
      <alignment horizontal="left"/>
    </xf>
    <xf numFmtId="4" fontId="72" fillId="0" borderId="0" xfId="0" applyNumberFormat="1" applyFont="1" applyBorder="1" applyAlignment="1">
      <alignment horizontal="right"/>
    </xf>
    <xf numFmtId="0" fontId="71" fillId="0" borderId="0" xfId="0" applyFont="1" applyBorder="1" applyAlignment="1">
      <alignment horizontal="center" wrapText="1"/>
    </xf>
    <xf numFmtId="4" fontId="57" fillId="19" borderId="23" xfId="0" applyNumberFormat="1" applyFont="1" applyFill="1" applyBorder="1" applyAlignment="1">
      <alignment horizontal="right" vertical="top"/>
    </xf>
    <xf numFmtId="4" fontId="57" fillId="40" borderId="23" xfId="0" applyNumberFormat="1" applyFont="1" applyFill="1" applyBorder="1" applyAlignment="1">
      <alignment horizontal="right" vertical="top"/>
    </xf>
    <xf numFmtId="4" fontId="3" fillId="40" borderId="23" xfId="0" applyNumberFormat="1" applyFont="1" applyFill="1" applyBorder="1" applyAlignment="1">
      <alignment horizontal="right" vertical="top"/>
    </xf>
    <xf numFmtId="4" fontId="57" fillId="40" borderId="50" xfId="0" applyNumberFormat="1" applyFont="1" applyFill="1" applyBorder="1" applyAlignment="1">
      <alignment horizontal="right" vertical="top"/>
    </xf>
    <xf numFmtId="4" fontId="74" fillId="40" borderId="23" xfId="0" applyNumberFormat="1" applyFont="1" applyFill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76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76" xfId="0" applyFont="1" applyBorder="1" applyAlignment="1">
      <alignment/>
    </xf>
    <xf numFmtId="0" fontId="57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48" fillId="0" borderId="32" xfId="0" applyFont="1" applyBorder="1" applyAlignment="1">
      <alignment horizontal="center" vertical="center" wrapText="1"/>
    </xf>
    <xf numFmtId="0" fontId="2" fillId="0" borderId="82" xfId="0" applyFont="1" applyBorder="1" applyAlignment="1">
      <alignment/>
    </xf>
    <xf numFmtId="0" fontId="2" fillId="0" borderId="64" xfId="0" applyFont="1" applyBorder="1" applyAlignment="1">
      <alignment/>
    </xf>
    <xf numFmtId="0" fontId="7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2" fillId="0" borderId="39" xfId="0" applyFont="1" applyBorder="1" applyAlignment="1">
      <alignment/>
    </xf>
    <xf numFmtId="10" fontId="63" fillId="0" borderId="114" xfId="0" applyNumberFormat="1" applyFont="1" applyBorder="1" applyAlignment="1">
      <alignment horizontal="center" vertical="center"/>
    </xf>
    <xf numFmtId="0" fontId="63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4" fontId="58" fillId="33" borderId="3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left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58" fillId="33" borderId="3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174" fontId="69" fillId="38" borderId="33" xfId="0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/>
    </xf>
    <xf numFmtId="174" fontId="57" fillId="0" borderId="0" xfId="0" applyNumberFormat="1" applyFont="1" applyAlignment="1">
      <alignment horizontal="center" vertical="center"/>
    </xf>
    <xf numFmtId="174" fontId="59" fillId="35" borderId="34" xfId="0" applyNumberFormat="1" applyFont="1" applyFill="1" applyBorder="1" applyAlignment="1">
      <alignment horizontal="left" vertical="center"/>
    </xf>
    <xf numFmtId="4" fontId="75" fillId="33" borderId="34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39" xfId="0" applyFont="1" applyBorder="1" applyAlignment="1">
      <alignment/>
    </xf>
    <xf numFmtId="4" fontId="60" fillId="0" borderId="47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65" xfId="0" applyFont="1" applyBorder="1" applyAlignment="1">
      <alignment/>
    </xf>
    <xf numFmtId="174" fontId="69" fillId="38" borderId="34" xfId="0" applyNumberFormat="1" applyFont="1" applyFill="1" applyBorder="1" applyAlignment="1">
      <alignment horizontal="left" vertical="center" wrapText="1"/>
    </xf>
    <xf numFmtId="173" fontId="58" fillId="33" borderId="34" xfId="0" applyNumberFormat="1" applyFont="1" applyFill="1" applyBorder="1" applyAlignment="1">
      <alignment horizontal="center" vertical="center" wrapText="1"/>
    </xf>
    <xf numFmtId="173" fontId="58" fillId="33" borderId="32" xfId="0" applyNumberFormat="1" applyFont="1" applyFill="1" applyBorder="1" applyAlignment="1">
      <alignment horizontal="center" vertical="center" wrapText="1"/>
    </xf>
    <xf numFmtId="173" fontId="75" fillId="33" borderId="32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1</xdr:col>
      <xdr:colOff>1028700</xdr:colOff>
      <xdr:row>8</xdr:row>
      <xdr:rowOff>123825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36"/>
  <sheetViews>
    <sheetView tabSelected="1" zoomScalePageLayoutView="0" workbookViewId="0" topLeftCell="A22">
      <selection activeCell="J35" sqref="J35:N35"/>
    </sheetView>
  </sheetViews>
  <sheetFormatPr defaultColWidth="12.625" defaultRowHeight="15" customHeight="1"/>
  <cols>
    <col min="1" max="1" width="16.00390625" style="0" customWidth="1"/>
    <col min="2" max="2" width="14.50390625" style="0" customWidth="1"/>
    <col min="3" max="8" width="20.375" style="0" customWidth="1"/>
    <col min="9" max="9" width="14.50390625" style="0" customWidth="1"/>
    <col min="10" max="10" width="20.375" style="0" customWidth="1"/>
    <col min="11" max="11" width="14.50390625" style="0" customWidth="1"/>
    <col min="12" max="12" width="20.375" style="0" customWidth="1"/>
    <col min="13" max="13" width="14.50390625" style="0" customWidth="1"/>
    <col min="14" max="14" width="20.375" style="0" customWidth="1"/>
    <col min="15" max="23" width="4.875" style="0" customWidth="1"/>
    <col min="24" max="26" width="9.625" style="0" customWidth="1"/>
    <col min="27" max="31" width="11.00390625" style="0" customWidth="1"/>
  </cols>
  <sheetData>
    <row r="1" spans="1:26" ht="15" customHeight="1">
      <c r="A1" s="478" t="s">
        <v>0</v>
      </c>
      <c r="B1" s="473"/>
      <c r="C1" s="1"/>
      <c r="D1" s="2"/>
      <c r="E1" s="1"/>
      <c r="F1" s="1"/>
      <c r="G1" s="1"/>
      <c r="H1" s="3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4"/>
      <c r="B2" s="1"/>
      <c r="C2" s="1"/>
      <c r="D2" s="2"/>
      <c r="E2" s="1"/>
      <c r="F2" s="1"/>
      <c r="G2" s="1"/>
      <c r="H2" s="478" t="s">
        <v>2</v>
      </c>
      <c r="I2" s="473"/>
      <c r="J2" s="47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"/>
      <c r="B3" s="1"/>
      <c r="C3" s="1"/>
      <c r="D3" s="2"/>
      <c r="E3" s="1"/>
      <c r="F3" s="1"/>
      <c r="G3" s="1"/>
      <c r="H3" s="478" t="s">
        <v>3</v>
      </c>
      <c r="I3" s="473"/>
      <c r="J3" s="47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5" t="s">
        <v>4</v>
      </c>
      <c r="B10" s="1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/>
      <c r="AB10" s="7"/>
      <c r="AC10" s="7"/>
      <c r="AD10" s="7"/>
      <c r="AE10" s="7"/>
    </row>
    <row r="11" spans="1:31" ht="14.25" customHeight="1">
      <c r="A11" s="8" t="s">
        <v>5</v>
      </c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/>
      <c r="AB11" s="7"/>
      <c r="AC11" s="7"/>
      <c r="AD11" s="7"/>
      <c r="AE11" s="7"/>
    </row>
    <row r="12" spans="1:31" ht="14.25" customHeight="1">
      <c r="A12" s="434" t="s">
        <v>400</v>
      </c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/>
      <c r="AB12" s="7"/>
      <c r="AC12" s="7"/>
      <c r="AD12" s="7"/>
      <c r="AE12" s="7"/>
    </row>
    <row r="13" spans="1:31" ht="14.25" customHeight="1">
      <c r="A13" s="8" t="s">
        <v>6</v>
      </c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7"/>
      <c r="AB13" s="7"/>
      <c r="AC13" s="7"/>
      <c r="AD13" s="7"/>
      <c r="AE13" s="7"/>
    </row>
    <row r="14" spans="1:31" ht="14.25" customHeight="1">
      <c r="A14" s="8" t="s">
        <v>7</v>
      </c>
      <c r="B14" s="1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7"/>
      <c r="AB14" s="7"/>
      <c r="AC14" s="7"/>
      <c r="AD14" s="7"/>
      <c r="AE14" s="7"/>
    </row>
    <row r="15" spans="1:31" ht="14.25" customHeight="1">
      <c r="A15" s="8" t="s">
        <v>8</v>
      </c>
      <c r="B15" s="1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7"/>
      <c r="AB15" s="7"/>
      <c r="AC15" s="7"/>
      <c r="AD15" s="7"/>
      <c r="AE15" s="7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30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31" ht="15.75">
      <c r="A18" s="12"/>
      <c r="B18" s="479" t="s">
        <v>9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13"/>
      <c r="P18" s="14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5.75">
      <c r="A19" s="12"/>
      <c r="B19" s="479" t="s">
        <v>10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13"/>
      <c r="P19" s="14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.75">
      <c r="A20" s="12"/>
      <c r="B20" s="480" t="s">
        <v>11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13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5.75" customHeight="1">
      <c r="A21" s="12"/>
      <c r="B21" s="4"/>
      <c r="C21" s="1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3"/>
      <c r="P21" s="1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.75" customHeight="1">
      <c r="A22" s="7"/>
      <c r="B22" s="7"/>
      <c r="C22" s="7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30" customHeight="1">
      <c r="A23" s="481"/>
      <c r="B23" s="474" t="s">
        <v>12</v>
      </c>
      <c r="C23" s="475"/>
      <c r="D23" s="484" t="s">
        <v>13</v>
      </c>
      <c r="E23" s="485"/>
      <c r="F23" s="485"/>
      <c r="G23" s="485"/>
      <c r="H23" s="485"/>
      <c r="I23" s="485"/>
      <c r="J23" s="486"/>
      <c r="K23" s="474" t="s">
        <v>14</v>
      </c>
      <c r="L23" s="475"/>
      <c r="M23" s="474" t="s">
        <v>15</v>
      </c>
      <c r="N23" s="475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30.5" customHeight="1">
      <c r="A24" s="482"/>
      <c r="B24" s="476"/>
      <c r="C24" s="477"/>
      <c r="D24" s="432" t="s">
        <v>397</v>
      </c>
      <c r="E24" s="433" t="s">
        <v>395</v>
      </c>
      <c r="F24" s="20" t="s">
        <v>16</v>
      </c>
      <c r="G24" s="20" t="s">
        <v>17</v>
      </c>
      <c r="H24" s="433" t="s">
        <v>396</v>
      </c>
      <c r="I24" s="487" t="s">
        <v>18</v>
      </c>
      <c r="J24" s="477"/>
      <c r="K24" s="476"/>
      <c r="L24" s="477"/>
      <c r="M24" s="476"/>
      <c r="N24" s="477"/>
      <c r="O24" s="7"/>
      <c r="P24" s="7"/>
      <c r="Q24" s="21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8.5" customHeight="1">
      <c r="A25" s="483"/>
      <c r="B25" s="22" t="s">
        <v>19</v>
      </c>
      <c r="C25" s="23" t="s">
        <v>20</v>
      </c>
      <c r="D25" s="22" t="s">
        <v>20</v>
      </c>
      <c r="E25" s="24" t="s">
        <v>20</v>
      </c>
      <c r="F25" s="24" t="s">
        <v>20</v>
      </c>
      <c r="G25" s="24" t="s">
        <v>20</v>
      </c>
      <c r="H25" s="24" t="s">
        <v>20</v>
      </c>
      <c r="I25" s="24" t="s">
        <v>19</v>
      </c>
      <c r="J25" s="25" t="s">
        <v>21</v>
      </c>
      <c r="K25" s="22" t="s">
        <v>19</v>
      </c>
      <c r="L25" s="23" t="s">
        <v>20</v>
      </c>
      <c r="M25" s="26" t="s">
        <v>19</v>
      </c>
      <c r="N25" s="27" t="s">
        <v>20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30" customHeight="1">
      <c r="A26" s="29" t="s">
        <v>22</v>
      </c>
      <c r="B26" s="30" t="s">
        <v>23</v>
      </c>
      <c r="C26" s="31" t="s">
        <v>24</v>
      </c>
      <c r="D26" s="30" t="s">
        <v>25</v>
      </c>
      <c r="E26" s="32" t="s">
        <v>26</v>
      </c>
      <c r="F26" s="32" t="s">
        <v>27</v>
      </c>
      <c r="G26" s="32" t="s">
        <v>28</v>
      </c>
      <c r="H26" s="32" t="s">
        <v>29</v>
      </c>
      <c r="I26" s="32" t="s">
        <v>30</v>
      </c>
      <c r="J26" s="31" t="s">
        <v>31</v>
      </c>
      <c r="K26" s="30" t="s">
        <v>32</v>
      </c>
      <c r="L26" s="31" t="s">
        <v>33</v>
      </c>
      <c r="M26" s="30" t="s">
        <v>34</v>
      </c>
      <c r="N26" s="31" t="s">
        <v>35</v>
      </c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30" customHeight="1">
      <c r="A27" s="35" t="s">
        <v>36</v>
      </c>
      <c r="B27" s="36">
        <f>100%</f>
        <v>1</v>
      </c>
      <c r="C27" s="37">
        <f>'Кошторис  витрат'!G206</f>
        <v>432100</v>
      </c>
      <c r="D27" s="38">
        <v>33700</v>
      </c>
      <c r="E27" s="39">
        <v>255381</v>
      </c>
      <c r="F27" s="39">
        <v>0</v>
      </c>
      <c r="G27" s="39">
        <v>0</v>
      </c>
      <c r="H27" s="39">
        <v>0</v>
      </c>
      <c r="I27" s="40">
        <f>100%</f>
        <v>1</v>
      </c>
      <c r="J27" s="37">
        <f>D27+E27+F27+G27+H27</f>
        <v>289081</v>
      </c>
      <c r="K27" s="36">
        <f>L27/N27</f>
        <v>0</v>
      </c>
      <c r="L27" s="37">
        <f>'Кошторис  витрат'!S206</f>
        <v>0</v>
      </c>
      <c r="M27" s="41">
        <v>1</v>
      </c>
      <c r="N27" s="42">
        <f>C27+J27+L27</f>
        <v>721181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0" customHeight="1">
      <c r="A28" s="43" t="s">
        <v>37</v>
      </c>
      <c r="B28" s="44">
        <f>100%</f>
        <v>1</v>
      </c>
      <c r="C28" s="45">
        <v>432100</v>
      </c>
      <c r="D28" s="46">
        <v>54570</v>
      </c>
      <c r="E28" s="47">
        <v>100000</v>
      </c>
      <c r="F28" s="47">
        <v>0</v>
      </c>
      <c r="G28" s="47">
        <v>0</v>
      </c>
      <c r="H28" s="47">
        <v>24000</v>
      </c>
      <c r="I28" s="48">
        <f>100%</f>
        <v>1</v>
      </c>
      <c r="J28" s="45">
        <f>D28+E28+F28+G28+H28</f>
        <v>178570</v>
      </c>
      <c r="K28" s="44">
        <f>L28/N28</f>
        <v>0</v>
      </c>
      <c r="L28" s="45">
        <f>'Кошторис  витрат'!V206</f>
        <v>0</v>
      </c>
      <c r="M28" s="49">
        <v>1</v>
      </c>
      <c r="N28" s="50">
        <f>C28+J28+L28</f>
        <v>610670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30" customHeight="1">
      <c r="A29" s="51" t="s">
        <v>38</v>
      </c>
      <c r="B29" s="52">
        <f>C29/C28*B28</f>
        <v>0.75</v>
      </c>
      <c r="C29" s="53">
        <v>324075</v>
      </c>
      <c r="D29" s="54">
        <v>54570</v>
      </c>
      <c r="E29" s="55">
        <v>100000</v>
      </c>
      <c r="F29" s="55">
        <v>0</v>
      </c>
      <c r="G29" s="55">
        <v>0</v>
      </c>
      <c r="H29" s="55">
        <v>24000</v>
      </c>
      <c r="I29" s="56">
        <f>J29/J28*I28</f>
        <v>1</v>
      </c>
      <c r="J29" s="53">
        <f>D29+E29+F29+G29+H29</f>
        <v>178570</v>
      </c>
      <c r="K29" s="52">
        <f>L29/N29</f>
        <v>0</v>
      </c>
      <c r="L29" s="53">
        <v>0</v>
      </c>
      <c r="M29" s="57">
        <f>(N29*M28)/N28</f>
        <v>0.8231041315276664</v>
      </c>
      <c r="N29" s="58">
        <f>C29+J29+L29</f>
        <v>502645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30" customHeight="1">
      <c r="A30" s="59" t="s">
        <v>39</v>
      </c>
      <c r="B30" s="60">
        <f aca="true" t="shared" si="0" ref="B30:N30">B28-B29</f>
        <v>0.25</v>
      </c>
      <c r="C30" s="61">
        <f t="shared" si="0"/>
        <v>108025</v>
      </c>
      <c r="D30" s="62">
        <f t="shared" si="0"/>
        <v>0</v>
      </c>
      <c r="E30" s="63">
        <f t="shared" si="0"/>
        <v>0</v>
      </c>
      <c r="F30" s="63">
        <f t="shared" si="0"/>
        <v>0</v>
      </c>
      <c r="G30" s="63">
        <f t="shared" si="0"/>
        <v>0</v>
      </c>
      <c r="H30" s="63">
        <f t="shared" si="0"/>
        <v>0</v>
      </c>
      <c r="I30" s="64">
        <f t="shared" si="0"/>
        <v>0</v>
      </c>
      <c r="J30" s="61">
        <f t="shared" si="0"/>
        <v>0</v>
      </c>
      <c r="K30" s="65">
        <f t="shared" si="0"/>
        <v>0</v>
      </c>
      <c r="L30" s="61">
        <f t="shared" si="0"/>
        <v>0</v>
      </c>
      <c r="M30" s="66">
        <f t="shared" si="0"/>
        <v>0.17689586847233363</v>
      </c>
      <c r="N30" s="67">
        <f t="shared" si="0"/>
        <v>108025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435" customFormat="1" ht="30" customHeight="1">
      <c r="A31" s="446"/>
      <c r="B31" s="447"/>
      <c r="C31" s="448"/>
      <c r="D31" s="448"/>
      <c r="E31" s="448"/>
      <c r="F31" s="448"/>
      <c r="G31" s="448"/>
      <c r="H31" s="448"/>
      <c r="I31" s="447"/>
      <c r="J31" s="448"/>
      <c r="K31" s="447"/>
      <c r="L31" s="448"/>
      <c r="M31" s="449"/>
      <c r="N31" s="450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435" customFormat="1" ht="30" customHeight="1">
      <c r="A32" s="446"/>
      <c r="B32" s="447"/>
      <c r="C32" s="448"/>
      <c r="D32" s="448"/>
      <c r="E32" s="448"/>
      <c r="F32" s="448"/>
      <c r="G32" s="448"/>
      <c r="H32" s="448"/>
      <c r="I32" s="447"/>
      <c r="J32" s="448"/>
      <c r="K32" s="447"/>
      <c r="L32" s="448"/>
      <c r="M32" s="449"/>
      <c r="N32" s="450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435" customFormat="1" ht="30" customHeight="1">
      <c r="A33" s="446"/>
      <c r="B33" s="447"/>
      <c r="C33" s="448"/>
      <c r="D33" s="448"/>
      <c r="E33" s="448"/>
      <c r="F33" s="448"/>
      <c r="G33" s="448"/>
      <c r="H33" s="448"/>
      <c r="I33" s="447"/>
      <c r="J33" s="448"/>
      <c r="K33" s="447"/>
      <c r="L33" s="448"/>
      <c r="M33" s="449"/>
      <c r="N33" s="450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26" ht="15.75" customHeight="1">
      <c r="A34" s="4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68"/>
      <c r="B35" s="68" t="s">
        <v>40</v>
      </c>
      <c r="C35" s="488" t="s">
        <v>399</v>
      </c>
      <c r="D35" s="489"/>
      <c r="E35" s="489"/>
      <c r="F35" s="68"/>
      <c r="G35" s="69"/>
      <c r="H35" s="69"/>
      <c r="I35" s="70"/>
      <c r="J35" s="488" t="s">
        <v>398</v>
      </c>
      <c r="K35" s="489"/>
      <c r="L35" s="489"/>
      <c r="M35" s="489"/>
      <c r="N35" s="489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1:31" ht="15.75" customHeight="1">
      <c r="A36" s="7"/>
      <c r="B36" s="7"/>
      <c r="C36" s="7"/>
      <c r="D36" s="71" t="s">
        <v>41</v>
      </c>
      <c r="E36" s="7"/>
      <c r="F36" s="72"/>
      <c r="G36" s="472" t="s">
        <v>42</v>
      </c>
      <c r="H36" s="473"/>
      <c r="I36" s="17"/>
      <c r="J36" s="472" t="s">
        <v>43</v>
      </c>
      <c r="K36" s="473"/>
      <c r="L36" s="473"/>
      <c r="M36" s="473"/>
      <c r="N36" s="47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heetProtection/>
  <mergeCells count="16">
    <mergeCell ref="A23:A25"/>
    <mergeCell ref="B23:C24"/>
    <mergeCell ref="D23:J23"/>
    <mergeCell ref="I24:J24"/>
    <mergeCell ref="C35:E35"/>
    <mergeCell ref="J35:N35"/>
    <mergeCell ref="G36:H36"/>
    <mergeCell ref="J36:N36"/>
    <mergeCell ref="K23:L24"/>
    <mergeCell ref="M23:N24"/>
    <mergeCell ref="A1:B1"/>
    <mergeCell ref="H2:J2"/>
    <mergeCell ref="H3:J3"/>
    <mergeCell ref="B18:N18"/>
    <mergeCell ref="B19:N19"/>
    <mergeCell ref="B20:N20"/>
  </mergeCells>
  <printOptions/>
  <pageMargins left="1.09" right="0.7086614173228347" top="0.7480314960629921" bottom="0.58" header="0" footer="0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28"/>
  <sheetViews>
    <sheetView zoomScalePageLayoutView="0" workbookViewId="0" topLeftCell="B1">
      <pane ySplit="10" topLeftCell="A191" activePane="bottomLeft" state="frozen"/>
      <selection pane="topLeft" activeCell="A1" sqref="A1"/>
      <selection pane="bottomLeft" activeCell="I160" sqref="I160"/>
    </sheetView>
  </sheetViews>
  <sheetFormatPr defaultColWidth="12.625" defaultRowHeight="15" customHeight="1" outlineLevelCol="1"/>
  <cols>
    <col min="1" max="1" width="7.50390625" style="0" customWidth="1"/>
    <col min="2" max="2" width="5.00390625" style="0" customWidth="1"/>
    <col min="3" max="3" width="30.125" style="0" customWidth="1"/>
    <col min="4" max="4" width="8.625" style="0" customWidth="1"/>
    <col min="5" max="5" width="9.625" style="0" customWidth="1"/>
    <col min="6" max="6" width="8.125" style="0" customWidth="1"/>
    <col min="7" max="7" width="11.875" style="0" customWidth="1"/>
    <col min="8" max="8" width="9.50390625" style="0" customWidth="1"/>
    <col min="9" max="9" width="8.125" style="0" customWidth="1"/>
    <col min="10" max="10" width="9.125" style="0" customWidth="1"/>
    <col min="11" max="11" width="6.00390625" style="0" customWidth="1" outlineLevel="1"/>
    <col min="12" max="12" width="8.625" style="0" customWidth="1" outlineLevel="1"/>
    <col min="13" max="13" width="10.25390625" style="0" customWidth="1" outlineLevel="1"/>
    <col min="14" max="14" width="6.375" style="0" customWidth="1" outlineLevel="1"/>
    <col min="15" max="15" width="8.375" style="0" customWidth="1" outlineLevel="1"/>
    <col min="16" max="16" width="9.375" style="0" customWidth="1" outlineLevel="1"/>
    <col min="17" max="17" width="3.875" style="0" customWidth="1" outlineLevel="1"/>
    <col min="18" max="18" width="4.625" style="0" customWidth="1" outlineLevel="1"/>
    <col min="19" max="19" width="4.75390625" style="0" customWidth="1" outlineLevel="1"/>
    <col min="20" max="20" width="5.375" style="0" customWidth="1" outlineLevel="1"/>
    <col min="21" max="21" width="4.125" style="0" customWidth="1" outlineLevel="1"/>
    <col min="22" max="22" width="7.50390625" style="0" customWidth="1" outlineLevel="1"/>
    <col min="23" max="23" width="9.625" style="0" customWidth="1"/>
    <col min="24" max="24" width="9.75390625" style="0" customWidth="1"/>
    <col min="25" max="25" width="9.625" style="0" customWidth="1"/>
    <col min="26" max="26" width="8.75390625" style="0" customWidth="1"/>
    <col min="27" max="27" width="13.375" style="0" customWidth="1"/>
    <col min="28" max="28" width="14.00390625" style="0" customWidth="1"/>
    <col min="29" max="33" width="5.125" style="0" customWidth="1"/>
  </cols>
  <sheetData>
    <row r="1" spans="1:33" ht="15.75">
      <c r="A1" s="491" t="s">
        <v>44</v>
      </c>
      <c r="B1" s="473"/>
      <c r="C1" s="473"/>
      <c r="D1" s="473"/>
      <c r="E1" s="4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  <c r="Z1" s="74"/>
      <c r="AA1" s="2"/>
      <c r="AB1" s="1"/>
      <c r="AC1" s="1"/>
      <c r="AD1" s="1"/>
      <c r="AE1" s="1"/>
      <c r="AF1" s="1"/>
      <c r="AG1" s="1"/>
    </row>
    <row r="2" spans="1:33" ht="19.5" customHeight="1">
      <c r="A2" s="75" t="str">
        <f>Фінансування!A12</f>
        <v>Назва Грантоотримувача:Творча Спілка "Тернопільський обласний осередок Національної спілки майстрів народного мистецтва України"</v>
      </c>
      <c r="B2" s="76"/>
      <c r="C2" s="75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9"/>
      <c r="Z2" s="79"/>
      <c r="AA2" s="11"/>
      <c r="AB2" s="1"/>
      <c r="AC2" s="1"/>
      <c r="AD2" s="1"/>
      <c r="AE2" s="1"/>
      <c r="AF2" s="1"/>
      <c r="AG2" s="1"/>
    </row>
    <row r="3" spans="1:33" ht="19.5" customHeight="1">
      <c r="A3" s="4" t="str">
        <f>Фінансування!A13</f>
        <v>Назва проєкту:Міжнародний фестиваль гончарів "Не святі горшки ліплять"</v>
      </c>
      <c r="B3" s="76"/>
      <c r="C3" s="75"/>
      <c r="D3" s="77"/>
      <c r="E3" s="78"/>
      <c r="F3" s="78"/>
      <c r="G3" s="78"/>
      <c r="H3" s="78"/>
      <c r="I3" s="78"/>
      <c r="J3" s="78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81"/>
      <c r="Y3" s="81"/>
      <c r="Z3" s="81"/>
      <c r="AA3" s="11"/>
      <c r="AB3" s="1"/>
      <c r="AC3" s="1"/>
      <c r="AD3" s="1"/>
      <c r="AE3" s="1"/>
      <c r="AF3" s="1"/>
      <c r="AG3" s="1"/>
    </row>
    <row r="4" spans="1:33" ht="19.5" customHeight="1">
      <c r="A4" s="4" t="str">
        <f>Фінансування!A14</f>
        <v>Дата початку проєкту: 06.2021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>
      <c r="A5" s="4" t="str">
        <f>Фінансування!A15</f>
        <v>Дата завершення проєкту:30.10.2021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4"/>
      <c r="B6" s="76"/>
      <c r="C6" s="82"/>
      <c r="D6" s="77"/>
      <c r="E6" s="83"/>
      <c r="F6" s="83"/>
      <c r="G6" s="83"/>
      <c r="H6" s="83"/>
      <c r="I6" s="83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5"/>
      <c r="Y6" s="85"/>
      <c r="Z6" s="85"/>
      <c r="AA6" s="86"/>
      <c r="AB6" s="1"/>
      <c r="AC6" s="1"/>
      <c r="AD6" s="1"/>
      <c r="AE6" s="1"/>
      <c r="AF6" s="1"/>
      <c r="AG6" s="1"/>
    </row>
    <row r="7" spans="1:33" ht="26.25" customHeight="1">
      <c r="A7" s="492" t="s">
        <v>45</v>
      </c>
      <c r="B7" s="493" t="s">
        <v>46</v>
      </c>
      <c r="C7" s="495" t="s">
        <v>47</v>
      </c>
      <c r="D7" s="495" t="s">
        <v>48</v>
      </c>
      <c r="E7" s="490" t="s">
        <v>49</v>
      </c>
      <c r="F7" s="485"/>
      <c r="G7" s="485"/>
      <c r="H7" s="485"/>
      <c r="I7" s="485"/>
      <c r="J7" s="486"/>
      <c r="K7" s="490" t="s">
        <v>50</v>
      </c>
      <c r="L7" s="485"/>
      <c r="M7" s="485"/>
      <c r="N7" s="485"/>
      <c r="O7" s="485"/>
      <c r="P7" s="486"/>
      <c r="Q7" s="490" t="s">
        <v>51</v>
      </c>
      <c r="R7" s="485"/>
      <c r="S7" s="485"/>
      <c r="T7" s="485"/>
      <c r="U7" s="485"/>
      <c r="V7" s="486"/>
      <c r="W7" s="509" t="s">
        <v>52</v>
      </c>
      <c r="X7" s="485"/>
      <c r="Y7" s="485"/>
      <c r="Z7" s="486"/>
      <c r="AA7" s="510" t="s">
        <v>53</v>
      </c>
      <c r="AB7" s="1"/>
      <c r="AC7" s="1"/>
      <c r="AD7" s="1"/>
      <c r="AE7" s="1"/>
      <c r="AF7" s="1"/>
      <c r="AG7" s="1"/>
    </row>
    <row r="8" spans="1:33" ht="42" customHeight="1">
      <c r="A8" s="482"/>
      <c r="B8" s="494"/>
      <c r="C8" s="496"/>
      <c r="D8" s="496"/>
      <c r="E8" s="501" t="s">
        <v>54</v>
      </c>
      <c r="F8" s="502"/>
      <c r="G8" s="503"/>
      <c r="H8" s="501" t="s">
        <v>55</v>
      </c>
      <c r="I8" s="502"/>
      <c r="J8" s="503"/>
      <c r="K8" s="501" t="s">
        <v>54</v>
      </c>
      <c r="L8" s="502"/>
      <c r="M8" s="503"/>
      <c r="N8" s="501" t="s">
        <v>55</v>
      </c>
      <c r="O8" s="502"/>
      <c r="P8" s="503"/>
      <c r="Q8" s="501" t="s">
        <v>54</v>
      </c>
      <c r="R8" s="502"/>
      <c r="S8" s="503"/>
      <c r="T8" s="501" t="s">
        <v>55</v>
      </c>
      <c r="U8" s="502"/>
      <c r="V8" s="503"/>
      <c r="W8" s="511" t="s">
        <v>56</v>
      </c>
      <c r="X8" s="511" t="s">
        <v>57</v>
      </c>
      <c r="Y8" s="509" t="s">
        <v>58</v>
      </c>
      <c r="Z8" s="486"/>
      <c r="AA8" s="482"/>
      <c r="AB8" s="1"/>
      <c r="AC8" s="1"/>
      <c r="AD8" s="1"/>
      <c r="AE8" s="1"/>
      <c r="AF8" s="1"/>
      <c r="AG8" s="1"/>
    </row>
    <row r="9" spans="1:33" ht="94.5" customHeight="1">
      <c r="A9" s="482"/>
      <c r="B9" s="494"/>
      <c r="C9" s="496"/>
      <c r="D9" s="496"/>
      <c r="E9" s="451" t="s">
        <v>59</v>
      </c>
      <c r="F9" s="452" t="s">
        <v>60</v>
      </c>
      <c r="G9" s="453" t="s">
        <v>61</v>
      </c>
      <c r="H9" s="451" t="s">
        <v>59</v>
      </c>
      <c r="I9" s="452" t="s">
        <v>60</v>
      </c>
      <c r="J9" s="453" t="s">
        <v>62</v>
      </c>
      <c r="K9" s="451" t="s">
        <v>59</v>
      </c>
      <c r="L9" s="452" t="s">
        <v>63</v>
      </c>
      <c r="M9" s="453" t="s">
        <v>64</v>
      </c>
      <c r="N9" s="451" t="s">
        <v>59</v>
      </c>
      <c r="O9" s="452" t="s">
        <v>63</v>
      </c>
      <c r="P9" s="453" t="s">
        <v>65</v>
      </c>
      <c r="Q9" s="451" t="s">
        <v>59</v>
      </c>
      <c r="R9" s="452" t="s">
        <v>63</v>
      </c>
      <c r="S9" s="453" t="s">
        <v>66</v>
      </c>
      <c r="T9" s="451" t="s">
        <v>59</v>
      </c>
      <c r="U9" s="452" t="s">
        <v>63</v>
      </c>
      <c r="V9" s="453" t="s">
        <v>67</v>
      </c>
      <c r="W9" s="512"/>
      <c r="X9" s="512"/>
      <c r="Y9" s="87" t="s">
        <v>68</v>
      </c>
      <c r="Z9" s="88" t="s">
        <v>19</v>
      </c>
      <c r="AA9" s="483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>
      <c r="A12" s="101" t="s">
        <v>71</v>
      </c>
      <c r="B12" s="102">
        <v>1</v>
      </c>
      <c r="C12" s="103" t="s">
        <v>72</v>
      </c>
      <c r="D12" s="273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10"/>
      <c r="AC12" s="11"/>
      <c r="AD12" s="11"/>
      <c r="AE12" s="11"/>
      <c r="AF12" s="11"/>
      <c r="AG12" s="11"/>
    </row>
    <row r="13" spans="1:33" ht="30" customHeight="1">
      <c r="A13" s="326" t="s">
        <v>73</v>
      </c>
      <c r="B13" s="327" t="s">
        <v>74</v>
      </c>
      <c r="C13" s="328" t="s">
        <v>75</v>
      </c>
      <c r="D13" s="336"/>
      <c r="E13" s="335">
        <f>SUM(E14:E20)</f>
        <v>0</v>
      </c>
      <c r="F13" s="329"/>
      <c r="G13" s="114">
        <f>SUM(G14:G20)</f>
        <v>0</v>
      </c>
      <c r="H13" s="112">
        <f>SUM(H14:H20)</f>
        <v>0</v>
      </c>
      <c r="I13" s="113"/>
      <c r="J13" s="114">
        <f>SUM(J14:J20)</f>
        <v>0</v>
      </c>
      <c r="K13" s="112">
        <f>SUM(K14:K20)</f>
        <v>0</v>
      </c>
      <c r="L13" s="113"/>
      <c r="M13" s="114">
        <f>SUM(M14:M20)</f>
        <v>0</v>
      </c>
      <c r="N13" s="112">
        <f>SUM(N14:N20)</f>
        <v>0</v>
      </c>
      <c r="O13" s="113"/>
      <c r="P13" s="114">
        <f>SUM(P14:P20)</f>
        <v>0</v>
      </c>
      <c r="Q13" s="112">
        <f>SUM(Q14:Q20)</f>
        <v>0</v>
      </c>
      <c r="R13" s="113"/>
      <c r="S13" s="114">
        <f>SUM(S14:S20)</f>
        <v>0</v>
      </c>
      <c r="T13" s="112">
        <f>SUM(T14:T20)</f>
        <v>0</v>
      </c>
      <c r="U13" s="113"/>
      <c r="V13" s="114">
        <f>SUM(V14:V20)</f>
        <v>0</v>
      </c>
      <c r="W13" s="114">
        <f>SUM(W14:W20)</f>
        <v>0</v>
      </c>
      <c r="X13" s="114">
        <f>SUM(X14:X20)</f>
        <v>0</v>
      </c>
      <c r="Y13" s="115">
        <f aca="true" t="shared" si="0" ref="Y13:Y19">W13-X13</f>
        <v>0</v>
      </c>
      <c r="Z13" s="116" t="e">
        <f aca="true" t="shared" si="1" ref="Z13:Z19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>
      <c r="A14" s="341" t="s">
        <v>76</v>
      </c>
      <c r="B14" s="332" t="s">
        <v>77</v>
      </c>
      <c r="C14" s="334" t="s">
        <v>83</v>
      </c>
      <c r="D14" s="342" t="s">
        <v>79</v>
      </c>
      <c r="E14" s="345">
        <v>0</v>
      </c>
      <c r="F14" s="346">
        <v>0</v>
      </c>
      <c r="G14" s="347">
        <f>E14*F14</f>
        <v>0</v>
      </c>
      <c r="H14" s="123"/>
      <c r="I14" s="124"/>
      <c r="J14" s="125">
        <f aca="true" t="shared" si="2" ref="J14:J20">H14*I14</f>
        <v>0</v>
      </c>
      <c r="K14" s="123"/>
      <c r="L14" s="124"/>
      <c r="M14" s="125">
        <f aca="true" t="shared" si="3" ref="M14:M20">K14*L14</f>
        <v>0</v>
      </c>
      <c r="N14" s="123"/>
      <c r="O14" s="124"/>
      <c r="P14" s="125">
        <f aca="true" t="shared" si="4" ref="P14:P20">N14*O14</f>
        <v>0</v>
      </c>
      <c r="Q14" s="123"/>
      <c r="R14" s="124"/>
      <c r="S14" s="125">
        <f aca="true" t="shared" si="5" ref="S14:S20">Q14*R14</f>
        <v>0</v>
      </c>
      <c r="T14" s="123"/>
      <c r="U14" s="124"/>
      <c r="V14" s="125">
        <f aca="true" t="shared" si="6" ref="V14:V20">T14*U14</f>
        <v>0</v>
      </c>
      <c r="W14" s="126">
        <f aca="true" t="shared" si="7" ref="W14:W20">G14+M14+S14</f>
        <v>0</v>
      </c>
      <c r="X14" s="127">
        <f aca="true" t="shared" si="8" ref="X14:X20">J14+P14+V14</f>
        <v>0</v>
      </c>
      <c r="Y14" s="127">
        <f t="shared" si="0"/>
        <v>0</v>
      </c>
      <c r="Z14" s="128" t="e">
        <f t="shared" si="1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>
      <c r="A15" s="157" t="s">
        <v>76</v>
      </c>
      <c r="B15" s="339" t="s">
        <v>80</v>
      </c>
      <c r="C15" s="340" t="s">
        <v>83</v>
      </c>
      <c r="D15" s="337" t="s">
        <v>79</v>
      </c>
      <c r="E15" s="348">
        <v>0</v>
      </c>
      <c r="F15" s="349">
        <v>0</v>
      </c>
      <c r="G15" s="347">
        <f aca="true" t="shared" si="9" ref="G15:G20">E15*F15</f>
        <v>0</v>
      </c>
      <c r="H15" s="123"/>
      <c r="I15" s="124"/>
      <c r="J15" s="125">
        <f t="shared" si="2"/>
        <v>0</v>
      </c>
      <c r="K15" s="123"/>
      <c r="L15" s="124"/>
      <c r="M15" s="125">
        <f t="shared" si="3"/>
        <v>0</v>
      </c>
      <c r="N15" s="123"/>
      <c r="O15" s="124"/>
      <c r="P15" s="125">
        <f t="shared" si="4"/>
        <v>0</v>
      </c>
      <c r="Q15" s="123"/>
      <c r="R15" s="124"/>
      <c r="S15" s="125">
        <f t="shared" si="5"/>
        <v>0</v>
      </c>
      <c r="T15" s="123"/>
      <c r="U15" s="124"/>
      <c r="V15" s="125">
        <f t="shared" si="6"/>
        <v>0</v>
      </c>
      <c r="W15" s="126">
        <f t="shared" si="7"/>
        <v>0</v>
      </c>
      <c r="X15" s="127">
        <f t="shared" si="8"/>
        <v>0</v>
      </c>
      <c r="Y15" s="127">
        <f t="shared" si="0"/>
        <v>0</v>
      </c>
      <c r="Z15" s="128" t="e">
        <f t="shared" si="1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>
      <c r="A16" s="132" t="s">
        <v>76</v>
      </c>
      <c r="B16" s="332" t="s">
        <v>82</v>
      </c>
      <c r="C16" s="334" t="s">
        <v>83</v>
      </c>
      <c r="D16" s="337" t="s">
        <v>79</v>
      </c>
      <c r="E16" s="345">
        <v>0</v>
      </c>
      <c r="F16" s="346">
        <v>0</v>
      </c>
      <c r="G16" s="347">
        <f t="shared" si="9"/>
        <v>0</v>
      </c>
      <c r="H16" s="136"/>
      <c r="I16" s="137"/>
      <c r="J16" s="125">
        <f t="shared" si="2"/>
        <v>0</v>
      </c>
      <c r="K16" s="136"/>
      <c r="L16" s="137"/>
      <c r="M16" s="125">
        <f t="shared" si="3"/>
        <v>0</v>
      </c>
      <c r="N16" s="136"/>
      <c r="O16" s="137"/>
      <c r="P16" s="125">
        <f t="shared" si="4"/>
        <v>0</v>
      </c>
      <c r="Q16" s="136"/>
      <c r="R16" s="124"/>
      <c r="S16" s="125">
        <f t="shared" si="5"/>
        <v>0</v>
      </c>
      <c r="T16" s="136"/>
      <c r="U16" s="124"/>
      <c r="V16" s="125">
        <f t="shared" si="6"/>
        <v>0</v>
      </c>
      <c r="W16" s="126">
        <f t="shared" si="7"/>
        <v>0</v>
      </c>
      <c r="X16" s="127">
        <f t="shared" si="8"/>
        <v>0</v>
      </c>
      <c r="Y16" s="127">
        <f t="shared" si="0"/>
        <v>0</v>
      </c>
      <c r="Z16" s="128" t="e">
        <f t="shared" si="1"/>
        <v>#DIV/0!</v>
      </c>
      <c r="AA16" s="140"/>
      <c r="AB16" s="131"/>
      <c r="AC16" s="131"/>
      <c r="AD16" s="131"/>
      <c r="AE16" s="131"/>
      <c r="AF16" s="131"/>
      <c r="AG16" s="131"/>
    </row>
    <row r="17" spans="1:33" ht="30" customHeight="1">
      <c r="A17" s="132" t="s">
        <v>76</v>
      </c>
      <c r="B17" s="332" t="s">
        <v>332</v>
      </c>
      <c r="C17" s="334" t="s">
        <v>83</v>
      </c>
      <c r="D17" s="337" t="s">
        <v>79</v>
      </c>
      <c r="E17" s="345">
        <v>0</v>
      </c>
      <c r="F17" s="346">
        <v>0</v>
      </c>
      <c r="G17" s="347">
        <f t="shared" si="9"/>
        <v>0</v>
      </c>
      <c r="H17" s="136"/>
      <c r="I17" s="137"/>
      <c r="J17" s="125">
        <f t="shared" si="2"/>
        <v>0</v>
      </c>
      <c r="K17" s="136"/>
      <c r="L17" s="137"/>
      <c r="M17" s="125">
        <f t="shared" si="3"/>
        <v>0</v>
      </c>
      <c r="N17" s="136"/>
      <c r="O17" s="137"/>
      <c r="P17" s="125">
        <f t="shared" si="4"/>
        <v>0</v>
      </c>
      <c r="Q17" s="136"/>
      <c r="R17" s="124"/>
      <c r="S17" s="125">
        <f t="shared" si="5"/>
        <v>0</v>
      </c>
      <c r="T17" s="136"/>
      <c r="U17" s="124"/>
      <c r="V17" s="125">
        <f t="shared" si="6"/>
        <v>0</v>
      </c>
      <c r="W17" s="126">
        <f t="shared" si="7"/>
        <v>0</v>
      </c>
      <c r="X17" s="127">
        <f t="shared" si="8"/>
        <v>0</v>
      </c>
      <c r="Y17" s="127">
        <f t="shared" si="0"/>
        <v>0</v>
      </c>
      <c r="Z17" s="128" t="e">
        <f t="shared" si="1"/>
        <v>#DIV/0!</v>
      </c>
      <c r="AA17" s="140"/>
      <c r="AB17" s="131"/>
      <c r="AC17" s="131"/>
      <c r="AD17" s="131"/>
      <c r="AE17" s="131"/>
      <c r="AF17" s="131"/>
      <c r="AG17" s="131"/>
    </row>
    <row r="18" spans="1:33" ht="30" customHeight="1">
      <c r="A18" s="132" t="s">
        <v>76</v>
      </c>
      <c r="B18" s="332" t="s">
        <v>333</v>
      </c>
      <c r="C18" s="334" t="s">
        <v>83</v>
      </c>
      <c r="D18" s="337" t="s">
        <v>79</v>
      </c>
      <c r="E18" s="345">
        <v>0</v>
      </c>
      <c r="F18" s="346">
        <v>0</v>
      </c>
      <c r="G18" s="347">
        <f t="shared" si="9"/>
        <v>0</v>
      </c>
      <c r="H18" s="136"/>
      <c r="I18" s="137"/>
      <c r="J18" s="125">
        <f t="shared" si="2"/>
        <v>0</v>
      </c>
      <c r="K18" s="136"/>
      <c r="L18" s="137"/>
      <c r="M18" s="125">
        <f t="shared" si="3"/>
        <v>0</v>
      </c>
      <c r="N18" s="136"/>
      <c r="O18" s="137"/>
      <c r="P18" s="125">
        <f t="shared" si="4"/>
        <v>0</v>
      </c>
      <c r="Q18" s="136"/>
      <c r="R18" s="124"/>
      <c r="S18" s="125">
        <f t="shared" si="5"/>
        <v>0</v>
      </c>
      <c r="T18" s="136"/>
      <c r="U18" s="124"/>
      <c r="V18" s="125">
        <f t="shared" si="6"/>
        <v>0</v>
      </c>
      <c r="W18" s="126">
        <f t="shared" si="7"/>
        <v>0</v>
      </c>
      <c r="X18" s="127">
        <f t="shared" si="8"/>
        <v>0</v>
      </c>
      <c r="Y18" s="127">
        <f t="shared" si="0"/>
        <v>0</v>
      </c>
      <c r="Z18" s="128" t="e">
        <f t="shared" si="1"/>
        <v>#DIV/0!</v>
      </c>
      <c r="AA18" s="140"/>
      <c r="AB18" s="131"/>
      <c r="AC18" s="131"/>
      <c r="AD18" s="131"/>
      <c r="AE18" s="131"/>
      <c r="AF18" s="131"/>
      <c r="AG18" s="131"/>
    </row>
    <row r="19" spans="1:33" ht="30" customHeight="1">
      <c r="A19" s="132" t="s">
        <v>76</v>
      </c>
      <c r="B19" s="332" t="s">
        <v>334</v>
      </c>
      <c r="C19" s="334" t="s">
        <v>83</v>
      </c>
      <c r="D19" s="337" t="s">
        <v>79</v>
      </c>
      <c r="E19" s="345">
        <v>0</v>
      </c>
      <c r="F19" s="346">
        <v>0</v>
      </c>
      <c r="G19" s="347">
        <f t="shared" si="9"/>
        <v>0</v>
      </c>
      <c r="H19" s="136"/>
      <c r="I19" s="137"/>
      <c r="J19" s="125">
        <f t="shared" si="2"/>
        <v>0</v>
      </c>
      <c r="K19" s="136"/>
      <c r="L19" s="137"/>
      <c r="M19" s="125">
        <f t="shared" si="3"/>
        <v>0</v>
      </c>
      <c r="N19" s="136"/>
      <c r="O19" s="137"/>
      <c r="P19" s="125">
        <f t="shared" si="4"/>
        <v>0</v>
      </c>
      <c r="Q19" s="136"/>
      <c r="R19" s="124"/>
      <c r="S19" s="125">
        <f t="shared" si="5"/>
        <v>0</v>
      </c>
      <c r="T19" s="136"/>
      <c r="U19" s="124"/>
      <c r="V19" s="125">
        <f t="shared" si="6"/>
        <v>0</v>
      </c>
      <c r="W19" s="126">
        <f t="shared" si="7"/>
        <v>0</v>
      </c>
      <c r="X19" s="127">
        <f t="shared" si="8"/>
        <v>0</v>
      </c>
      <c r="Y19" s="127">
        <f t="shared" si="0"/>
        <v>0</v>
      </c>
      <c r="Z19" s="128" t="e">
        <f t="shared" si="1"/>
        <v>#DIV/0!</v>
      </c>
      <c r="AA19" s="140"/>
      <c r="AB19" s="131"/>
      <c r="AC19" s="131"/>
      <c r="AD19" s="131"/>
      <c r="AE19" s="131"/>
      <c r="AF19" s="131"/>
      <c r="AG19" s="131"/>
    </row>
    <row r="20" spans="1:33" ht="30" customHeight="1" thickBot="1">
      <c r="A20" s="330" t="s">
        <v>76</v>
      </c>
      <c r="B20" s="331" t="s">
        <v>82</v>
      </c>
      <c r="C20" s="333" t="s">
        <v>83</v>
      </c>
      <c r="D20" s="338" t="s">
        <v>79</v>
      </c>
      <c r="E20" s="343">
        <v>0</v>
      </c>
      <c r="F20" s="344">
        <v>0</v>
      </c>
      <c r="G20" s="325">
        <f t="shared" si="9"/>
        <v>0</v>
      </c>
      <c r="H20" s="136"/>
      <c r="I20" s="137"/>
      <c r="J20" s="138">
        <f t="shared" si="2"/>
        <v>0</v>
      </c>
      <c r="K20" s="136"/>
      <c r="L20" s="137"/>
      <c r="M20" s="138">
        <f t="shared" si="3"/>
        <v>0</v>
      </c>
      <c r="N20" s="136"/>
      <c r="O20" s="137"/>
      <c r="P20" s="138">
        <f t="shared" si="4"/>
        <v>0</v>
      </c>
      <c r="Q20" s="136"/>
      <c r="R20" s="124"/>
      <c r="S20" s="138">
        <f t="shared" si="5"/>
        <v>0</v>
      </c>
      <c r="T20" s="136"/>
      <c r="U20" s="124"/>
      <c r="V20" s="138">
        <f t="shared" si="6"/>
        <v>0</v>
      </c>
      <c r="W20" s="139">
        <f t="shared" si="7"/>
        <v>0</v>
      </c>
      <c r="X20" s="127">
        <f t="shared" si="8"/>
        <v>0</v>
      </c>
      <c r="Y20" s="127">
        <f aca="true" t="shared" si="10" ref="Y20:Y40">W20-X20</f>
        <v>0</v>
      </c>
      <c r="Z20" s="128" t="e">
        <f aca="true" t="shared" si="11" ref="Z20:Z40">Y20/W20</f>
        <v>#DIV/0!</v>
      </c>
      <c r="AA20" s="140"/>
      <c r="AB20" s="131"/>
      <c r="AC20" s="131"/>
      <c r="AD20" s="131"/>
      <c r="AE20" s="131"/>
      <c r="AF20" s="131"/>
      <c r="AG20" s="131"/>
    </row>
    <row r="21" spans="1:33" ht="30" customHeight="1">
      <c r="A21" s="108" t="s">
        <v>73</v>
      </c>
      <c r="B21" s="109" t="s">
        <v>84</v>
      </c>
      <c r="C21" s="141" t="s">
        <v>85</v>
      </c>
      <c r="D21" s="111"/>
      <c r="E21" s="143">
        <f>SUM(E22:E24)</f>
        <v>0</v>
      </c>
      <c r="F21" s="144"/>
      <c r="G21" s="145">
        <f>SUM(G22:G24)</f>
        <v>0</v>
      </c>
      <c r="H21" s="143">
        <f>SUM(H22:H24)</f>
        <v>0</v>
      </c>
      <c r="I21" s="144"/>
      <c r="J21" s="145">
        <f>SUM(J22:J24)</f>
        <v>0</v>
      </c>
      <c r="K21" s="143">
        <f>SUM(K22:K24)</f>
        <v>0</v>
      </c>
      <c r="L21" s="144"/>
      <c r="M21" s="145">
        <f>SUM(M22:M24)</f>
        <v>0</v>
      </c>
      <c r="N21" s="143">
        <f>SUM(N22:N24)</f>
        <v>0</v>
      </c>
      <c r="O21" s="144"/>
      <c r="P21" s="145">
        <f>SUM(P22:P24)</f>
        <v>0</v>
      </c>
      <c r="Q21" s="143">
        <f>SUM(Q22:Q24)</f>
        <v>0</v>
      </c>
      <c r="R21" s="144"/>
      <c r="S21" s="145">
        <f>SUM(S22:S24)</f>
        <v>0</v>
      </c>
      <c r="T21" s="143">
        <f>SUM(T22:T24)</f>
        <v>0</v>
      </c>
      <c r="U21" s="144"/>
      <c r="V21" s="145">
        <f>SUM(V22:V24)</f>
        <v>0</v>
      </c>
      <c r="W21" s="145">
        <f>SUM(W22:W24)</f>
        <v>0</v>
      </c>
      <c r="X21" s="146">
        <f>SUM(X22:X24)</f>
        <v>0</v>
      </c>
      <c r="Y21" s="146">
        <f t="shared" si="10"/>
        <v>0</v>
      </c>
      <c r="Z21" s="146" t="e">
        <f t="shared" si="11"/>
        <v>#DIV/0!</v>
      </c>
      <c r="AA21" s="147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76</v>
      </c>
      <c r="B22" s="120" t="s">
        <v>86</v>
      </c>
      <c r="C22" s="134" t="s">
        <v>83</v>
      </c>
      <c r="D22" s="122" t="s">
        <v>79</v>
      </c>
      <c r="E22" s="123"/>
      <c r="F22" s="124"/>
      <c r="G22" s="125">
        <f>E22*F22</f>
        <v>0</v>
      </c>
      <c r="H22" s="123"/>
      <c r="I22" s="124"/>
      <c r="J22" s="125">
        <f>H22*I22</f>
        <v>0</v>
      </c>
      <c r="K22" s="123"/>
      <c r="L22" s="124"/>
      <c r="M22" s="125">
        <f>K22*L22</f>
        <v>0</v>
      </c>
      <c r="N22" s="123"/>
      <c r="O22" s="124"/>
      <c r="P22" s="125">
        <f>N22*O22</f>
        <v>0</v>
      </c>
      <c r="Q22" s="123"/>
      <c r="R22" s="124"/>
      <c r="S22" s="125">
        <f>Q22*R22</f>
        <v>0</v>
      </c>
      <c r="T22" s="123"/>
      <c r="U22" s="124"/>
      <c r="V22" s="125">
        <f>T22*U22</f>
        <v>0</v>
      </c>
      <c r="W22" s="126">
        <f>G22+M22+S22</f>
        <v>0</v>
      </c>
      <c r="X22" s="127">
        <f>J22+P22+V22</f>
        <v>0</v>
      </c>
      <c r="Y22" s="127">
        <f t="shared" si="10"/>
        <v>0</v>
      </c>
      <c r="Z22" s="128" t="e">
        <f t="shared" si="11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76</v>
      </c>
      <c r="B23" s="120" t="s">
        <v>87</v>
      </c>
      <c r="C23" s="134" t="s">
        <v>83</v>
      </c>
      <c r="D23" s="122" t="s">
        <v>79</v>
      </c>
      <c r="E23" s="123"/>
      <c r="F23" s="124"/>
      <c r="G23" s="125">
        <f>E23*F23</f>
        <v>0</v>
      </c>
      <c r="H23" s="123"/>
      <c r="I23" s="124"/>
      <c r="J23" s="125">
        <f>H23*I23</f>
        <v>0</v>
      </c>
      <c r="K23" s="123"/>
      <c r="L23" s="124"/>
      <c r="M23" s="125">
        <f>K23*L23</f>
        <v>0</v>
      </c>
      <c r="N23" s="123"/>
      <c r="O23" s="124"/>
      <c r="P23" s="125">
        <f>N23*O23</f>
        <v>0</v>
      </c>
      <c r="Q23" s="123"/>
      <c r="R23" s="124"/>
      <c r="S23" s="125">
        <f>Q23*R23</f>
        <v>0</v>
      </c>
      <c r="T23" s="123"/>
      <c r="U23" s="124"/>
      <c r="V23" s="125">
        <f>T23*U23</f>
        <v>0</v>
      </c>
      <c r="W23" s="126">
        <f>G23+M23+S23</f>
        <v>0</v>
      </c>
      <c r="X23" s="127">
        <f>J23+P23+V23</f>
        <v>0</v>
      </c>
      <c r="Y23" s="127">
        <f t="shared" si="10"/>
        <v>0</v>
      </c>
      <c r="Z23" s="128" t="e">
        <f t="shared" si="11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>
      <c r="A24" s="148" t="s">
        <v>76</v>
      </c>
      <c r="B24" s="133" t="s">
        <v>88</v>
      </c>
      <c r="C24" s="134" t="s">
        <v>83</v>
      </c>
      <c r="D24" s="149" t="s">
        <v>79</v>
      </c>
      <c r="E24" s="150"/>
      <c r="F24" s="151"/>
      <c r="G24" s="152">
        <f>E24*F24</f>
        <v>0</v>
      </c>
      <c r="H24" s="150"/>
      <c r="I24" s="151"/>
      <c r="J24" s="152">
        <f>H24*I24</f>
        <v>0</v>
      </c>
      <c r="K24" s="150"/>
      <c r="L24" s="151"/>
      <c r="M24" s="152">
        <f>K24*L24</f>
        <v>0</v>
      </c>
      <c r="N24" s="150"/>
      <c r="O24" s="151"/>
      <c r="P24" s="152">
        <f>N24*O24</f>
        <v>0</v>
      </c>
      <c r="Q24" s="150"/>
      <c r="R24" s="151"/>
      <c r="S24" s="152">
        <f>Q24*R24</f>
        <v>0</v>
      </c>
      <c r="T24" s="150"/>
      <c r="U24" s="151"/>
      <c r="V24" s="152">
        <f>T24*U24</f>
        <v>0</v>
      </c>
      <c r="W24" s="139">
        <f>G24+M24+S24</f>
        <v>0</v>
      </c>
      <c r="X24" s="127">
        <f>J24+P24+V24</f>
        <v>0</v>
      </c>
      <c r="Y24" s="127">
        <f t="shared" si="10"/>
        <v>0</v>
      </c>
      <c r="Z24" s="128" t="e">
        <f t="shared" si="11"/>
        <v>#DIV/0!</v>
      </c>
      <c r="AA24" s="153"/>
      <c r="AB24" s="131"/>
      <c r="AC24" s="131"/>
      <c r="AD24" s="131"/>
      <c r="AE24" s="131"/>
      <c r="AF24" s="131"/>
      <c r="AG24" s="131"/>
    </row>
    <row r="25" spans="1:33" ht="30" customHeight="1">
      <c r="A25" s="108" t="s">
        <v>73</v>
      </c>
      <c r="B25" s="109" t="s">
        <v>89</v>
      </c>
      <c r="C25" s="154" t="s">
        <v>90</v>
      </c>
      <c r="D25" s="142"/>
      <c r="E25" s="143">
        <f>SUM(E26:E31)</f>
        <v>24</v>
      </c>
      <c r="F25" s="144"/>
      <c r="G25" s="145">
        <f>SUM(G26:G31)</f>
        <v>138500</v>
      </c>
      <c r="H25" s="143">
        <f>SUM(H26:H31)</f>
        <v>24</v>
      </c>
      <c r="I25" s="144"/>
      <c r="J25" s="145">
        <f>SUM(J26:J31)</f>
        <v>138500</v>
      </c>
      <c r="K25" s="143">
        <f>SUM(K26:K31)</f>
        <v>0</v>
      </c>
      <c r="L25" s="144"/>
      <c r="M25" s="145">
        <f>SUM(M26:M31)</f>
        <v>0</v>
      </c>
      <c r="N25" s="143">
        <f>SUM(N26:N31)</f>
        <v>0</v>
      </c>
      <c r="O25" s="144"/>
      <c r="P25" s="145">
        <f>SUM(P26:P31)</f>
        <v>0</v>
      </c>
      <c r="Q25" s="143">
        <f>SUM(Q26:Q31)</f>
        <v>0</v>
      </c>
      <c r="R25" s="144"/>
      <c r="S25" s="145">
        <f>SUM(S26:S31)</f>
        <v>0</v>
      </c>
      <c r="T25" s="143">
        <f>SUM(T26:T31)</f>
        <v>0</v>
      </c>
      <c r="U25" s="144"/>
      <c r="V25" s="145">
        <f>SUM(V26:V31)</f>
        <v>0</v>
      </c>
      <c r="W25" s="145">
        <f>SUM(W26:W31)</f>
        <v>138500</v>
      </c>
      <c r="X25" s="145">
        <f>SUM(X26:X31)</f>
        <v>138500</v>
      </c>
      <c r="Y25" s="115">
        <f t="shared" si="10"/>
        <v>0</v>
      </c>
      <c r="Z25" s="116">
        <f t="shared" si="11"/>
        <v>0</v>
      </c>
      <c r="AA25" s="147"/>
      <c r="AB25" s="118"/>
      <c r="AC25" s="118"/>
      <c r="AD25" s="118"/>
      <c r="AE25" s="118"/>
      <c r="AF25" s="118"/>
      <c r="AG25" s="118"/>
    </row>
    <row r="26" spans="1:33" ht="37.5" customHeight="1">
      <c r="A26" s="119" t="s">
        <v>76</v>
      </c>
      <c r="B26" s="120" t="s">
        <v>91</v>
      </c>
      <c r="C26" s="121" t="s">
        <v>78</v>
      </c>
      <c r="D26" s="122" t="s">
        <v>79</v>
      </c>
      <c r="E26" s="123">
        <v>5</v>
      </c>
      <c r="F26" s="124">
        <v>8500</v>
      </c>
      <c r="G26" s="125">
        <f aca="true" t="shared" si="12" ref="G26:G31">E26*F26</f>
        <v>42500</v>
      </c>
      <c r="H26" s="123">
        <v>5</v>
      </c>
      <c r="I26" s="124">
        <v>8500</v>
      </c>
      <c r="J26" s="125">
        <f aca="true" t="shared" si="13" ref="J26:J31">H26*I26</f>
        <v>42500</v>
      </c>
      <c r="K26" s="123"/>
      <c r="L26" s="124"/>
      <c r="M26" s="125">
        <f>K26*L26</f>
        <v>0</v>
      </c>
      <c r="N26" s="123"/>
      <c r="O26" s="124"/>
      <c r="P26" s="125">
        <f>N26*O26</f>
        <v>0</v>
      </c>
      <c r="Q26" s="123"/>
      <c r="R26" s="124"/>
      <c r="S26" s="125">
        <f>Q26*R26</f>
        <v>0</v>
      </c>
      <c r="T26" s="123"/>
      <c r="U26" s="124"/>
      <c r="V26" s="125">
        <f>T26*U26</f>
        <v>0</v>
      </c>
      <c r="W26" s="126">
        <f aca="true" t="shared" si="14" ref="W26:W31">G26+M26+S26</f>
        <v>42500</v>
      </c>
      <c r="X26" s="127">
        <f aca="true" t="shared" si="15" ref="X26:X31">J26+P26+V26</f>
        <v>42500</v>
      </c>
      <c r="Y26" s="127">
        <f t="shared" si="10"/>
        <v>0</v>
      </c>
      <c r="Z26" s="128">
        <f t="shared" si="11"/>
        <v>0</v>
      </c>
      <c r="AA26" s="129"/>
      <c r="AB26" s="131"/>
      <c r="AC26" s="131"/>
      <c r="AD26" s="131"/>
      <c r="AE26" s="131"/>
      <c r="AF26" s="131"/>
      <c r="AG26" s="131"/>
    </row>
    <row r="27" spans="1:33" s="324" customFormat="1" ht="30" customHeight="1">
      <c r="A27" s="119" t="s">
        <v>76</v>
      </c>
      <c r="B27" s="120" t="s">
        <v>93</v>
      </c>
      <c r="C27" s="121" t="s">
        <v>81</v>
      </c>
      <c r="D27" s="122" t="s">
        <v>79</v>
      </c>
      <c r="E27" s="123">
        <v>5</v>
      </c>
      <c r="F27" s="124">
        <v>7500</v>
      </c>
      <c r="G27" s="125">
        <f t="shared" si="12"/>
        <v>37500</v>
      </c>
      <c r="H27" s="123">
        <v>5</v>
      </c>
      <c r="I27" s="124">
        <v>7500</v>
      </c>
      <c r="J27" s="125">
        <f t="shared" si="13"/>
        <v>37500</v>
      </c>
      <c r="K27" s="123"/>
      <c r="L27" s="124"/>
      <c r="M27" s="125"/>
      <c r="N27" s="123"/>
      <c r="O27" s="124"/>
      <c r="P27" s="125"/>
      <c r="Q27" s="123"/>
      <c r="R27" s="124"/>
      <c r="S27" s="125"/>
      <c r="T27" s="123"/>
      <c r="U27" s="124"/>
      <c r="V27" s="125"/>
      <c r="W27" s="126">
        <f t="shared" si="14"/>
        <v>37500</v>
      </c>
      <c r="X27" s="127">
        <f t="shared" si="15"/>
        <v>37500</v>
      </c>
      <c r="Y27" s="127"/>
      <c r="Z27" s="128"/>
      <c r="AA27" s="129"/>
      <c r="AB27" s="131"/>
      <c r="AC27" s="131"/>
      <c r="AD27" s="131"/>
      <c r="AE27" s="131"/>
      <c r="AF27" s="131"/>
      <c r="AG27" s="131"/>
    </row>
    <row r="28" spans="1:33" ht="30" customHeight="1">
      <c r="A28" s="132" t="s">
        <v>76</v>
      </c>
      <c r="B28" s="133" t="s">
        <v>94</v>
      </c>
      <c r="C28" s="134" t="s">
        <v>325</v>
      </c>
      <c r="D28" s="122" t="s">
        <v>79</v>
      </c>
      <c r="E28" s="136">
        <v>2</v>
      </c>
      <c r="F28" s="137">
        <v>4000</v>
      </c>
      <c r="G28" s="125">
        <f t="shared" si="12"/>
        <v>8000</v>
      </c>
      <c r="H28" s="123">
        <v>2</v>
      </c>
      <c r="I28" s="137">
        <v>4000</v>
      </c>
      <c r="J28" s="125">
        <f t="shared" si="13"/>
        <v>8000</v>
      </c>
      <c r="K28" s="123"/>
      <c r="L28" s="124"/>
      <c r="M28" s="125">
        <f>K28*L28</f>
        <v>0</v>
      </c>
      <c r="N28" s="123"/>
      <c r="O28" s="124"/>
      <c r="P28" s="125">
        <f>N28*O28</f>
        <v>0</v>
      </c>
      <c r="Q28" s="123"/>
      <c r="R28" s="124"/>
      <c r="S28" s="125">
        <f>Q28*R28</f>
        <v>0</v>
      </c>
      <c r="T28" s="123"/>
      <c r="U28" s="124"/>
      <c r="V28" s="125">
        <f>T28*U28</f>
        <v>0</v>
      </c>
      <c r="W28" s="126">
        <f t="shared" si="14"/>
        <v>8000</v>
      </c>
      <c r="X28" s="127">
        <f t="shared" si="15"/>
        <v>8000</v>
      </c>
      <c r="Y28" s="127">
        <f t="shared" si="10"/>
        <v>0</v>
      </c>
      <c r="Z28" s="128">
        <f t="shared" si="11"/>
        <v>0</v>
      </c>
      <c r="AA28" s="129"/>
      <c r="AB28" s="131"/>
      <c r="AC28" s="131"/>
      <c r="AD28" s="131"/>
      <c r="AE28" s="131"/>
      <c r="AF28" s="131"/>
      <c r="AG28" s="131"/>
    </row>
    <row r="29" spans="1:33" s="324" customFormat="1" ht="30" customHeight="1">
      <c r="A29" s="132" t="s">
        <v>76</v>
      </c>
      <c r="B29" s="133" t="s">
        <v>329</v>
      </c>
      <c r="C29" s="134" t="s">
        <v>326</v>
      </c>
      <c r="D29" s="122" t="s">
        <v>79</v>
      </c>
      <c r="E29" s="136">
        <v>2</v>
      </c>
      <c r="F29" s="137">
        <v>4000</v>
      </c>
      <c r="G29" s="125">
        <f t="shared" si="12"/>
        <v>8000</v>
      </c>
      <c r="H29" s="136">
        <v>2</v>
      </c>
      <c r="I29" s="137">
        <v>4000</v>
      </c>
      <c r="J29" s="125">
        <f t="shared" si="13"/>
        <v>8000</v>
      </c>
      <c r="K29" s="136"/>
      <c r="L29" s="137"/>
      <c r="M29" s="138"/>
      <c r="N29" s="136"/>
      <c r="O29" s="137"/>
      <c r="P29" s="138"/>
      <c r="Q29" s="136"/>
      <c r="R29" s="137"/>
      <c r="S29" s="138"/>
      <c r="T29" s="136"/>
      <c r="U29" s="137"/>
      <c r="V29" s="138"/>
      <c r="W29" s="126">
        <f t="shared" si="14"/>
        <v>8000</v>
      </c>
      <c r="X29" s="127">
        <f t="shared" si="15"/>
        <v>8000</v>
      </c>
      <c r="Y29" s="127"/>
      <c r="Z29" s="128"/>
      <c r="AA29" s="140"/>
      <c r="AB29" s="131"/>
      <c r="AC29" s="131"/>
      <c r="AD29" s="131"/>
      <c r="AE29" s="131"/>
      <c r="AF29" s="131"/>
      <c r="AG29" s="131"/>
    </row>
    <row r="30" spans="1:33" s="324" customFormat="1" ht="30" customHeight="1">
      <c r="A30" s="132" t="s">
        <v>76</v>
      </c>
      <c r="B30" s="133" t="s">
        <v>330</v>
      </c>
      <c r="C30" s="134" t="s">
        <v>327</v>
      </c>
      <c r="D30" s="122" t="s">
        <v>79</v>
      </c>
      <c r="E30" s="136">
        <v>5</v>
      </c>
      <c r="F30" s="137">
        <v>5500</v>
      </c>
      <c r="G30" s="125">
        <f t="shared" si="12"/>
        <v>27500</v>
      </c>
      <c r="H30" s="136">
        <v>5</v>
      </c>
      <c r="I30" s="137">
        <v>5500</v>
      </c>
      <c r="J30" s="125">
        <f t="shared" si="13"/>
        <v>27500</v>
      </c>
      <c r="K30" s="136"/>
      <c r="L30" s="137"/>
      <c r="M30" s="138"/>
      <c r="N30" s="136"/>
      <c r="O30" s="137"/>
      <c r="P30" s="138"/>
      <c r="Q30" s="136"/>
      <c r="R30" s="137"/>
      <c r="S30" s="138"/>
      <c r="T30" s="136"/>
      <c r="U30" s="137"/>
      <c r="V30" s="138"/>
      <c r="W30" s="126">
        <f t="shared" si="14"/>
        <v>27500</v>
      </c>
      <c r="X30" s="127">
        <f t="shared" si="15"/>
        <v>27500</v>
      </c>
      <c r="Y30" s="127"/>
      <c r="Z30" s="128"/>
      <c r="AA30" s="140"/>
      <c r="AB30" s="131"/>
      <c r="AC30" s="131"/>
      <c r="AD30" s="131"/>
      <c r="AE30" s="131"/>
      <c r="AF30" s="131"/>
      <c r="AG30" s="131"/>
    </row>
    <row r="31" spans="1:33" ht="30" customHeight="1" thickBot="1">
      <c r="A31" s="132" t="s">
        <v>76</v>
      </c>
      <c r="B31" s="133" t="s">
        <v>331</v>
      </c>
      <c r="C31" s="134" t="s">
        <v>328</v>
      </c>
      <c r="D31" s="122" t="s">
        <v>79</v>
      </c>
      <c r="E31" s="136">
        <v>5</v>
      </c>
      <c r="F31" s="137">
        <v>3000</v>
      </c>
      <c r="G31" s="125">
        <f t="shared" si="12"/>
        <v>15000</v>
      </c>
      <c r="H31" s="136">
        <v>5</v>
      </c>
      <c r="I31" s="137">
        <v>3000</v>
      </c>
      <c r="J31" s="138">
        <f t="shared" si="13"/>
        <v>15000</v>
      </c>
      <c r="K31" s="150"/>
      <c r="L31" s="151"/>
      <c r="M31" s="152">
        <f>K31*L31</f>
        <v>0</v>
      </c>
      <c r="N31" s="150"/>
      <c r="O31" s="151"/>
      <c r="P31" s="152">
        <f>N31*O31</f>
        <v>0</v>
      </c>
      <c r="Q31" s="150"/>
      <c r="R31" s="151"/>
      <c r="S31" s="152">
        <f>Q31*R31</f>
        <v>0</v>
      </c>
      <c r="T31" s="150"/>
      <c r="U31" s="151"/>
      <c r="V31" s="152">
        <f>T31*U31</f>
        <v>0</v>
      </c>
      <c r="W31" s="139">
        <f t="shared" si="14"/>
        <v>15000</v>
      </c>
      <c r="X31" s="127">
        <f t="shared" si="15"/>
        <v>15000</v>
      </c>
      <c r="Y31" s="127">
        <f t="shared" si="10"/>
        <v>0</v>
      </c>
      <c r="Z31" s="128">
        <f t="shared" si="11"/>
        <v>0</v>
      </c>
      <c r="AA31" s="153"/>
      <c r="AB31" s="131"/>
      <c r="AC31" s="131"/>
      <c r="AD31" s="131"/>
      <c r="AE31" s="131"/>
      <c r="AF31" s="131"/>
      <c r="AG31" s="131"/>
    </row>
    <row r="32" spans="1:33" ht="30" customHeight="1">
      <c r="A32" s="108" t="s">
        <v>71</v>
      </c>
      <c r="B32" s="156" t="s">
        <v>95</v>
      </c>
      <c r="C32" s="141" t="s">
        <v>96</v>
      </c>
      <c r="D32" s="142"/>
      <c r="E32" s="143">
        <f>SUM(E33:E35)</f>
        <v>138500</v>
      </c>
      <c r="F32" s="144"/>
      <c r="G32" s="145">
        <f>SUM(G33:G35)</f>
        <v>30470</v>
      </c>
      <c r="H32" s="143">
        <f>SUM(H33:H35)</f>
        <v>138500</v>
      </c>
      <c r="I32" s="144"/>
      <c r="J32" s="145">
        <f>SUM(J33:J35)</f>
        <v>30470</v>
      </c>
      <c r="K32" s="143">
        <f>SUM(K33:K35)</f>
        <v>0</v>
      </c>
      <c r="L32" s="144"/>
      <c r="M32" s="145">
        <f>SUM(M33:M35)</f>
        <v>0</v>
      </c>
      <c r="N32" s="143">
        <f>SUM(N33:N35)</f>
        <v>0</v>
      </c>
      <c r="O32" s="144"/>
      <c r="P32" s="145">
        <f>SUM(P33:P35)</f>
        <v>0</v>
      </c>
      <c r="Q32" s="143">
        <f>SUM(Q33:Q35)</f>
        <v>0</v>
      </c>
      <c r="R32" s="144"/>
      <c r="S32" s="145">
        <f>SUM(S33:S35)</f>
        <v>0</v>
      </c>
      <c r="T32" s="143">
        <f>SUM(T33:T35)</f>
        <v>0</v>
      </c>
      <c r="U32" s="144"/>
      <c r="V32" s="145">
        <f>SUM(V33:V35)</f>
        <v>0</v>
      </c>
      <c r="W32" s="145">
        <f>SUM(W33:W35)</f>
        <v>30470</v>
      </c>
      <c r="X32" s="145">
        <f>SUM(X33:X35)</f>
        <v>30470</v>
      </c>
      <c r="Y32" s="115">
        <f t="shared" si="10"/>
        <v>0</v>
      </c>
      <c r="Z32" s="116">
        <f t="shared" si="11"/>
        <v>0</v>
      </c>
      <c r="AA32" s="147"/>
      <c r="AB32" s="11"/>
      <c r="AC32" s="11"/>
      <c r="AD32" s="11"/>
      <c r="AE32" s="11"/>
      <c r="AF32" s="11"/>
      <c r="AG32" s="11"/>
    </row>
    <row r="33" spans="1:33" ht="30" customHeight="1">
      <c r="A33" s="157" t="s">
        <v>76</v>
      </c>
      <c r="B33" s="158" t="s">
        <v>97</v>
      </c>
      <c r="C33" s="134" t="s">
        <v>98</v>
      </c>
      <c r="D33" s="159"/>
      <c r="E33" s="160">
        <f>G13</f>
        <v>0</v>
      </c>
      <c r="F33" s="161">
        <v>0.22</v>
      </c>
      <c r="G33" s="162">
        <f>E33*F33</f>
        <v>0</v>
      </c>
      <c r="H33" s="160">
        <f>J13</f>
        <v>0</v>
      </c>
      <c r="I33" s="161">
        <v>0.22</v>
      </c>
      <c r="J33" s="162">
        <f>H33*I33</f>
        <v>0</v>
      </c>
      <c r="K33" s="160">
        <f>M13</f>
        <v>0</v>
      </c>
      <c r="L33" s="161">
        <v>0.22</v>
      </c>
      <c r="M33" s="162">
        <f>K33*L33</f>
        <v>0</v>
      </c>
      <c r="N33" s="160">
        <f>P13</f>
        <v>0</v>
      </c>
      <c r="O33" s="161">
        <v>0.22</v>
      </c>
      <c r="P33" s="162">
        <f>N33*O33</f>
        <v>0</v>
      </c>
      <c r="Q33" s="160">
        <f>S13</f>
        <v>0</v>
      </c>
      <c r="R33" s="161">
        <v>0.22</v>
      </c>
      <c r="S33" s="162">
        <f>Q33*R33</f>
        <v>0</v>
      </c>
      <c r="T33" s="160">
        <f>V13</f>
        <v>0</v>
      </c>
      <c r="U33" s="161">
        <v>0.22</v>
      </c>
      <c r="V33" s="162">
        <f>T33*U33</f>
        <v>0</v>
      </c>
      <c r="W33" s="127">
        <f>G33+M33+S33</f>
        <v>0</v>
      </c>
      <c r="X33" s="127">
        <f>J33+P33+V33</f>
        <v>0</v>
      </c>
      <c r="Y33" s="127">
        <f t="shared" si="10"/>
        <v>0</v>
      </c>
      <c r="Z33" s="128" t="e">
        <f t="shared" si="11"/>
        <v>#DIV/0!</v>
      </c>
      <c r="AA33" s="163"/>
      <c r="AB33" s="130"/>
      <c r="AC33" s="131"/>
      <c r="AD33" s="131"/>
      <c r="AE33" s="131"/>
      <c r="AF33" s="131"/>
      <c r="AG33" s="131"/>
    </row>
    <row r="34" spans="1:33" ht="30" customHeight="1">
      <c r="A34" s="119" t="s">
        <v>76</v>
      </c>
      <c r="B34" s="120" t="s">
        <v>99</v>
      </c>
      <c r="C34" s="134" t="s">
        <v>100</v>
      </c>
      <c r="D34" s="122"/>
      <c r="E34" s="123">
        <f>G21</f>
        <v>0</v>
      </c>
      <c r="F34" s="124">
        <v>0.22</v>
      </c>
      <c r="G34" s="125">
        <f>E34*F34</f>
        <v>0</v>
      </c>
      <c r="H34" s="123">
        <f>J21</f>
        <v>0</v>
      </c>
      <c r="I34" s="124">
        <v>0.22</v>
      </c>
      <c r="J34" s="125">
        <f>H34*I34</f>
        <v>0</v>
      </c>
      <c r="K34" s="123">
        <f>M21</f>
        <v>0</v>
      </c>
      <c r="L34" s="124">
        <v>0.22</v>
      </c>
      <c r="M34" s="125">
        <f>K34*L34</f>
        <v>0</v>
      </c>
      <c r="N34" s="123">
        <f>P21</f>
        <v>0</v>
      </c>
      <c r="O34" s="124">
        <v>0.22</v>
      </c>
      <c r="P34" s="125">
        <f>N34*O34</f>
        <v>0</v>
      </c>
      <c r="Q34" s="123">
        <f>S21</f>
        <v>0</v>
      </c>
      <c r="R34" s="124">
        <v>0.22</v>
      </c>
      <c r="S34" s="125">
        <f>Q34*R34</f>
        <v>0</v>
      </c>
      <c r="T34" s="123">
        <f>V21</f>
        <v>0</v>
      </c>
      <c r="U34" s="124">
        <v>0.22</v>
      </c>
      <c r="V34" s="125">
        <f>T34*U34</f>
        <v>0</v>
      </c>
      <c r="W34" s="126">
        <f>G34+M34+S34</f>
        <v>0</v>
      </c>
      <c r="X34" s="127">
        <f>J34+P34+V34</f>
        <v>0</v>
      </c>
      <c r="Y34" s="127">
        <f t="shared" si="10"/>
        <v>0</v>
      </c>
      <c r="Z34" s="128" t="e">
        <f t="shared" si="11"/>
        <v>#DIV/0!</v>
      </c>
      <c r="AA34" s="129"/>
      <c r="AB34" s="131"/>
      <c r="AC34" s="131"/>
      <c r="AD34" s="131"/>
      <c r="AE34" s="131"/>
      <c r="AF34" s="131"/>
      <c r="AG34" s="131"/>
    </row>
    <row r="35" spans="1:33" ht="30" customHeight="1">
      <c r="A35" s="132" t="s">
        <v>76</v>
      </c>
      <c r="B35" s="155" t="s">
        <v>101</v>
      </c>
      <c r="C35" s="164" t="s">
        <v>90</v>
      </c>
      <c r="D35" s="135"/>
      <c r="E35" s="136">
        <f>G25</f>
        <v>138500</v>
      </c>
      <c r="F35" s="137">
        <v>0.22</v>
      </c>
      <c r="G35" s="138">
        <f>E35*F35</f>
        <v>30470</v>
      </c>
      <c r="H35" s="136">
        <f>J25</f>
        <v>138500</v>
      </c>
      <c r="I35" s="137">
        <v>0.22</v>
      </c>
      <c r="J35" s="138">
        <f>H35*I35</f>
        <v>30470</v>
      </c>
      <c r="K35" s="136">
        <f>M25</f>
        <v>0</v>
      </c>
      <c r="L35" s="137">
        <v>0.22</v>
      </c>
      <c r="M35" s="138">
        <f>K35*L35</f>
        <v>0</v>
      </c>
      <c r="N35" s="136">
        <f>P25</f>
        <v>0</v>
      </c>
      <c r="O35" s="137">
        <v>0.22</v>
      </c>
      <c r="P35" s="138">
        <f>N35*O35</f>
        <v>0</v>
      </c>
      <c r="Q35" s="136">
        <f>S25</f>
        <v>0</v>
      </c>
      <c r="R35" s="137">
        <v>0.22</v>
      </c>
      <c r="S35" s="138">
        <f>Q35*R35</f>
        <v>0</v>
      </c>
      <c r="T35" s="136">
        <f>V25</f>
        <v>0</v>
      </c>
      <c r="U35" s="137">
        <v>0.22</v>
      </c>
      <c r="V35" s="138">
        <f>T35*U35</f>
        <v>0</v>
      </c>
      <c r="W35" s="139">
        <f>G35+M35+S35</f>
        <v>30470</v>
      </c>
      <c r="X35" s="127">
        <f>J35+P35+V35</f>
        <v>30470</v>
      </c>
      <c r="Y35" s="127">
        <f t="shared" si="10"/>
        <v>0</v>
      </c>
      <c r="Z35" s="128">
        <f t="shared" si="11"/>
        <v>0</v>
      </c>
      <c r="AA35" s="140"/>
      <c r="AB35" s="131"/>
      <c r="AC35" s="131"/>
      <c r="AD35" s="131"/>
      <c r="AE35" s="131"/>
      <c r="AF35" s="131"/>
      <c r="AG35" s="131"/>
    </row>
    <row r="36" spans="1:33" ht="30" customHeight="1">
      <c r="A36" s="108" t="s">
        <v>73</v>
      </c>
      <c r="B36" s="156" t="s">
        <v>102</v>
      </c>
      <c r="C36" s="141" t="s">
        <v>103</v>
      </c>
      <c r="D36" s="142"/>
      <c r="E36" s="143">
        <f>SUM(E37:E39)</f>
        <v>0</v>
      </c>
      <c r="F36" s="144"/>
      <c r="G36" s="145">
        <f>SUM(G37:G39)</f>
        <v>0</v>
      </c>
      <c r="H36" s="143">
        <f>SUM(H37:H39)</f>
        <v>0</v>
      </c>
      <c r="I36" s="144"/>
      <c r="J36" s="145">
        <f>SUM(J37:J39)</f>
        <v>0</v>
      </c>
      <c r="K36" s="143">
        <f>SUM(K37:K39)</f>
        <v>0</v>
      </c>
      <c r="L36" s="144"/>
      <c r="M36" s="145">
        <f>SUM(M37:M39)</f>
        <v>0</v>
      </c>
      <c r="N36" s="143">
        <f>SUM(N37:N39)</f>
        <v>0</v>
      </c>
      <c r="O36" s="144"/>
      <c r="P36" s="145">
        <f>SUM(P37:P39)</f>
        <v>0</v>
      </c>
      <c r="Q36" s="143">
        <f>SUM(Q37:Q39)</f>
        <v>0</v>
      </c>
      <c r="R36" s="144"/>
      <c r="S36" s="145">
        <f>SUM(S37:S39)</f>
        <v>0</v>
      </c>
      <c r="T36" s="143">
        <f>SUM(T37:T39)</f>
        <v>0</v>
      </c>
      <c r="U36" s="144"/>
      <c r="V36" s="145">
        <f>SUM(V37:V39)</f>
        <v>0</v>
      </c>
      <c r="W36" s="145">
        <f>SUM(W37:W39)</f>
        <v>0</v>
      </c>
      <c r="X36" s="145">
        <f>SUM(X37:X39)</f>
        <v>0</v>
      </c>
      <c r="Y36" s="145">
        <f t="shared" si="10"/>
        <v>0</v>
      </c>
      <c r="Z36" s="145" t="e">
        <f t="shared" si="11"/>
        <v>#DIV/0!</v>
      </c>
      <c r="AA36" s="147"/>
      <c r="AB36" s="11"/>
      <c r="AC36" s="11"/>
      <c r="AD36" s="11"/>
      <c r="AE36" s="11"/>
      <c r="AF36" s="11"/>
      <c r="AG36" s="11"/>
    </row>
    <row r="37" spans="1:33" ht="30" customHeight="1">
      <c r="A37" s="119" t="s">
        <v>76</v>
      </c>
      <c r="B37" s="158" t="s">
        <v>104</v>
      </c>
      <c r="C37" s="134" t="s">
        <v>92</v>
      </c>
      <c r="D37" s="122" t="s">
        <v>79</v>
      </c>
      <c r="E37" s="123"/>
      <c r="F37" s="124"/>
      <c r="G37" s="125">
        <f>E37*F37</f>
        <v>0</v>
      </c>
      <c r="H37" s="123"/>
      <c r="I37" s="124"/>
      <c r="J37" s="125">
        <f>H37*I37</f>
        <v>0</v>
      </c>
      <c r="K37" s="123"/>
      <c r="L37" s="124"/>
      <c r="M37" s="125">
        <f>K37*L37</f>
        <v>0</v>
      </c>
      <c r="N37" s="123"/>
      <c r="O37" s="124"/>
      <c r="P37" s="125">
        <f>N37*O37</f>
        <v>0</v>
      </c>
      <c r="Q37" s="123"/>
      <c r="R37" s="124"/>
      <c r="S37" s="125">
        <f>Q37*R37</f>
        <v>0</v>
      </c>
      <c r="T37" s="123"/>
      <c r="U37" s="124"/>
      <c r="V37" s="125">
        <f>T37*U37</f>
        <v>0</v>
      </c>
      <c r="W37" s="126">
        <f>G37+M37+S37</f>
        <v>0</v>
      </c>
      <c r="X37" s="127">
        <f>J37+P37+V37</f>
        <v>0</v>
      </c>
      <c r="Y37" s="127">
        <f t="shared" si="10"/>
        <v>0</v>
      </c>
      <c r="Z37" s="128" t="e">
        <f t="shared" si="11"/>
        <v>#DIV/0!</v>
      </c>
      <c r="AA37" s="129"/>
      <c r="AB37" s="11"/>
      <c r="AC37" s="11"/>
      <c r="AD37" s="11"/>
      <c r="AE37" s="11"/>
      <c r="AF37" s="11"/>
      <c r="AG37" s="11"/>
    </row>
    <row r="38" spans="1:33" ht="30" customHeight="1">
      <c r="A38" s="119" t="s">
        <v>76</v>
      </c>
      <c r="B38" s="120" t="s">
        <v>105</v>
      </c>
      <c r="C38" s="134" t="s">
        <v>92</v>
      </c>
      <c r="D38" s="122" t="s">
        <v>79</v>
      </c>
      <c r="E38" s="123"/>
      <c r="F38" s="124"/>
      <c r="G38" s="125">
        <f>E38*F38</f>
        <v>0</v>
      </c>
      <c r="H38" s="123"/>
      <c r="I38" s="124"/>
      <c r="J38" s="125">
        <f>H38*I38</f>
        <v>0</v>
      </c>
      <c r="K38" s="123"/>
      <c r="L38" s="124"/>
      <c r="M38" s="125">
        <f>K38*L38</f>
        <v>0</v>
      </c>
      <c r="N38" s="123"/>
      <c r="O38" s="124"/>
      <c r="P38" s="125">
        <f>N38*O38</f>
        <v>0</v>
      </c>
      <c r="Q38" s="123"/>
      <c r="R38" s="124"/>
      <c r="S38" s="125">
        <f>Q38*R38</f>
        <v>0</v>
      </c>
      <c r="T38" s="123"/>
      <c r="U38" s="124"/>
      <c r="V38" s="125">
        <f>T38*U38</f>
        <v>0</v>
      </c>
      <c r="W38" s="126">
        <f>G38+M38+S38</f>
        <v>0</v>
      </c>
      <c r="X38" s="127">
        <f>J38+P38+V38</f>
        <v>0</v>
      </c>
      <c r="Y38" s="127">
        <f t="shared" si="10"/>
        <v>0</v>
      </c>
      <c r="Z38" s="128" t="e">
        <f t="shared" si="11"/>
        <v>#DIV/0!</v>
      </c>
      <c r="AA38" s="129"/>
      <c r="AB38" s="11"/>
      <c r="AC38" s="11"/>
      <c r="AD38" s="11"/>
      <c r="AE38" s="11"/>
      <c r="AF38" s="11"/>
      <c r="AG38" s="11"/>
    </row>
    <row r="39" spans="1:33" ht="30" customHeight="1">
      <c r="A39" s="132" t="s">
        <v>76</v>
      </c>
      <c r="B39" s="133" t="s">
        <v>106</v>
      </c>
      <c r="C39" s="165" t="s">
        <v>92</v>
      </c>
      <c r="D39" s="135" t="s">
        <v>79</v>
      </c>
      <c r="E39" s="136"/>
      <c r="F39" s="137"/>
      <c r="G39" s="138">
        <f>E39*F39</f>
        <v>0</v>
      </c>
      <c r="H39" s="136"/>
      <c r="I39" s="137"/>
      <c r="J39" s="138">
        <f>H39*I39</f>
        <v>0</v>
      </c>
      <c r="K39" s="150"/>
      <c r="L39" s="151"/>
      <c r="M39" s="152">
        <f>K39*L39</f>
        <v>0</v>
      </c>
      <c r="N39" s="150"/>
      <c r="O39" s="151"/>
      <c r="P39" s="152">
        <f>N39*O39</f>
        <v>0</v>
      </c>
      <c r="Q39" s="150"/>
      <c r="R39" s="151"/>
      <c r="S39" s="152">
        <f>Q39*R39</f>
        <v>0</v>
      </c>
      <c r="T39" s="150"/>
      <c r="U39" s="151"/>
      <c r="V39" s="152">
        <f>T39*U39</f>
        <v>0</v>
      </c>
      <c r="W39" s="139">
        <f>G39+M39+S39</f>
        <v>0</v>
      </c>
      <c r="X39" s="127">
        <f>J39+P39+V39</f>
        <v>0</v>
      </c>
      <c r="Y39" s="166">
        <f t="shared" si="10"/>
        <v>0</v>
      </c>
      <c r="Z39" s="128" t="e">
        <f t="shared" si="11"/>
        <v>#DIV/0!</v>
      </c>
      <c r="AA39" s="153"/>
      <c r="AB39" s="11"/>
      <c r="AC39" s="11"/>
      <c r="AD39" s="11"/>
      <c r="AE39" s="11"/>
      <c r="AF39" s="11"/>
      <c r="AG39" s="11"/>
    </row>
    <row r="40" spans="1:33" ht="30" customHeight="1">
      <c r="A40" s="167" t="s">
        <v>107</v>
      </c>
      <c r="B40" s="168"/>
      <c r="C40" s="169"/>
      <c r="D40" s="170"/>
      <c r="E40" s="171"/>
      <c r="F40" s="172"/>
      <c r="G40" s="173">
        <f>G13+G21+G25+G32+G36</f>
        <v>168970</v>
      </c>
      <c r="H40" s="171"/>
      <c r="I40" s="172"/>
      <c r="J40" s="173">
        <f>J13+J21+J25+J32+J36</f>
        <v>168970</v>
      </c>
      <c r="K40" s="171"/>
      <c r="L40" s="174"/>
      <c r="M40" s="173">
        <f>M13+M21+M25+M32+M36</f>
        <v>0</v>
      </c>
      <c r="N40" s="171"/>
      <c r="O40" s="174"/>
      <c r="P40" s="173">
        <f>P13+P21+P25+P32+P36</f>
        <v>0</v>
      </c>
      <c r="Q40" s="171"/>
      <c r="R40" s="174"/>
      <c r="S40" s="173">
        <f>S13+S21+S25+S32+S36</f>
        <v>0</v>
      </c>
      <c r="T40" s="171"/>
      <c r="U40" s="174"/>
      <c r="V40" s="173">
        <f>V13+V21+V25+V32+V36</f>
        <v>0</v>
      </c>
      <c r="W40" s="173">
        <f>W13+W21+W25+W32+W36</f>
        <v>168970</v>
      </c>
      <c r="X40" s="175">
        <f>X13+X21+X25+X32+X36</f>
        <v>168970</v>
      </c>
      <c r="Y40" s="176">
        <f t="shared" si="10"/>
        <v>0</v>
      </c>
      <c r="Z40" s="177">
        <f t="shared" si="11"/>
        <v>0</v>
      </c>
      <c r="AA40" s="178"/>
      <c r="AB40" s="10"/>
      <c r="AC40" s="11"/>
      <c r="AD40" s="11"/>
      <c r="AE40" s="11"/>
      <c r="AF40" s="11"/>
      <c r="AG40" s="11"/>
    </row>
    <row r="41" spans="1:33" ht="30" customHeight="1">
      <c r="A41" s="179" t="s">
        <v>71</v>
      </c>
      <c r="B41" s="180">
        <v>2</v>
      </c>
      <c r="C41" s="181" t="s">
        <v>108</v>
      </c>
      <c r="D41" s="182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6"/>
      <c r="X41" s="106"/>
      <c r="Y41" s="183"/>
      <c r="Z41" s="106"/>
      <c r="AA41" s="107"/>
      <c r="AB41" s="11"/>
      <c r="AC41" s="11"/>
      <c r="AD41" s="11"/>
      <c r="AE41" s="11"/>
      <c r="AF41" s="11"/>
      <c r="AG41" s="11"/>
    </row>
    <row r="42" spans="1:33" ht="30" customHeight="1">
      <c r="A42" s="108" t="s">
        <v>73</v>
      </c>
      <c r="B42" s="156" t="s">
        <v>109</v>
      </c>
      <c r="C42" s="110" t="s">
        <v>110</v>
      </c>
      <c r="D42" s="111"/>
      <c r="E42" s="112">
        <f>SUM(E43:E45)</f>
        <v>0</v>
      </c>
      <c r="F42" s="113"/>
      <c r="G42" s="114">
        <f>SUM(G43:G45)</f>
        <v>0</v>
      </c>
      <c r="H42" s="112">
        <f>SUM(H43:H45)</f>
        <v>0</v>
      </c>
      <c r="I42" s="113"/>
      <c r="J42" s="114">
        <f>SUM(J43:J45)</f>
        <v>0</v>
      </c>
      <c r="K42" s="112">
        <f>SUM(K43:K45)</f>
        <v>0</v>
      </c>
      <c r="L42" s="113"/>
      <c r="M42" s="114">
        <f>SUM(M43:M45)</f>
        <v>0</v>
      </c>
      <c r="N42" s="112">
        <f>SUM(N43:N45)</f>
        <v>0</v>
      </c>
      <c r="O42" s="113"/>
      <c r="P42" s="114">
        <f>SUM(P43:P45)</f>
        <v>0</v>
      </c>
      <c r="Q42" s="112">
        <f>SUM(Q43:Q45)</f>
        <v>0</v>
      </c>
      <c r="R42" s="113"/>
      <c r="S42" s="114">
        <f>SUM(S43:S45)</f>
        <v>0</v>
      </c>
      <c r="T42" s="112">
        <f>SUM(T43:T45)</f>
        <v>0</v>
      </c>
      <c r="U42" s="113"/>
      <c r="V42" s="114">
        <f>SUM(V43:V45)</f>
        <v>0</v>
      </c>
      <c r="W42" s="114">
        <f>SUM(W43:W45)</f>
        <v>0</v>
      </c>
      <c r="X42" s="184">
        <f>SUM(X43:X45)</f>
        <v>0</v>
      </c>
      <c r="Y42" s="144">
        <f aca="true" t="shared" si="16" ref="Y42:Y54">W42-X42</f>
        <v>0</v>
      </c>
      <c r="Z42" s="185" t="e">
        <f aca="true" t="shared" si="17" ref="Z42:Z54">Y42/W42</f>
        <v>#DIV/0!</v>
      </c>
      <c r="AA42" s="117"/>
      <c r="AB42" s="186"/>
      <c r="AC42" s="118"/>
      <c r="AD42" s="118"/>
      <c r="AE42" s="118"/>
      <c r="AF42" s="118"/>
      <c r="AG42" s="118"/>
    </row>
    <row r="43" spans="1:33" ht="30" customHeight="1">
      <c r="A43" s="119" t="s">
        <v>76</v>
      </c>
      <c r="B43" s="120" t="s">
        <v>111</v>
      </c>
      <c r="C43" s="134" t="s">
        <v>112</v>
      </c>
      <c r="D43" s="122" t="s">
        <v>113</v>
      </c>
      <c r="E43" s="123"/>
      <c r="F43" s="124"/>
      <c r="G43" s="125">
        <f>E43*F43</f>
        <v>0</v>
      </c>
      <c r="H43" s="123"/>
      <c r="I43" s="124"/>
      <c r="J43" s="125">
        <f>H43*I43</f>
        <v>0</v>
      </c>
      <c r="K43" s="123"/>
      <c r="L43" s="124"/>
      <c r="M43" s="125">
        <f>K43*L43</f>
        <v>0</v>
      </c>
      <c r="N43" s="123"/>
      <c r="O43" s="124"/>
      <c r="P43" s="125">
        <f>N43*O43</f>
        <v>0</v>
      </c>
      <c r="Q43" s="123"/>
      <c r="R43" s="124"/>
      <c r="S43" s="125">
        <f>Q43*R43</f>
        <v>0</v>
      </c>
      <c r="T43" s="123"/>
      <c r="U43" s="124"/>
      <c r="V43" s="125">
        <f>T43*U43</f>
        <v>0</v>
      </c>
      <c r="W43" s="126">
        <f>G43+M43+S43</f>
        <v>0</v>
      </c>
      <c r="X43" s="127">
        <f>J43+P43+V43</f>
        <v>0</v>
      </c>
      <c r="Y43" s="127">
        <f t="shared" si="16"/>
        <v>0</v>
      </c>
      <c r="Z43" s="128" t="e">
        <f t="shared" si="17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>
      <c r="A44" s="119" t="s">
        <v>76</v>
      </c>
      <c r="B44" s="120" t="s">
        <v>114</v>
      </c>
      <c r="C44" s="134" t="s">
        <v>112</v>
      </c>
      <c r="D44" s="122" t="s">
        <v>113</v>
      </c>
      <c r="E44" s="123"/>
      <c r="F44" s="124"/>
      <c r="G44" s="125">
        <f>E44*F44</f>
        <v>0</v>
      </c>
      <c r="H44" s="123"/>
      <c r="I44" s="124"/>
      <c r="J44" s="125">
        <f>H44*I44</f>
        <v>0</v>
      </c>
      <c r="K44" s="123"/>
      <c r="L44" s="124"/>
      <c r="M44" s="125">
        <f>K44*L44</f>
        <v>0</v>
      </c>
      <c r="N44" s="123"/>
      <c r="O44" s="124"/>
      <c r="P44" s="125">
        <f>N44*O44</f>
        <v>0</v>
      </c>
      <c r="Q44" s="123"/>
      <c r="R44" s="124"/>
      <c r="S44" s="125">
        <f>Q44*R44</f>
        <v>0</v>
      </c>
      <c r="T44" s="123"/>
      <c r="U44" s="124"/>
      <c r="V44" s="125">
        <f>T44*U44</f>
        <v>0</v>
      </c>
      <c r="W44" s="126">
        <f>G44+M44+S44</f>
        <v>0</v>
      </c>
      <c r="X44" s="127">
        <f>J44+P44+V44</f>
        <v>0</v>
      </c>
      <c r="Y44" s="127">
        <f t="shared" si="16"/>
        <v>0</v>
      </c>
      <c r="Z44" s="128" t="e">
        <f t="shared" si="17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>
      <c r="A45" s="148" t="s">
        <v>76</v>
      </c>
      <c r="B45" s="155" t="s">
        <v>115</v>
      </c>
      <c r="C45" s="134" t="s">
        <v>112</v>
      </c>
      <c r="D45" s="149" t="s">
        <v>113</v>
      </c>
      <c r="E45" s="150"/>
      <c r="F45" s="151"/>
      <c r="G45" s="152">
        <f>E45*F45</f>
        <v>0</v>
      </c>
      <c r="H45" s="150"/>
      <c r="I45" s="151"/>
      <c r="J45" s="152">
        <f>H45*I45</f>
        <v>0</v>
      </c>
      <c r="K45" s="150"/>
      <c r="L45" s="151"/>
      <c r="M45" s="152">
        <f>K45*L45</f>
        <v>0</v>
      </c>
      <c r="N45" s="150"/>
      <c r="O45" s="151"/>
      <c r="P45" s="152">
        <f>N45*O45</f>
        <v>0</v>
      </c>
      <c r="Q45" s="150"/>
      <c r="R45" s="151"/>
      <c r="S45" s="152">
        <f>Q45*R45</f>
        <v>0</v>
      </c>
      <c r="T45" s="150"/>
      <c r="U45" s="151"/>
      <c r="V45" s="152">
        <f>T45*U45</f>
        <v>0</v>
      </c>
      <c r="W45" s="139">
        <f>G45+M45+S45</f>
        <v>0</v>
      </c>
      <c r="X45" s="127">
        <f>J45+P45+V45</f>
        <v>0</v>
      </c>
      <c r="Y45" s="127">
        <f t="shared" si="16"/>
        <v>0</v>
      </c>
      <c r="Z45" s="128" t="e">
        <f t="shared" si="17"/>
        <v>#DIV/0!</v>
      </c>
      <c r="AA45" s="153"/>
      <c r="AB45" s="131"/>
      <c r="AC45" s="131"/>
      <c r="AD45" s="131"/>
      <c r="AE45" s="131"/>
      <c r="AF45" s="131"/>
      <c r="AG45" s="131"/>
    </row>
    <row r="46" spans="1:33" ht="30" customHeight="1">
      <c r="A46" s="108" t="s">
        <v>73</v>
      </c>
      <c r="B46" s="156" t="s">
        <v>116</v>
      </c>
      <c r="C46" s="154" t="s">
        <v>117</v>
      </c>
      <c r="D46" s="142"/>
      <c r="E46" s="143">
        <f>SUM(E47:E49)</f>
        <v>0</v>
      </c>
      <c r="F46" s="144"/>
      <c r="G46" s="145">
        <f>SUM(G47:G49)</f>
        <v>0</v>
      </c>
      <c r="H46" s="143">
        <f>SUM(H47:H49)</f>
        <v>0</v>
      </c>
      <c r="I46" s="144"/>
      <c r="J46" s="145">
        <f>SUM(J47:J49)</f>
        <v>0</v>
      </c>
      <c r="K46" s="143">
        <f>SUM(K47:K49)</f>
        <v>0</v>
      </c>
      <c r="L46" s="144"/>
      <c r="M46" s="145">
        <f>SUM(M47:M49)</f>
        <v>0</v>
      </c>
      <c r="N46" s="143">
        <f>SUM(N47:N49)</f>
        <v>0</v>
      </c>
      <c r="O46" s="144"/>
      <c r="P46" s="145">
        <f>SUM(P47:P49)</f>
        <v>0</v>
      </c>
      <c r="Q46" s="143">
        <f>SUM(Q47:Q49)</f>
        <v>0</v>
      </c>
      <c r="R46" s="144"/>
      <c r="S46" s="145">
        <f>SUM(S47:S49)</f>
        <v>0</v>
      </c>
      <c r="T46" s="143">
        <f>SUM(T47:T49)</f>
        <v>0</v>
      </c>
      <c r="U46" s="144"/>
      <c r="V46" s="145">
        <f>SUM(V47:V49)</f>
        <v>0</v>
      </c>
      <c r="W46" s="145">
        <f>SUM(W47:W49)</f>
        <v>0</v>
      </c>
      <c r="X46" s="145">
        <f>SUM(X47:X49)</f>
        <v>0</v>
      </c>
      <c r="Y46" s="187">
        <f t="shared" si="16"/>
        <v>0</v>
      </c>
      <c r="Z46" s="187" t="e">
        <f t="shared" si="17"/>
        <v>#DIV/0!</v>
      </c>
      <c r="AA46" s="147"/>
      <c r="AB46" s="118"/>
      <c r="AC46" s="118"/>
      <c r="AD46" s="118"/>
      <c r="AE46" s="118"/>
      <c r="AF46" s="118"/>
      <c r="AG46" s="118"/>
    </row>
    <row r="47" spans="1:33" ht="30" customHeight="1">
      <c r="A47" s="119" t="s">
        <v>76</v>
      </c>
      <c r="B47" s="120" t="s">
        <v>118</v>
      </c>
      <c r="C47" s="134" t="s">
        <v>119</v>
      </c>
      <c r="D47" s="122" t="s">
        <v>120</v>
      </c>
      <c r="E47" s="123"/>
      <c r="F47" s="124"/>
      <c r="G47" s="125">
        <f>E47*F47</f>
        <v>0</v>
      </c>
      <c r="H47" s="123"/>
      <c r="I47" s="124"/>
      <c r="J47" s="125">
        <f>H47*I47</f>
        <v>0</v>
      </c>
      <c r="K47" s="123"/>
      <c r="L47" s="124"/>
      <c r="M47" s="125">
        <f>K47*L47</f>
        <v>0</v>
      </c>
      <c r="N47" s="123"/>
      <c r="O47" s="124"/>
      <c r="P47" s="125">
        <f>N47*O47</f>
        <v>0</v>
      </c>
      <c r="Q47" s="123"/>
      <c r="R47" s="124"/>
      <c r="S47" s="125">
        <f>Q47*R47</f>
        <v>0</v>
      </c>
      <c r="T47" s="123"/>
      <c r="U47" s="124"/>
      <c r="V47" s="125">
        <f>T47*U47</f>
        <v>0</v>
      </c>
      <c r="W47" s="126">
        <f>G47+M47+S47</f>
        <v>0</v>
      </c>
      <c r="X47" s="127">
        <f>J47+P47+V47</f>
        <v>0</v>
      </c>
      <c r="Y47" s="127">
        <f t="shared" si="16"/>
        <v>0</v>
      </c>
      <c r="Z47" s="128" t="e">
        <f t="shared" si="17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>
      <c r="A48" s="119" t="s">
        <v>76</v>
      </c>
      <c r="B48" s="120" t="s">
        <v>121</v>
      </c>
      <c r="C48" s="188" t="s">
        <v>119</v>
      </c>
      <c r="D48" s="122" t="s">
        <v>120</v>
      </c>
      <c r="E48" s="123"/>
      <c r="F48" s="124"/>
      <c r="G48" s="125">
        <f>E48*F48</f>
        <v>0</v>
      </c>
      <c r="H48" s="123"/>
      <c r="I48" s="124"/>
      <c r="J48" s="125">
        <f>H48*I48</f>
        <v>0</v>
      </c>
      <c r="K48" s="123"/>
      <c r="L48" s="124"/>
      <c r="M48" s="125">
        <f>K48*L48</f>
        <v>0</v>
      </c>
      <c r="N48" s="123"/>
      <c r="O48" s="124"/>
      <c r="P48" s="125">
        <f>N48*O48</f>
        <v>0</v>
      </c>
      <c r="Q48" s="123"/>
      <c r="R48" s="124"/>
      <c r="S48" s="125">
        <f>Q48*R48</f>
        <v>0</v>
      </c>
      <c r="T48" s="123"/>
      <c r="U48" s="124"/>
      <c r="V48" s="125">
        <f>T48*U48</f>
        <v>0</v>
      </c>
      <c r="W48" s="126">
        <f>G48+M48+S48</f>
        <v>0</v>
      </c>
      <c r="X48" s="127">
        <f>J48+P48+V48</f>
        <v>0</v>
      </c>
      <c r="Y48" s="127">
        <f t="shared" si="16"/>
        <v>0</v>
      </c>
      <c r="Z48" s="128" t="e">
        <f t="shared" si="17"/>
        <v>#DIV/0!</v>
      </c>
      <c r="AA48" s="129"/>
      <c r="AB48" s="131"/>
      <c r="AC48" s="131"/>
      <c r="AD48" s="131"/>
      <c r="AE48" s="131"/>
      <c r="AF48" s="131"/>
      <c r="AG48" s="131"/>
    </row>
    <row r="49" spans="1:33" ht="30" customHeight="1">
      <c r="A49" s="148" t="s">
        <v>76</v>
      </c>
      <c r="B49" s="155" t="s">
        <v>122</v>
      </c>
      <c r="C49" s="189" t="s">
        <v>119</v>
      </c>
      <c r="D49" s="149" t="s">
        <v>120</v>
      </c>
      <c r="E49" s="150"/>
      <c r="F49" s="151"/>
      <c r="G49" s="152">
        <f>E49*F49</f>
        <v>0</v>
      </c>
      <c r="H49" s="150"/>
      <c r="I49" s="151"/>
      <c r="J49" s="152">
        <f>H49*I49</f>
        <v>0</v>
      </c>
      <c r="K49" s="150"/>
      <c r="L49" s="151"/>
      <c r="M49" s="152">
        <f>K49*L49</f>
        <v>0</v>
      </c>
      <c r="N49" s="150"/>
      <c r="O49" s="151"/>
      <c r="P49" s="152">
        <f>N49*O49</f>
        <v>0</v>
      </c>
      <c r="Q49" s="150"/>
      <c r="R49" s="151"/>
      <c r="S49" s="152">
        <f>Q49*R49</f>
        <v>0</v>
      </c>
      <c r="T49" s="150"/>
      <c r="U49" s="151"/>
      <c r="V49" s="152">
        <f>T49*U49</f>
        <v>0</v>
      </c>
      <c r="W49" s="139">
        <f>G49+M49+S49</f>
        <v>0</v>
      </c>
      <c r="X49" s="127">
        <f>J49+P49+V49</f>
        <v>0</v>
      </c>
      <c r="Y49" s="127">
        <f t="shared" si="16"/>
        <v>0</v>
      </c>
      <c r="Z49" s="128" t="e">
        <f t="shared" si="17"/>
        <v>#DIV/0!</v>
      </c>
      <c r="AA49" s="153"/>
      <c r="AB49" s="131"/>
      <c r="AC49" s="131"/>
      <c r="AD49" s="131"/>
      <c r="AE49" s="131"/>
      <c r="AF49" s="131"/>
      <c r="AG49" s="131"/>
    </row>
    <row r="50" spans="1:33" ht="30" customHeight="1">
      <c r="A50" s="108" t="s">
        <v>73</v>
      </c>
      <c r="B50" s="156" t="s">
        <v>123</v>
      </c>
      <c r="C50" s="154" t="s">
        <v>124</v>
      </c>
      <c r="D50" s="142"/>
      <c r="E50" s="143">
        <f>SUM(E51:E53)</f>
        <v>0</v>
      </c>
      <c r="F50" s="144"/>
      <c r="G50" s="145">
        <f>SUM(G51:G53)</f>
        <v>0</v>
      </c>
      <c r="H50" s="143">
        <f>SUM(H51:H53)</f>
        <v>0</v>
      </c>
      <c r="I50" s="144"/>
      <c r="J50" s="145">
        <f>SUM(J51:J53)</f>
        <v>0</v>
      </c>
      <c r="K50" s="143">
        <f>SUM(K51:K53)</f>
        <v>0</v>
      </c>
      <c r="L50" s="144"/>
      <c r="M50" s="145">
        <f>SUM(M51:M53)</f>
        <v>0</v>
      </c>
      <c r="N50" s="143">
        <f>SUM(N51:N53)</f>
        <v>0</v>
      </c>
      <c r="O50" s="144"/>
      <c r="P50" s="145">
        <f>SUM(P51:P53)</f>
        <v>0</v>
      </c>
      <c r="Q50" s="143">
        <f>SUM(Q51:Q53)</f>
        <v>0</v>
      </c>
      <c r="R50" s="144"/>
      <c r="S50" s="145">
        <f>SUM(S51:S53)</f>
        <v>0</v>
      </c>
      <c r="T50" s="143">
        <f>SUM(T51:T53)</f>
        <v>0</v>
      </c>
      <c r="U50" s="144"/>
      <c r="V50" s="145">
        <f>SUM(V51:V53)</f>
        <v>0</v>
      </c>
      <c r="W50" s="145">
        <f>SUM(W51:W53)</f>
        <v>0</v>
      </c>
      <c r="X50" s="145">
        <f>SUM(X51:X53)</f>
        <v>0</v>
      </c>
      <c r="Y50" s="144">
        <f t="shared" si="16"/>
        <v>0</v>
      </c>
      <c r="Z50" s="144" t="e">
        <f t="shared" si="17"/>
        <v>#DIV/0!</v>
      </c>
      <c r="AA50" s="147"/>
      <c r="AB50" s="118"/>
      <c r="AC50" s="118"/>
      <c r="AD50" s="118"/>
      <c r="AE50" s="118"/>
      <c r="AF50" s="118"/>
      <c r="AG50" s="118"/>
    </row>
    <row r="51" spans="1:33" ht="30" customHeight="1">
      <c r="A51" s="119" t="s">
        <v>76</v>
      </c>
      <c r="B51" s="120" t="s">
        <v>125</v>
      </c>
      <c r="C51" s="134" t="s">
        <v>126</v>
      </c>
      <c r="D51" s="122" t="s">
        <v>120</v>
      </c>
      <c r="E51" s="123"/>
      <c r="F51" s="124"/>
      <c r="G51" s="125">
        <f>E51*F51</f>
        <v>0</v>
      </c>
      <c r="H51" s="123"/>
      <c r="I51" s="124"/>
      <c r="J51" s="125">
        <f>H51*I51</f>
        <v>0</v>
      </c>
      <c r="K51" s="123"/>
      <c r="L51" s="124"/>
      <c r="M51" s="125">
        <f>K51*L51</f>
        <v>0</v>
      </c>
      <c r="N51" s="123"/>
      <c r="O51" s="124"/>
      <c r="P51" s="125">
        <f>N51*O51</f>
        <v>0</v>
      </c>
      <c r="Q51" s="123"/>
      <c r="R51" s="124"/>
      <c r="S51" s="125">
        <f>Q51*R51</f>
        <v>0</v>
      </c>
      <c r="T51" s="123"/>
      <c r="U51" s="124"/>
      <c r="V51" s="125">
        <f>T51*U51</f>
        <v>0</v>
      </c>
      <c r="W51" s="126">
        <f>G51+M51+S51</f>
        <v>0</v>
      </c>
      <c r="X51" s="127">
        <f>J51+P51+V51</f>
        <v>0</v>
      </c>
      <c r="Y51" s="127">
        <f t="shared" si="16"/>
        <v>0</v>
      </c>
      <c r="Z51" s="128" t="e">
        <f t="shared" si="17"/>
        <v>#DIV/0!</v>
      </c>
      <c r="AA51" s="129"/>
      <c r="AB51" s="130"/>
      <c r="AC51" s="131"/>
      <c r="AD51" s="131"/>
      <c r="AE51" s="131"/>
      <c r="AF51" s="131"/>
      <c r="AG51" s="131"/>
    </row>
    <row r="52" spans="1:33" ht="30" customHeight="1">
      <c r="A52" s="119" t="s">
        <v>76</v>
      </c>
      <c r="B52" s="120" t="s">
        <v>127</v>
      </c>
      <c r="C52" s="134" t="s">
        <v>128</v>
      </c>
      <c r="D52" s="122" t="s">
        <v>120</v>
      </c>
      <c r="E52" s="123"/>
      <c r="F52" s="124"/>
      <c r="G52" s="125">
        <f>E52*F52</f>
        <v>0</v>
      </c>
      <c r="H52" s="123"/>
      <c r="I52" s="124"/>
      <c r="J52" s="125">
        <f>H52*I52</f>
        <v>0</v>
      </c>
      <c r="K52" s="123"/>
      <c r="L52" s="124"/>
      <c r="M52" s="125">
        <f>K52*L52</f>
        <v>0</v>
      </c>
      <c r="N52" s="123"/>
      <c r="O52" s="124"/>
      <c r="P52" s="125">
        <f>N52*O52</f>
        <v>0</v>
      </c>
      <c r="Q52" s="123"/>
      <c r="R52" s="124"/>
      <c r="S52" s="125">
        <f>Q52*R52</f>
        <v>0</v>
      </c>
      <c r="T52" s="123"/>
      <c r="U52" s="124"/>
      <c r="V52" s="125">
        <f>T52*U52</f>
        <v>0</v>
      </c>
      <c r="W52" s="126">
        <f>G52+M52+S52</f>
        <v>0</v>
      </c>
      <c r="X52" s="127">
        <f>J52+P52+V52</f>
        <v>0</v>
      </c>
      <c r="Y52" s="127">
        <f t="shared" si="16"/>
        <v>0</v>
      </c>
      <c r="Z52" s="128" t="e">
        <f t="shared" si="17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>
      <c r="A53" s="132" t="s">
        <v>76</v>
      </c>
      <c r="B53" s="133" t="s">
        <v>129</v>
      </c>
      <c r="C53" s="165" t="s">
        <v>126</v>
      </c>
      <c r="D53" s="135" t="s">
        <v>120</v>
      </c>
      <c r="E53" s="150"/>
      <c r="F53" s="151"/>
      <c r="G53" s="152">
        <f>E53*F53</f>
        <v>0</v>
      </c>
      <c r="H53" s="150"/>
      <c r="I53" s="151"/>
      <c r="J53" s="152">
        <f>H53*I53</f>
        <v>0</v>
      </c>
      <c r="K53" s="150"/>
      <c r="L53" s="151"/>
      <c r="M53" s="152">
        <f>K53*L53</f>
        <v>0</v>
      </c>
      <c r="N53" s="150"/>
      <c r="O53" s="151"/>
      <c r="P53" s="152">
        <f>N53*O53</f>
        <v>0</v>
      </c>
      <c r="Q53" s="150"/>
      <c r="R53" s="151"/>
      <c r="S53" s="152">
        <f>Q53*R53</f>
        <v>0</v>
      </c>
      <c r="T53" s="150"/>
      <c r="U53" s="151"/>
      <c r="V53" s="152">
        <f>T53*U53</f>
        <v>0</v>
      </c>
      <c r="W53" s="139">
        <f>G53+M53+S53</f>
        <v>0</v>
      </c>
      <c r="X53" s="127">
        <f>J53+P53+V53</f>
        <v>0</v>
      </c>
      <c r="Y53" s="127">
        <f t="shared" si="16"/>
        <v>0</v>
      </c>
      <c r="Z53" s="128" t="e">
        <f t="shared" si="17"/>
        <v>#DIV/0!</v>
      </c>
      <c r="AA53" s="153"/>
      <c r="AB53" s="131"/>
      <c r="AC53" s="131"/>
      <c r="AD53" s="131"/>
      <c r="AE53" s="131"/>
      <c r="AF53" s="131"/>
      <c r="AG53" s="131"/>
    </row>
    <row r="54" spans="1:33" ht="30" customHeight="1">
      <c r="A54" s="167" t="s">
        <v>130</v>
      </c>
      <c r="B54" s="168"/>
      <c r="C54" s="169"/>
      <c r="D54" s="170"/>
      <c r="E54" s="174">
        <f>E50+E46+E42</f>
        <v>0</v>
      </c>
      <c r="F54" s="190"/>
      <c r="G54" s="173">
        <f>G50+G46+G42</f>
        <v>0</v>
      </c>
      <c r="H54" s="174">
        <f>H50+H46+H42</f>
        <v>0</v>
      </c>
      <c r="I54" s="190"/>
      <c r="J54" s="173">
        <f>J50+J46+J42</f>
        <v>0</v>
      </c>
      <c r="K54" s="191">
        <f>K50+K46+K42</f>
        <v>0</v>
      </c>
      <c r="L54" s="190"/>
      <c r="M54" s="173">
        <f>M50+M46+M42</f>
        <v>0</v>
      </c>
      <c r="N54" s="191">
        <f>N50+N46+N42</f>
        <v>0</v>
      </c>
      <c r="O54" s="190"/>
      <c r="P54" s="173">
        <f>P50+P46+P42</f>
        <v>0</v>
      </c>
      <c r="Q54" s="191">
        <f>Q50+Q46+Q42</f>
        <v>0</v>
      </c>
      <c r="R54" s="190"/>
      <c r="S54" s="173">
        <f>S50+S46+S42</f>
        <v>0</v>
      </c>
      <c r="T54" s="191">
        <f>T50+T46+T42</f>
        <v>0</v>
      </c>
      <c r="U54" s="190"/>
      <c r="V54" s="173">
        <f>V50+V46+V42</f>
        <v>0</v>
      </c>
      <c r="W54" s="192">
        <f>W50+W46+W42</f>
        <v>0</v>
      </c>
      <c r="X54" s="192">
        <f>X50+X46+X42</f>
        <v>0</v>
      </c>
      <c r="Y54" s="192">
        <f t="shared" si="16"/>
        <v>0</v>
      </c>
      <c r="Z54" s="192" t="e">
        <f t="shared" si="17"/>
        <v>#DIV/0!</v>
      </c>
      <c r="AA54" s="178"/>
      <c r="AB54" s="11"/>
      <c r="AC54" s="11"/>
      <c r="AD54" s="11"/>
      <c r="AE54" s="11"/>
      <c r="AF54" s="11"/>
      <c r="AG54" s="11"/>
    </row>
    <row r="55" spans="1:33" ht="30" customHeight="1">
      <c r="A55" s="179" t="s">
        <v>71</v>
      </c>
      <c r="B55" s="180">
        <v>3</v>
      </c>
      <c r="C55" s="181" t="s">
        <v>131</v>
      </c>
      <c r="D55" s="182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6"/>
      <c r="X55" s="106"/>
      <c r="Y55" s="106"/>
      <c r="Z55" s="106"/>
      <c r="AA55" s="107"/>
      <c r="AB55" s="11"/>
      <c r="AC55" s="11"/>
      <c r="AD55" s="11"/>
      <c r="AE55" s="11"/>
      <c r="AF55" s="11"/>
      <c r="AG55" s="11"/>
    </row>
    <row r="56" spans="1:33" ht="45" customHeight="1">
      <c r="A56" s="108" t="s">
        <v>73</v>
      </c>
      <c r="B56" s="156" t="s">
        <v>132</v>
      </c>
      <c r="C56" s="110" t="s">
        <v>133</v>
      </c>
      <c r="D56" s="111"/>
      <c r="E56" s="112">
        <f>SUM(E57:E59)</f>
        <v>0</v>
      </c>
      <c r="F56" s="113"/>
      <c r="G56" s="114">
        <f>SUM(G57:G59)</f>
        <v>0</v>
      </c>
      <c r="H56" s="112">
        <f>SUM(H57:H59)</f>
        <v>0</v>
      </c>
      <c r="I56" s="113"/>
      <c r="J56" s="114">
        <f>SUM(J57:J59)</f>
        <v>0</v>
      </c>
      <c r="K56" s="112">
        <f>SUM(K57:K59)</f>
        <v>0</v>
      </c>
      <c r="L56" s="113"/>
      <c r="M56" s="114">
        <f>SUM(M57:M59)</f>
        <v>0</v>
      </c>
      <c r="N56" s="112">
        <f>SUM(N57:N59)</f>
        <v>0</v>
      </c>
      <c r="O56" s="113"/>
      <c r="P56" s="114">
        <f>SUM(P57:P59)</f>
        <v>0</v>
      </c>
      <c r="Q56" s="112">
        <f>SUM(Q57:Q59)</f>
        <v>0</v>
      </c>
      <c r="R56" s="113"/>
      <c r="S56" s="114">
        <f>SUM(S57:S59)</f>
        <v>0</v>
      </c>
      <c r="T56" s="112">
        <f>SUM(T57:T59)</f>
        <v>0</v>
      </c>
      <c r="U56" s="113"/>
      <c r="V56" s="114">
        <f>SUM(V57:V59)</f>
        <v>0</v>
      </c>
      <c r="W56" s="114">
        <f>SUM(W57:W59)</f>
        <v>0</v>
      </c>
      <c r="X56" s="114">
        <f>SUM(X57:X59)</f>
        <v>0</v>
      </c>
      <c r="Y56" s="115">
        <f aca="true" t="shared" si="18" ref="Y56:Y63">W56-X56</f>
        <v>0</v>
      </c>
      <c r="Z56" s="116" t="e">
        <f aca="true" t="shared" si="19" ref="Z56:Z63">Y56/W56</f>
        <v>#DIV/0!</v>
      </c>
      <c r="AA56" s="117"/>
      <c r="AB56" s="118"/>
      <c r="AC56" s="118"/>
      <c r="AD56" s="118"/>
      <c r="AE56" s="118"/>
      <c r="AF56" s="118"/>
      <c r="AG56" s="118"/>
    </row>
    <row r="57" spans="1:33" ht="30" customHeight="1">
      <c r="A57" s="119" t="s">
        <v>76</v>
      </c>
      <c r="B57" s="120" t="s">
        <v>134</v>
      </c>
      <c r="C57" s="188" t="s">
        <v>135</v>
      </c>
      <c r="D57" s="122" t="s">
        <v>113</v>
      </c>
      <c r="E57" s="123"/>
      <c r="F57" s="124"/>
      <c r="G57" s="125">
        <f>E57*F57</f>
        <v>0</v>
      </c>
      <c r="H57" s="123"/>
      <c r="I57" s="124"/>
      <c r="J57" s="125">
        <f>H57*I57</f>
        <v>0</v>
      </c>
      <c r="K57" s="123"/>
      <c r="L57" s="124"/>
      <c r="M57" s="125">
        <f>K57*L57</f>
        <v>0</v>
      </c>
      <c r="N57" s="123"/>
      <c r="O57" s="124"/>
      <c r="P57" s="125">
        <f>N57*O57</f>
        <v>0</v>
      </c>
      <c r="Q57" s="123"/>
      <c r="R57" s="124"/>
      <c r="S57" s="125">
        <f>Q57*R57</f>
        <v>0</v>
      </c>
      <c r="T57" s="123"/>
      <c r="U57" s="124"/>
      <c r="V57" s="125">
        <f>T57*U57</f>
        <v>0</v>
      </c>
      <c r="W57" s="126">
        <f>G57+M57+S57</f>
        <v>0</v>
      </c>
      <c r="X57" s="127">
        <f>J57+P57+V57</f>
        <v>0</v>
      </c>
      <c r="Y57" s="127">
        <f t="shared" si="18"/>
        <v>0</v>
      </c>
      <c r="Z57" s="128" t="e">
        <f t="shared" si="19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customHeight="1">
      <c r="A58" s="119" t="s">
        <v>76</v>
      </c>
      <c r="B58" s="120" t="s">
        <v>136</v>
      </c>
      <c r="C58" s="188" t="s">
        <v>137</v>
      </c>
      <c r="D58" s="122" t="s">
        <v>113</v>
      </c>
      <c r="E58" s="123"/>
      <c r="F58" s="124"/>
      <c r="G58" s="125">
        <f>E58*F58</f>
        <v>0</v>
      </c>
      <c r="H58" s="123"/>
      <c r="I58" s="124"/>
      <c r="J58" s="125">
        <f>H58*I58</f>
        <v>0</v>
      </c>
      <c r="K58" s="123"/>
      <c r="L58" s="124"/>
      <c r="M58" s="125">
        <f>K58*L58</f>
        <v>0</v>
      </c>
      <c r="N58" s="123"/>
      <c r="O58" s="124"/>
      <c r="P58" s="125">
        <f>N58*O58</f>
        <v>0</v>
      </c>
      <c r="Q58" s="123"/>
      <c r="R58" s="124"/>
      <c r="S58" s="125">
        <f>Q58*R58</f>
        <v>0</v>
      </c>
      <c r="T58" s="123"/>
      <c r="U58" s="124"/>
      <c r="V58" s="125">
        <f>T58*U58</f>
        <v>0</v>
      </c>
      <c r="W58" s="126">
        <f>G58+M58+S58</f>
        <v>0</v>
      </c>
      <c r="X58" s="127">
        <f>J58+P58+V58</f>
        <v>0</v>
      </c>
      <c r="Y58" s="127">
        <f t="shared" si="18"/>
        <v>0</v>
      </c>
      <c r="Z58" s="128" t="e">
        <f t="shared" si="19"/>
        <v>#DIV/0!</v>
      </c>
      <c r="AA58" s="129"/>
      <c r="AB58" s="131"/>
      <c r="AC58" s="131"/>
      <c r="AD58" s="131"/>
      <c r="AE58" s="131"/>
      <c r="AF58" s="131"/>
      <c r="AG58" s="131"/>
    </row>
    <row r="59" spans="1:33" ht="30" customHeight="1">
      <c r="A59" s="132" t="s">
        <v>76</v>
      </c>
      <c r="B59" s="133" t="s">
        <v>138</v>
      </c>
      <c r="C59" s="164" t="s">
        <v>139</v>
      </c>
      <c r="D59" s="135" t="s">
        <v>113</v>
      </c>
      <c r="E59" s="136"/>
      <c r="F59" s="137"/>
      <c r="G59" s="138">
        <f>E59*F59</f>
        <v>0</v>
      </c>
      <c r="H59" s="136"/>
      <c r="I59" s="137"/>
      <c r="J59" s="138">
        <f>H59*I59</f>
        <v>0</v>
      </c>
      <c r="K59" s="136"/>
      <c r="L59" s="137"/>
      <c r="M59" s="138">
        <f>K59*L59</f>
        <v>0</v>
      </c>
      <c r="N59" s="136"/>
      <c r="O59" s="137"/>
      <c r="P59" s="138">
        <f>N59*O59</f>
        <v>0</v>
      </c>
      <c r="Q59" s="136"/>
      <c r="R59" s="137"/>
      <c r="S59" s="138">
        <f>Q59*R59</f>
        <v>0</v>
      </c>
      <c r="T59" s="136"/>
      <c r="U59" s="137"/>
      <c r="V59" s="138">
        <f>T59*U59</f>
        <v>0</v>
      </c>
      <c r="W59" s="139">
        <f>G59+M59+S59</f>
        <v>0</v>
      </c>
      <c r="X59" s="127">
        <f>J59+P59+V59</f>
        <v>0</v>
      </c>
      <c r="Y59" s="127">
        <f t="shared" si="18"/>
        <v>0</v>
      </c>
      <c r="Z59" s="128" t="e">
        <f t="shared" si="19"/>
        <v>#DIV/0!</v>
      </c>
      <c r="AA59" s="140"/>
      <c r="AB59" s="131"/>
      <c r="AC59" s="131"/>
      <c r="AD59" s="131"/>
      <c r="AE59" s="131"/>
      <c r="AF59" s="131"/>
      <c r="AG59" s="131"/>
    </row>
    <row r="60" spans="1:33" ht="47.25" customHeight="1">
      <c r="A60" s="108" t="s">
        <v>73</v>
      </c>
      <c r="B60" s="156" t="s">
        <v>140</v>
      </c>
      <c r="C60" s="141" t="s">
        <v>141</v>
      </c>
      <c r="D60" s="142"/>
      <c r="E60" s="143"/>
      <c r="F60" s="144"/>
      <c r="G60" s="145"/>
      <c r="H60" s="143"/>
      <c r="I60" s="144"/>
      <c r="J60" s="145"/>
      <c r="K60" s="143">
        <f>SUM(K61:K62)</f>
        <v>0</v>
      </c>
      <c r="L60" s="144"/>
      <c r="M60" s="145">
        <f>SUM(M61:M62)</f>
        <v>0</v>
      </c>
      <c r="N60" s="143">
        <f>SUM(N61:N62)</f>
        <v>0</v>
      </c>
      <c r="O60" s="144"/>
      <c r="P60" s="145">
        <f>SUM(P61:P62)</f>
        <v>0</v>
      </c>
      <c r="Q60" s="143">
        <f>SUM(Q61:Q62)</f>
        <v>0</v>
      </c>
      <c r="R60" s="144"/>
      <c r="S60" s="145">
        <f>SUM(S61:S62)</f>
        <v>0</v>
      </c>
      <c r="T60" s="143">
        <f>SUM(T61:T62)</f>
        <v>0</v>
      </c>
      <c r="U60" s="144"/>
      <c r="V60" s="145">
        <f>SUM(V61:V62)</f>
        <v>0</v>
      </c>
      <c r="W60" s="145">
        <f>SUM(W61:W62)</f>
        <v>0</v>
      </c>
      <c r="X60" s="145">
        <f>SUM(X61:X62)</f>
        <v>0</v>
      </c>
      <c r="Y60" s="145">
        <f t="shared" si="18"/>
        <v>0</v>
      </c>
      <c r="Z60" s="145" t="e">
        <f t="shared" si="19"/>
        <v>#DIV/0!</v>
      </c>
      <c r="AA60" s="147"/>
      <c r="AB60" s="118"/>
      <c r="AC60" s="118"/>
      <c r="AD60" s="118"/>
      <c r="AE60" s="118"/>
      <c r="AF60" s="118"/>
      <c r="AG60" s="118"/>
    </row>
    <row r="61" spans="1:33" ht="30" customHeight="1">
      <c r="A61" s="119" t="s">
        <v>76</v>
      </c>
      <c r="B61" s="120" t="s">
        <v>142</v>
      </c>
      <c r="C61" s="188" t="s">
        <v>143</v>
      </c>
      <c r="D61" s="122" t="s">
        <v>144</v>
      </c>
      <c r="E61" s="504" t="s">
        <v>145</v>
      </c>
      <c r="F61" s="505"/>
      <c r="G61" s="506"/>
      <c r="H61" s="504" t="s">
        <v>145</v>
      </c>
      <c r="I61" s="505"/>
      <c r="J61" s="506"/>
      <c r="K61" s="123"/>
      <c r="L61" s="124"/>
      <c r="M61" s="125">
        <f>K61*L61</f>
        <v>0</v>
      </c>
      <c r="N61" s="123"/>
      <c r="O61" s="124"/>
      <c r="P61" s="125">
        <f>N61*O61</f>
        <v>0</v>
      </c>
      <c r="Q61" s="123"/>
      <c r="R61" s="124"/>
      <c r="S61" s="125">
        <f>Q61*R61</f>
        <v>0</v>
      </c>
      <c r="T61" s="123"/>
      <c r="U61" s="124"/>
      <c r="V61" s="125">
        <f>T61*U61</f>
        <v>0</v>
      </c>
      <c r="W61" s="139">
        <f>G61+M61+S61</f>
        <v>0</v>
      </c>
      <c r="X61" s="127">
        <f>J61+P61+V61</f>
        <v>0</v>
      </c>
      <c r="Y61" s="127">
        <f t="shared" si="18"/>
        <v>0</v>
      </c>
      <c r="Z61" s="128" t="e">
        <f t="shared" si="19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>
      <c r="A62" s="132" t="s">
        <v>76</v>
      </c>
      <c r="B62" s="133" t="s">
        <v>146</v>
      </c>
      <c r="C62" s="164" t="s">
        <v>147</v>
      </c>
      <c r="D62" s="135" t="s">
        <v>144</v>
      </c>
      <c r="E62" s="476"/>
      <c r="F62" s="507"/>
      <c r="G62" s="477"/>
      <c r="H62" s="476"/>
      <c r="I62" s="507"/>
      <c r="J62" s="477"/>
      <c r="K62" s="150"/>
      <c r="L62" s="151"/>
      <c r="M62" s="152">
        <f>K62*L62</f>
        <v>0</v>
      </c>
      <c r="N62" s="150"/>
      <c r="O62" s="151"/>
      <c r="P62" s="152">
        <f>N62*O62</f>
        <v>0</v>
      </c>
      <c r="Q62" s="150"/>
      <c r="R62" s="151"/>
      <c r="S62" s="152">
        <f>Q62*R62</f>
        <v>0</v>
      </c>
      <c r="T62" s="150"/>
      <c r="U62" s="151"/>
      <c r="V62" s="152">
        <f>T62*U62</f>
        <v>0</v>
      </c>
      <c r="W62" s="139">
        <f>G62+M62+S62</f>
        <v>0</v>
      </c>
      <c r="X62" s="127">
        <f>J62+P62+V62</f>
        <v>0</v>
      </c>
      <c r="Y62" s="166">
        <f t="shared" si="18"/>
        <v>0</v>
      </c>
      <c r="Z62" s="128" t="e">
        <f t="shared" si="19"/>
        <v>#DIV/0!</v>
      </c>
      <c r="AA62" s="153"/>
      <c r="AB62" s="131"/>
      <c r="AC62" s="131"/>
      <c r="AD62" s="131"/>
      <c r="AE62" s="131"/>
      <c r="AF62" s="131"/>
      <c r="AG62" s="131"/>
    </row>
    <row r="63" spans="1:33" ht="30" customHeight="1">
      <c r="A63" s="167" t="s">
        <v>148</v>
      </c>
      <c r="B63" s="168"/>
      <c r="C63" s="169"/>
      <c r="D63" s="170"/>
      <c r="E63" s="174">
        <f>E56</f>
        <v>0</v>
      </c>
      <c r="F63" s="190"/>
      <c r="G63" s="173">
        <f>G56</f>
        <v>0</v>
      </c>
      <c r="H63" s="174">
        <f>H56</f>
        <v>0</v>
      </c>
      <c r="I63" s="190"/>
      <c r="J63" s="173">
        <f>J56</f>
        <v>0</v>
      </c>
      <c r="K63" s="191">
        <f>K60+K56</f>
        <v>0</v>
      </c>
      <c r="L63" s="190"/>
      <c r="M63" s="173">
        <f>M60+M56</f>
        <v>0</v>
      </c>
      <c r="N63" s="191">
        <f>N60+N56</f>
        <v>0</v>
      </c>
      <c r="O63" s="190"/>
      <c r="P63" s="173">
        <f>P60+P56</f>
        <v>0</v>
      </c>
      <c r="Q63" s="191">
        <f>Q60+Q56</f>
        <v>0</v>
      </c>
      <c r="R63" s="190"/>
      <c r="S63" s="173">
        <f>S60+S56</f>
        <v>0</v>
      </c>
      <c r="T63" s="191">
        <f>T60+T56</f>
        <v>0</v>
      </c>
      <c r="U63" s="190"/>
      <c r="V63" s="173">
        <f>V60+V56</f>
        <v>0</v>
      </c>
      <c r="W63" s="192">
        <f>W60+W56</f>
        <v>0</v>
      </c>
      <c r="X63" s="192">
        <f>X60+X56</f>
        <v>0</v>
      </c>
      <c r="Y63" s="192">
        <f t="shared" si="18"/>
        <v>0</v>
      </c>
      <c r="Z63" s="192" t="e">
        <f t="shared" si="19"/>
        <v>#DIV/0!</v>
      </c>
      <c r="AA63" s="178"/>
      <c r="AB63" s="131"/>
      <c r="AC63" s="131"/>
      <c r="AD63" s="131"/>
      <c r="AE63" s="11"/>
      <c r="AF63" s="11"/>
      <c r="AG63" s="11"/>
    </row>
    <row r="64" spans="1:33" ht="30" customHeight="1">
      <c r="A64" s="179" t="s">
        <v>71</v>
      </c>
      <c r="B64" s="180">
        <v>4</v>
      </c>
      <c r="C64" s="181" t="s">
        <v>149</v>
      </c>
      <c r="D64" s="182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6"/>
      <c r="X64" s="106"/>
      <c r="Y64" s="183"/>
      <c r="Z64" s="106"/>
      <c r="AA64" s="107"/>
      <c r="AB64" s="11"/>
      <c r="AC64" s="11"/>
      <c r="AD64" s="11"/>
      <c r="AE64" s="11"/>
      <c r="AF64" s="11"/>
      <c r="AG64" s="11"/>
    </row>
    <row r="65" spans="1:33" ht="30" customHeight="1">
      <c r="A65" s="108" t="s">
        <v>73</v>
      </c>
      <c r="B65" s="156" t="s">
        <v>150</v>
      </c>
      <c r="C65" s="193" t="s">
        <v>151</v>
      </c>
      <c r="D65" s="111"/>
      <c r="E65" s="112">
        <f>SUM(E66:E68)</f>
        <v>0</v>
      </c>
      <c r="F65" s="113"/>
      <c r="G65" s="114">
        <f>SUM(G66:G68)</f>
        <v>0</v>
      </c>
      <c r="H65" s="112">
        <f>SUM(H66:H68)</f>
        <v>0</v>
      </c>
      <c r="I65" s="113"/>
      <c r="J65" s="114">
        <f>SUM(J66:J68)</f>
        <v>0</v>
      </c>
      <c r="K65" s="112">
        <f>SUM(K66:K68)</f>
        <v>0</v>
      </c>
      <c r="L65" s="113"/>
      <c r="M65" s="114">
        <f>SUM(M66:M68)</f>
        <v>0</v>
      </c>
      <c r="N65" s="112">
        <f>SUM(N66:N68)</f>
        <v>0</v>
      </c>
      <c r="O65" s="113"/>
      <c r="P65" s="114">
        <f>SUM(P66:P68)</f>
        <v>0</v>
      </c>
      <c r="Q65" s="112">
        <f>SUM(Q66:Q68)</f>
        <v>0</v>
      </c>
      <c r="R65" s="113"/>
      <c r="S65" s="114">
        <f>SUM(S66:S68)</f>
        <v>0</v>
      </c>
      <c r="T65" s="112">
        <f>SUM(T66:T68)</f>
        <v>0</v>
      </c>
      <c r="U65" s="113"/>
      <c r="V65" s="114">
        <f>SUM(V66:V68)</f>
        <v>0</v>
      </c>
      <c r="W65" s="114">
        <f>SUM(W66:W68)</f>
        <v>0</v>
      </c>
      <c r="X65" s="114">
        <f>SUM(X66:X68)</f>
        <v>0</v>
      </c>
      <c r="Y65" s="194">
        <f aca="true" t="shared" si="20" ref="Y65:Y88">W65-X65</f>
        <v>0</v>
      </c>
      <c r="Z65" s="116" t="e">
        <f aca="true" t="shared" si="21" ref="Z65:Z88">Y65/W65</f>
        <v>#DIV/0!</v>
      </c>
      <c r="AA65" s="117"/>
      <c r="AB65" s="118"/>
      <c r="AC65" s="118"/>
      <c r="AD65" s="118"/>
      <c r="AE65" s="118"/>
      <c r="AF65" s="118"/>
      <c r="AG65" s="118"/>
    </row>
    <row r="66" spans="1:33" ht="41.25" customHeight="1">
      <c r="A66" s="119" t="s">
        <v>76</v>
      </c>
      <c r="B66" s="120" t="s">
        <v>152</v>
      </c>
      <c r="C66" s="188" t="s">
        <v>153</v>
      </c>
      <c r="D66" s="195" t="s">
        <v>154</v>
      </c>
      <c r="E66" s="196"/>
      <c r="F66" s="197"/>
      <c r="G66" s="198">
        <f>E66*F66</f>
        <v>0</v>
      </c>
      <c r="H66" s="196"/>
      <c r="I66" s="197"/>
      <c r="J66" s="198">
        <f>H66*I66</f>
        <v>0</v>
      </c>
      <c r="K66" s="123"/>
      <c r="L66" s="197"/>
      <c r="M66" s="125">
        <f>K66*L66</f>
        <v>0</v>
      </c>
      <c r="N66" s="123"/>
      <c r="O66" s="197"/>
      <c r="P66" s="125">
        <f>N66*O66</f>
        <v>0</v>
      </c>
      <c r="Q66" s="123"/>
      <c r="R66" s="197"/>
      <c r="S66" s="125">
        <f>Q66*R66</f>
        <v>0</v>
      </c>
      <c r="T66" s="123"/>
      <c r="U66" s="197"/>
      <c r="V66" s="125">
        <f>T66*U66</f>
        <v>0</v>
      </c>
      <c r="W66" s="126">
        <f>G66+M66+S66</f>
        <v>0</v>
      </c>
      <c r="X66" s="127">
        <f>J66+P66+V66</f>
        <v>0</v>
      </c>
      <c r="Y66" s="127">
        <f t="shared" si="20"/>
        <v>0</v>
      </c>
      <c r="Z66" s="128" t="e">
        <f t="shared" si="21"/>
        <v>#DIV/0!</v>
      </c>
      <c r="AA66" s="129"/>
      <c r="AB66" s="131"/>
      <c r="AC66" s="131"/>
      <c r="AD66" s="131"/>
      <c r="AE66" s="131"/>
      <c r="AF66" s="131"/>
      <c r="AG66" s="131"/>
    </row>
    <row r="67" spans="1:33" ht="42.75" customHeight="1">
      <c r="A67" s="119" t="s">
        <v>76</v>
      </c>
      <c r="B67" s="120" t="s">
        <v>155</v>
      </c>
      <c r="C67" s="188" t="s">
        <v>153</v>
      </c>
      <c r="D67" s="195" t="s">
        <v>154</v>
      </c>
      <c r="E67" s="196"/>
      <c r="F67" s="197"/>
      <c r="G67" s="198">
        <f>E67*F67</f>
        <v>0</v>
      </c>
      <c r="H67" s="196"/>
      <c r="I67" s="197"/>
      <c r="J67" s="198">
        <f>H67*I67</f>
        <v>0</v>
      </c>
      <c r="K67" s="123"/>
      <c r="L67" s="197"/>
      <c r="M67" s="125">
        <f>K67*L67</f>
        <v>0</v>
      </c>
      <c r="N67" s="123"/>
      <c r="O67" s="197"/>
      <c r="P67" s="125">
        <f>N67*O67</f>
        <v>0</v>
      </c>
      <c r="Q67" s="123"/>
      <c r="R67" s="197"/>
      <c r="S67" s="125">
        <f>Q67*R67</f>
        <v>0</v>
      </c>
      <c r="T67" s="123"/>
      <c r="U67" s="197"/>
      <c r="V67" s="125">
        <f>T67*U67</f>
        <v>0</v>
      </c>
      <c r="W67" s="126">
        <f>G67+M67+S67</f>
        <v>0</v>
      </c>
      <c r="X67" s="127">
        <f>J67+P67+V67</f>
        <v>0</v>
      </c>
      <c r="Y67" s="127">
        <f t="shared" si="20"/>
        <v>0</v>
      </c>
      <c r="Z67" s="128" t="e">
        <f t="shared" si="21"/>
        <v>#DIV/0!</v>
      </c>
      <c r="AA67" s="129"/>
      <c r="AB67" s="131"/>
      <c r="AC67" s="131"/>
      <c r="AD67" s="131"/>
      <c r="AE67" s="131"/>
      <c r="AF67" s="131"/>
      <c r="AG67" s="131"/>
    </row>
    <row r="68" spans="1:33" ht="42.75" customHeight="1">
      <c r="A68" s="148" t="s">
        <v>76</v>
      </c>
      <c r="B68" s="133" t="s">
        <v>156</v>
      </c>
      <c r="C68" s="164" t="s">
        <v>153</v>
      </c>
      <c r="D68" s="195" t="s">
        <v>154</v>
      </c>
      <c r="E68" s="199"/>
      <c r="F68" s="200"/>
      <c r="G68" s="201">
        <f>E68*F68</f>
        <v>0</v>
      </c>
      <c r="H68" s="199"/>
      <c r="I68" s="200"/>
      <c r="J68" s="201">
        <f>H68*I68</f>
        <v>0</v>
      </c>
      <c r="K68" s="136"/>
      <c r="L68" s="200"/>
      <c r="M68" s="138">
        <f>K68*L68</f>
        <v>0</v>
      </c>
      <c r="N68" s="136"/>
      <c r="O68" s="200"/>
      <c r="P68" s="138">
        <f>N68*O68</f>
        <v>0</v>
      </c>
      <c r="Q68" s="136"/>
      <c r="R68" s="200"/>
      <c r="S68" s="138">
        <f>Q68*R68</f>
        <v>0</v>
      </c>
      <c r="T68" s="136"/>
      <c r="U68" s="200"/>
      <c r="V68" s="138">
        <f>T68*U68</f>
        <v>0</v>
      </c>
      <c r="W68" s="139">
        <f>G68+M68+S68</f>
        <v>0</v>
      </c>
      <c r="X68" s="127">
        <f>J68+P68+V68</f>
        <v>0</v>
      </c>
      <c r="Y68" s="127">
        <f t="shared" si="20"/>
        <v>0</v>
      </c>
      <c r="Z68" s="128" t="e">
        <f t="shared" si="21"/>
        <v>#DIV/0!</v>
      </c>
      <c r="AA68" s="140"/>
      <c r="AB68" s="131"/>
      <c r="AC68" s="131"/>
      <c r="AD68" s="131"/>
      <c r="AE68" s="131"/>
      <c r="AF68" s="131"/>
      <c r="AG68" s="131"/>
    </row>
    <row r="69" spans="1:33" ht="30" customHeight="1">
      <c r="A69" s="108" t="s">
        <v>73</v>
      </c>
      <c r="B69" s="156" t="s">
        <v>157</v>
      </c>
      <c r="C69" s="154" t="s">
        <v>158</v>
      </c>
      <c r="D69" s="142"/>
      <c r="E69" s="143">
        <f>SUM(E70:E75)</f>
        <v>2</v>
      </c>
      <c r="F69" s="144"/>
      <c r="G69" s="145">
        <f>SUM(G70:G75)</f>
        <v>8000</v>
      </c>
      <c r="H69" s="143">
        <f>SUM(H70:H75)</f>
        <v>2</v>
      </c>
      <c r="I69" s="144"/>
      <c r="J69" s="145">
        <f>SUM(J70:J75)</f>
        <v>8000</v>
      </c>
      <c r="K69" s="143">
        <f>SUM(K70:K75)</f>
        <v>14</v>
      </c>
      <c r="L69" s="144"/>
      <c r="M69" s="145">
        <f>SUM(M70:M75)</f>
        <v>83191</v>
      </c>
      <c r="N69" s="143">
        <f>SUM(N70:N75)</f>
        <v>2</v>
      </c>
      <c r="O69" s="144"/>
      <c r="P69" s="145">
        <f>SUM(P70:P75)</f>
        <v>71550</v>
      </c>
      <c r="Q69" s="143">
        <f>SUM(Q70:Q75)</f>
        <v>0</v>
      </c>
      <c r="R69" s="144"/>
      <c r="S69" s="145">
        <f>SUM(S70:S75)</f>
        <v>0</v>
      </c>
      <c r="T69" s="143">
        <f>SUM(T70:T75)</f>
        <v>0</v>
      </c>
      <c r="U69" s="144"/>
      <c r="V69" s="145">
        <f>SUM(V70:V75)</f>
        <v>0</v>
      </c>
      <c r="W69" s="145">
        <f>SUM(W70:W75)</f>
        <v>91191</v>
      </c>
      <c r="X69" s="145">
        <f>SUM(X70:X75)</f>
        <v>79550</v>
      </c>
      <c r="Y69" s="145">
        <f t="shared" si="20"/>
        <v>11641</v>
      </c>
      <c r="Z69" s="145">
        <f t="shared" si="21"/>
        <v>0.12765514140649845</v>
      </c>
      <c r="AA69" s="147"/>
      <c r="AB69" s="118"/>
      <c r="AC69" s="118"/>
      <c r="AD69" s="118"/>
      <c r="AE69" s="118"/>
      <c r="AF69" s="118"/>
      <c r="AG69" s="118"/>
    </row>
    <row r="70" spans="1:33" ht="43.5" customHeight="1">
      <c r="A70" s="401" t="s">
        <v>76</v>
      </c>
      <c r="B70" s="402" t="s">
        <v>159</v>
      </c>
      <c r="C70" s="412" t="s">
        <v>324</v>
      </c>
      <c r="D70" s="413" t="s">
        <v>336</v>
      </c>
      <c r="E70" s="405">
        <v>2</v>
      </c>
      <c r="F70" s="406">
        <v>4000</v>
      </c>
      <c r="G70" s="354">
        <f>E70*F70</f>
        <v>8000</v>
      </c>
      <c r="H70" s="405">
        <v>2</v>
      </c>
      <c r="I70" s="406">
        <v>4000</v>
      </c>
      <c r="J70" s="354">
        <f aca="true" t="shared" si="22" ref="J70:J75">H70*I70</f>
        <v>8000</v>
      </c>
      <c r="K70" s="405">
        <v>0</v>
      </c>
      <c r="L70" s="406"/>
      <c r="M70" s="354">
        <f aca="true" t="shared" si="23" ref="M70:M75">K70*L70</f>
        <v>0</v>
      </c>
      <c r="N70" s="405"/>
      <c r="O70" s="406"/>
      <c r="P70" s="354">
        <f aca="true" t="shared" si="24" ref="P70:P75">N70*O70</f>
        <v>0</v>
      </c>
      <c r="Q70" s="405"/>
      <c r="R70" s="406"/>
      <c r="S70" s="354">
        <f aca="true" t="shared" si="25" ref="S70:S75">Q70*R70</f>
        <v>0</v>
      </c>
      <c r="T70" s="405"/>
      <c r="U70" s="406"/>
      <c r="V70" s="354">
        <f aca="true" t="shared" si="26" ref="V70:V75">T70*U70</f>
        <v>0</v>
      </c>
      <c r="W70" s="414">
        <f>G70+M70+S70</f>
        <v>8000</v>
      </c>
      <c r="X70" s="409">
        <f aca="true" t="shared" si="27" ref="X70:X75">J70+P70+V70</f>
        <v>8000</v>
      </c>
      <c r="Y70" s="409">
        <f t="shared" si="20"/>
        <v>0</v>
      </c>
      <c r="Z70" s="410">
        <f t="shared" si="21"/>
        <v>0</v>
      </c>
      <c r="AA70" s="411"/>
      <c r="AB70" s="131"/>
      <c r="AC70" s="131"/>
      <c r="AD70" s="131"/>
      <c r="AE70" s="131"/>
      <c r="AF70" s="131"/>
      <c r="AG70" s="131"/>
    </row>
    <row r="71" spans="1:33" ht="30" customHeight="1">
      <c r="A71" s="119" t="s">
        <v>76</v>
      </c>
      <c r="B71" s="120" t="s">
        <v>160</v>
      </c>
      <c r="C71" s="350" t="s">
        <v>335</v>
      </c>
      <c r="D71" s="351" t="s">
        <v>336</v>
      </c>
      <c r="E71" s="123"/>
      <c r="F71" s="124"/>
      <c r="G71" s="354">
        <f>E71*F71</f>
        <v>0</v>
      </c>
      <c r="H71" s="123"/>
      <c r="I71" s="124"/>
      <c r="J71" s="125">
        <f t="shared" si="22"/>
        <v>0</v>
      </c>
      <c r="K71" s="123">
        <v>3</v>
      </c>
      <c r="L71" s="124">
        <v>10810</v>
      </c>
      <c r="M71" s="125">
        <f t="shared" si="23"/>
        <v>32430</v>
      </c>
      <c r="N71" s="459">
        <v>1</v>
      </c>
      <c r="O71" s="454">
        <v>49900</v>
      </c>
      <c r="P71" s="471">
        <f t="shared" si="24"/>
        <v>49900</v>
      </c>
      <c r="Q71" s="123"/>
      <c r="R71" s="124"/>
      <c r="S71" s="125">
        <f t="shared" si="25"/>
        <v>0</v>
      </c>
      <c r="T71" s="123"/>
      <c r="U71" s="124"/>
      <c r="V71" s="125">
        <f t="shared" si="26"/>
        <v>0</v>
      </c>
      <c r="W71" s="126">
        <f>G72+M71+S71</f>
        <v>32430</v>
      </c>
      <c r="X71" s="127">
        <f t="shared" si="27"/>
        <v>49900</v>
      </c>
      <c r="Y71" s="127">
        <f t="shared" si="20"/>
        <v>-17470</v>
      </c>
      <c r="Z71" s="128">
        <f t="shared" si="21"/>
        <v>-0.5386987357385137</v>
      </c>
      <c r="AA71" s="129"/>
      <c r="AB71" s="131"/>
      <c r="AC71" s="131"/>
      <c r="AD71" s="131"/>
      <c r="AE71" s="131"/>
      <c r="AF71" s="131"/>
      <c r="AG71" s="131"/>
    </row>
    <row r="72" spans="1:33" s="324" customFormat="1" ht="30" customHeight="1" thickBot="1">
      <c r="A72" s="132" t="s">
        <v>76</v>
      </c>
      <c r="B72" s="155" t="s">
        <v>161</v>
      </c>
      <c r="C72" s="352" t="s">
        <v>337</v>
      </c>
      <c r="D72" s="351" t="s">
        <v>336</v>
      </c>
      <c r="E72" s="136"/>
      <c r="F72" s="137"/>
      <c r="G72" s="125">
        <f>E71*F71</f>
        <v>0</v>
      </c>
      <c r="H72" s="136"/>
      <c r="I72" s="137"/>
      <c r="J72" s="125">
        <f t="shared" si="22"/>
        <v>0</v>
      </c>
      <c r="K72" s="136">
        <v>3</v>
      </c>
      <c r="L72" s="137">
        <v>13935</v>
      </c>
      <c r="M72" s="125">
        <f t="shared" si="23"/>
        <v>41805</v>
      </c>
      <c r="N72" s="456">
        <v>1</v>
      </c>
      <c r="O72" s="457">
        <v>21650</v>
      </c>
      <c r="P72" s="471">
        <f t="shared" si="24"/>
        <v>21650</v>
      </c>
      <c r="Q72" s="136"/>
      <c r="R72" s="137"/>
      <c r="S72" s="125">
        <f t="shared" si="25"/>
        <v>0</v>
      </c>
      <c r="T72" s="136"/>
      <c r="U72" s="137"/>
      <c r="V72" s="125">
        <f t="shared" si="26"/>
        <v>0</v>
      </c>
      <c r="W72" s="126">
        <f>G73+M72+S72</f>
        <v>41805</v>
      </c>
      <c r="X72" s="127">
        <f t="shared" si="27"/>
        <v>21650</v>
      </c>
      <c r="Y72" s="127">
        <f t="shared" si="20"/>
        <v>20155</v>
      </c>
      <c r="Z72" s="128">
        <f t="shared" si="21"/>
        <v>0.4821193637124746</v>
      </c>
      <c r="AA72" s="140"/>
      <c r="AB72" s="131"/>
      <c r="AC72" s="131"/>
      <c r="AD72" s="131"/>
      <c r="AE72" s="131"/>
      <c r="AF72" s="131"/>
      <c r="AG72" s="131"/>
    </row>
    <row r="73" spans="1:33" s="324" customFormat="1" ht="30" customHeight="1" thickBot="1">
      <c r="A73" s="132" t="s">
        <v>76</v>
      </c>
      <c r="B73" s="353" t="s">
        <v>338</v>
      </c>
      <c r="C73" s="352" t="s">
        <v>341</v>
      </c>
      <c r="D73" s="351" t="s">
        <v>336</v>
      </c>
      <c r="E73" s="136"/>
      <c r="F73" s="137"/>
      <c r="G73" s="125">
        <f>E72*F72</f>
        <v>0</v>
      </c>
      <c r="H73" s="136"/>
      <c r="I73" s="137"/>
      <c r="J73" s="125">
        <f t="shared" si="22"/>
        <v>0</v>
      </c>
      <c r="K73" s="136">
        <v>3</v>
      </c>
      <c r="L73" s="137">
        <v>1952</v>
      </c>
      <c r="M73" s="125">
        <f t="shared" si="23"/>
        <v>5856</v>
      </c>
      <c r="N73" s="456">
        <v>0</v>
      </c>
      <c r="O73" s="457">
        <v>1952</v>
      </c>
      <c r="P73" s="455">
        <f t="shared" si="24"/>
        <v>0</v>
      </c>
      <c r="Q73" s="136"/>
      <c r="R73" s="137"/>
      <c r="S73" s="125">
        <f t="shared" si="25"/>
        <v>0</v>
      </c>
      <c r="T73" s="136"/>
      <c r="U73" s="137"/>
      <c r="V73" s="125">
        <f t="shared" si="26"/>
        <v>0</v>
      </c>
      <c r="W73" s="126">
        <f>G74+M73+S73</f>
        <v>5856</v>
      </c>
      <c r="X73" s="127">
        <f t="shared" si="27"/>
        <v>0</v>
      </c>
      <c r="Y73" s="127">
        <f t="shared" si="20"/>
        <v>5856</v>
      </c>
      <c r="Z73" s="128">
        <f t="shared" si="21"/>
        <v>1</v>
      </c>
      <c r="AA73" s="140"/>
      <c r="AB73" s="131"/>
      <c r="AC73" s="131"/>
      <c r="AD73" s="131"/>
      <c r="AE73" s="131"/>
      <c r="AF73" s="131"/>
      <c r="AG73" s="131"/>
    </row>
    <row r="74" spans="1:33" s="324" customFormat="1" ht="30" customHeight="1" thickBot="1">
      <c r="A74" s="132" t="s">
        <v>76</v>
      </c>
      <c r="B74" s="353" t="s">
        <v>339</v>
      </c>
      <c r="C74" s="352" t="s">
        <v>342</v>
      </c>
      <c r="D74" s="351" t="s">
        <v>274</v>
      </c>
      <c r="E74" s="136"/>
      <c r="F74" s="137"/>
      <c r="G74" s="125">
        <f>E73*F73</f>
        <v>0</v>
      </c>
      <c r="H74" s="136"/>
      <c r="I74" s="137"/>
      <c r="J74" s="125">
        <f t="shared" si="22"/>
        <v>0</v>
      </c>
      <c r="K74" s="136">
        <v>2</v>
      </c>
      <c r="L74" s="137">
        <v>800</v>
      </c>
      <c r="M74" s="125">
        <f t="shared" si="23"/>
        <v>1600</v>
      </c>
      <c r="N74" s="456">
        <v>0</v>
      </c>
      <c r="O74" s="457">
        <v>800</v>
      </c>
      <c r="P74" s="455">
        <f t="shared" si="24"/>
        <v>0</v>
      </c>
      <c r="Q74" s="136"/>
      <c r="R74" s="137"/>
      <c r="S74" s="125">
        <f t="shared" si="25"/>
        <v>0</v>
      </c>
      <c r="T74" s="136"/>
      <c r="U74" s="137"/>
      <c r="V74" s="125">
        <f t="shared" si="26"/>
        <v>0</v>
      </c>
      <c r="W74" s="126">
        <f>G75+M74+S74</f>
        <v>1600</v>
      </c>
      <c r="X74" s="127">
        <f t="shared" si="27"/>
        <v>0</v>
      </c>
      <c r="Y74" s="127">
        <f t="shared" si="20"/>
        <v>1600</v>
      </c>
      <c r="Z74" s="128">
        <f t="shared" si="21"/>
        <v>1</v>
      </c>
      <c r="AA74" s="140"/>
      <c r="AB74" s="131"/>
      <c r="AC74" s="131"/>
      <c r="AD74" s="131"/>
      <c r="AE74" s="131"/>
      <c r="AF74" s="131"/>
      <c r="AG74" s="131"/>
    </row>
    <row r="75" spans="1:33" ht="30" customHeight="1" thickBot="1">
      <c r="A75" s="132" t="s">
        <v>76</v>
      </c>
      <c r="B75" s="353" t="s">
        <v>340</v>
      </c>
      <c r="C75" s="352" t="s">
        <v>343</v>
      </c>
      <c r="D75" s="351" t="s">
        <v>336</v>
      </c>
      <c r="E75" s="136"/>
      <c r="F75" s="137"/>
      <c r="G75" s="138">
        <f>E75*F75</f>
        <v>0</v>
      </c>
      <c r="H75" s="136"/>
      <c r="I75" s="137"/>
      <c r="J75" s="138">
        <f t="shared" si="22"/>
        <v>0</v>
      </c>
      <c r="K75" s="136">
        <v>3</v>
      </c>
      <c r="L75" s="137">
        <v>500</v>
      </c>
      <c r="M75" s="138">
        <f t="shared" si="23"/>
        <v>1500</v>
      </c>
      <c r="N75" s="456">
        <v>0</v>
      </c>
      <c r="O75" s="457">
        <v>500</v>
      </c>
      <c r="P75" s="455">
        <f t="shared" si="24"/>
        <v>0</v>
      </c>
      <c r="Q75" s="136"/>
      <c r="R75" s="137"/>
      <c r="S75" s="138">
        <f t="shared" si="25"/>
        <v>0</v>
      </c>
      <c r="T75" s="136"/>
      <c r="U75" s="137"/>
      <c r="V75" s="138">
        <f t="shared" si="26"/>
        <v>0</v>
      </c>
      <c r="W75" s="139">
        <f>G75+M75+S75</f>
        <v>1500</v>
      </c>
      <c r="X75" s="127">
        <f t="shared" si="27"/>
        <v>0</v>
      </c>
      <c r="Y75" s="127">
        <f t="shared" si="20"/>
        <v>1500</v>
      </c>
      <c r="Z75" s="128">
        <f t="shared" si="21"/>
        <v>1</v>
      </c>
      <c r="AA75" s="140"/>
      <c r="AB75" s="131"/>
      <c r="AC75" s="131"/>
      <c r="AD75" s="131"/>
      <c r="AE75" s="131"/>
      <c r="AF75" s="131"/>
      <c r="AG75" s="131"/>
    </row>
    <row r="76" spans="1:33" ht="30" customHeight="1">
      <c r="A76" s="108" t="s">
        <v>73</v>
      </c>
      <c r="B76" s="156" t="s">
        <v>162</v>
      </c>
      <c r="C76" s="154" t="s">
        <v>163</v>
      </c>
      <c r="D76" s="142"/>
      <c r="E76" s="143">
        <f>SUM(E77:E79)</f>
        <v>497</v>
      </c>
      <c r="F76" s="144"/>
      <c r="G76" s="145">
        <f>SUM(G77:G79)</f>
        <v>9650</v>
      </c>
      <c r="H76" s="143">
        <f>SUM(H77:H79)</f>
        <v>497</v>
      </c>
      <c r="I76" s="144"/>
      <c r="J76" s="145">
        <f>SUM(J77:J79)</f>
        <v>9650</v>
      </c>
      <c r="K76" s="143">
        <f>SUM(K77:K79)</f>
        <v>0</v>
      </c>
      <c r="L76" s="144"/>
      <c r="M76" s="145">
        <f>SUM(M77:M79)</f>
        <v>0</v>
      </c>
      <c r="N76" s="143">
        <f>SUM(N77:N79)</f>
        <v>0</v>
      </c>
      <c r="O76" s="144"/>
      <c r="P76" s="145">
        <f>SUM(P77:P79)</f>
        <v>0</v>
      </c>
      <c r="Q76" s="143">
        <f>SUM(Q77:Q79)</f>
        <v>0</v>
      </c>
      <c r="R76" s="144"/>
      <c r="S76" s="145">
        <f>SUM(S77:S79)</f>
        <v>0</v>
      </c>
      <c r="T76" s="143">
        <f>SUM(T77:T79)</f>
        <v>0</v>
      </c>
      <c r="U76" s="144"/>
      <c r="V76" s="145">
        <f>SUM(V77:V79)</f>
        <v>0</v>
      </c>
      <c r="W76" s="145">
        <f>SUM(W77:W79)</f>
        <v>9650</v>
      </c>
      <c r="X76" s="145">
        <f>SUM(X77:X79)</f>
        <v>9650</v>
      </c>
      <c r="Y76" s="145">
        <f t="shared" si="20"/>
        <v>0</v>
      </c>
      <c r="Z76" s="145">
        <f t="shared" si="21"/>
        <v>0</v>
      </c>
      <c r="AA76" s="147"/>
      <c r="AB76" s="118"/>
      <c r="AC76" s="118"/>
      <c r="AD76" s="118"/>
      <c r="AE76" s="118"/>
      <c r="AF76" s="118"/>
      <c r="AG76" s="118"/>
    </row>
    <row r="77" spans="1:33" ht="45.75" customHeight="1">
      <c r="A77" s="119" t="s">
        <v>76</v>
      </c>
      <c r="B77" s="120" t="s">
        <v>164</v>
      </c>
      <c r="C77" s="350" t="s">
        <v>346</v>
      </c>
      <c r="D77" s="351" t="s">
        <v>344</v>
      </c>
      <c r="E77" s="123">
        <v>12</v>
      </c>
      <c r="F77" s="124">
        <v>400</v>
      </c>
      <c r="G77" s="125">
        <f>E77*F77</f>
        <v>4800</v>
      </c>
      <c r="H77" s="123">
        <v>12</v>
      </c>
      <c r="I77" s="124">
        <v>400</v>
      </c>
      <c r="J77" s="125">
        <f>H77*I77</f>
        <v>4800</v>
      </c>
      <c r="K77" s="123"/>
      <c r="L77" s="124"/>
      <c r="M77" s="125">
        <f>K77*L77</f>
        <v>0</v>
      </c>
      <c r="N77" s="123"/>
      <c r="O77" s="124"/>
      <c r="P77" s="125">
        <f>N77*O77</f>
        <v>0</v>
      </c>
      <c r="Q77" s="123"/>
      <c r="R77" s="124"/>
      <c r="S77" s="125">
        <f>Q77*R77</f>
        <v>0</v>
      </c>
      <c r="T77" s="123"/>
      <c r="U77" s="124"/>
      <c r="V77" s="125">
        <f>T77*U77</f>
        <v>0</v>
      </c>
      <c r="W77" s="126">
        <f>G77+M77+S77</f>
        <v>4800</v>
      </c>
      <c r="X77" s="127">
        <f>J77+P77+V77</f>
        <v>4800</v>
      </c>
      <c r="Y77" s="127">
        <f t="shared" si="20"/>
        <v>0</v>
      </c>
      <c r="Z77" s="128">
        <f t="shared" si="21"/>
        <v>0</v>
      </c>
      <c r="AA77" s="129"/>
      <c r="AB77" s="131"/>
      <c r="AC77" s="131"/>
      <c r="AD77" s="131"/>
      <c r="AE77" s="131"/>
      <c r="AF77" s="131"/>
      <c r="AG77" s="131"/>
    </row>
    <row r="78" spans="1:33" ht="45" customHeight="1">
      <c r="A78" s="119" t="s">
        <v>76</v>
      </c>
      <c r="B78" s="120" t="s">
        <v>166</v>
      </c>
      <c r="C78" s="202" t="s">
        <v>167</v>
      </c>
      <c r="D78" s="351" t="s">
        <v>345</v>
      </c>
      <c r="E78" s="123">
        <v>485</v>
      </c>
      <c r="F78" s="124">
        <v>10</v>
      </c>
      <c r="G78" s="125">
        <f>E78*F78</f>
        <v>4850</v>
      </c>
      <c r="H78" s="123">
        <v>485</v>
      </c>
      <c r="I78" s="124">
        <v>10</v>
      </c>
      <c r="J78" s="125">
        <f>H78*I78</f>
        <v>4850</v>
      </c>
      <c r="K78" s="123"/>
      <c r="L78" s="124"/>
      <c r="M78" s="125">
        <f>K78*L78</f>
        <v>0</v>
      </c>
      <c r="N78" s="123"/>
      <c r="O78" s="124"/>
      <c r="P78" s="125">
        <f>N78*O78</f>
        <v>0</v>
      </c>
      <c r="Q78" s="123"/>
      <c r="R78" s="124"/>
      <c r="S78" s="125">
        <f>Q78*R78</f>
        <v>0</v>
      </c>
      <c r="T78" s="123"/>
      <c r="U78" s="124"/>
      <c r="V78" s="125">
        <f>T78*U78</f>
        <v>0</v>
      </c>
      <c r="W78" s="126">
        <f>G78+M78+S78</f>
        <v>4850</v>
      </c>
      <c r="X78" s="127">
        <f>J78+P78+V78</f>
        <v>4850</v>
      </c>
      <c r="Y78" s="127">
        <f t="shared" si="20"/>
        <v>0</v>
      </c>
      <c r="Z78" s="128">
        <f t="shared" si="21"/>
        <v>0</v>
      </c>
      <c r="AA78" s="129"/>
      <c r="AB78" s="131"/>
      <c r="AC78" s="131"/>
      <c r="AD78" s="131"/>
      <c r="AE78" s="131"/>
      <c r="AF78" s="131"/>
      <c r="AG78" s="131"/>
    </row>
    <row r="79" spans="1:33" ht="30" customHeight="1">
      <c r="A79" s="132" t="s">
        <v>76</v>
      </c>
      <c r="B79" s="155" t="s">
        <v>168</v>
      </c>
      <c r="C79" s="204" t="s">
        <v>169</v>
      </c>
      <c r="D79" s="205" t="s">
        <v>165</v>
      </c>
      <c r="E79" s="136"/>
      <c r="F79" s="137"/>
      <c r="G79" s="138">
        <f>E79*F79</f>
        <v>0</v>
      </c>
      <c r="H79" s="136"/>
      <c r="I79" s="137"/>
      <c r="J79" s="138">
        <f>H79*I79</f>
        <v>0</v>
      </c>
      <c r="K79" s="136"/>
      <c r="L79" s="137"/>
      <c r="M79" s="138">
        <f>K79*L79</f>
        <v>0</v>
      </c>
      <c r="N79" s="136"/>
      <c r="O79" s="137"/>
      <c r="P79" s="138">
        <f>N79*O79</f>
        <v>0</v>
      </c>
      <c r="Q79" s="136"/>
      <c r="R79" s="137"/>
      <c r="S79" s="138">
        <f>Q79*R79</f>
        <v>0</v>
      </c>
      <c r="T79" s="136"/>
      <c r="U79" s="137"/>
      <c r="V79" s="138">
        <f>T79*U79</f>
        <v>0</v>
      </c>
      <c r="W79" s="139">
        <f>G79+M79+S79</f>
        <v>0</v>
      </c>
      <c r="X79" s="127">
        <f>J79+P79+V79</f>
        <v>0</v>
      </c>
      <c r="Y79" s="127">
        <f t="shared" si="20"/>
        <v>0</v>
      </c>
      <c r="Z79" s="128" t="e">
        <f t="shared" si="21"/>
        <v>#DIV/0!</v>
      </c>
      <c r="AA79" s="140"/>
      <c r="AB79" s="131"/>
      <c r="AC79" s="131"/>
      <c r="AD79" s="131"/>
      <c r="AE79" s="131"/>
      <c r="AF79" s="131"/>
      <c r="AG79" s="131"/>
    </row>
    <row r="80" spans="1:33" ht="30" customHeight="1">
      <c r="A80" s="108" t="s">
        <v>73</v>
      </c>
      <c r="B80" s="156" t="s">
        <v>170</v>
      </c>
      <c r="C80" s="154" t="s">
        <v>171</v>
      </c>
      <c r="D80" s="142"/>
      <c r="E80" s="143">
        <f>SUM(E81:E83)</f>
        <v>0</v>
      </c>
      <c r="F80" s="144"/>
      <c r="G80" s="145">
        <f>SUM(G81:G83)</f>
        <v>0</v>
      </c>
      <c r="H80" s="143">
        <f>SUM(H81:H83)</f>
        <v>0</v>
      </c>
      <c r="I80" s="144"/>
      <c r="J80" s="145">
        <f>SUM(J81:J83)</f>
        <v>0</v>
      </c>
      <c r="K80" s="143">
        <f>SUM(K81:K83)</f>
        <v>0</v>
      </c>
      <c r="L80" s="144"/>
      <c r="M80" s="145">
        <f>SUM(M81:M83)</f>
        <v>0</v>
      </c>
      <c r="N80" s="143">
        <f>SUM(N81:N83)</f>
        <v>0</v>
      </c>
      <c r="O80" s="144"/>
      <c r="P80" s="145">
        <f>SUM(P81:P83)</f>
        <v>0</v>
      </c>
      <c r="Q80" s="143">
        <f>SUM(Q81:Q83)</f>
        <v>0</v>
      </c>
      <c r="R80" s="144"/>
      <c r="S80" s="145">
        <f>SUM(S81:S83)</f>
        <v>0</v>
      </c>
      <c r="T80" s="143">
        <f>SUM(T81:T83)</f>
        <v>0</v>
      </c>
      <c r="U80" s="144"/>
      <c r="V80" s="145">
        <f>SUM(V81:V83)</f>
        <v>0</v>
      </c>
      <c r="W80" s="145">
        <f>SUM(W81:W83)</f>
        <v>0</v>
      </c>
      <c r="X80" s="145">
        <f>SUM(X81:X83)</f>
        <v>0</v>
      </c>
      <c r="Y80" s="145">
        <f t="shared" si="20"/>
        <v>0</v>
      </c>
      <c r="Z80" s="145" t="e">
        <f t="shared" si="21"/>
        <v>#DIV/0!</v>
      </c>
      <c r="AA80" s="147"/>
      <c r="AB80" s="118"/>
      <c r="AC80" s="118"/>
      <c r="AD80" s="118"/>
      <c r="AE80" s="118"/>
      <c r="AF80" s="118"/>
      <c r="AG80" s="118"/>
    </row>
    <row r="81" spans="1:33" ht="30" customHeight="1">
      <c r="A81" s="119" t="s">
        <v>76</v>
      </c>
      <c r="B81" s="120" t="s">
        <v>172</v>
      </c>
      <c r="C81" s="188" t="s">
        <v>173</v>
      </c>
      <c r="D81" s="203" t="s">
        <v>113</v>
      </c>
      <c r="E81" s="123"/>
      <c r="F81" s="124"/>
      <c r="G81" s="125">
        <f>E81*F81</f>
        <v>0</v>
      </c>
      <c r="H81" s="123"/>
      <c r="I81" s="124"/>
      <c r="J81" s="125">
        <f>H81*I81</f>
        <v>0</v>
      </c>
      <c r="K81" s="123"/>
      <c r="L81" s="124"/>
      <c r="M81" s="125">
        <f>K81*L81</f>
        <v>0</v>
      </c>
      <c r="N81" s="123"/>
      <c r="O81" s="124"/>
      <c r="P81" s="125">
        <f>N81*O81</f>
        <v>0</v>
      </c>
      <c r="Q81" s="123"/>
      <c r="R81" s="124"/>
      <c r="S81" s="125">
        <f>Q81*R81</f>
        <v>0</v>
      </c>
      <c r="T81" s="123"/>
      <c r="U81" s="124"/>
      <c r="V81" s="125">
        <f>T81*U81</f>
        <v>0</v>
      </c>
      <c r="W81" s="126">
        <f>G81+M81+S81</f>
        <v>0</v>
      </c>
      <c r="X81" s="127">
        <f>J81+P81+V81</f>
        <v>0</v>
      </c>
      <c r="Y81" s="127">
        <f t="shared" si="20"/>
        <v>0</v>
      </c>
      <c r="Z81" s="128" t="e">
        <f t="shared" si="21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>
      <c r="A82" s="119" t="s">
        <v>76</v>
      </c>
      <c r="B82" s="120" t="s">
        <v>174</v>
      </c>
      <c r="C82" s="188" t="s">
        <v>173</v>
      </c>
      <c r="D82" s="203" t="s">
        <v>113</v>
      </c>
      <c r="E82" s="123"/>
      <c r="F82" s="124"/>
      <c r="G82" s="125">
        <f>E82*F82</f>
        <v>0</v>
      </c>
      <c r="H82" s="123"/>
      <c r="I82" s="124"/>
      <c r="J82" s="125">
        <f>H82*I82</f>
        <v>0</v>
      </c>
      <c r="K82" s="123"/>
      <c r="L82" s="124"/>
      <c r="M82" s="125">
        <f>K82*L82</f>
        <v>0</v>
      </c>
      <c r="N82" s="123"/>
      <c r="O82" s="124"/>
      <c r="P82" s="125">
        <f>N82*O82</f>
        <v>0</v>
      </c>
      <c r="Q82" s="123"/>
      <c r="R82" s="124"/>
      <c r="S82" s="125">
        <f>Q82*R82</f>
        <v>0</v>
      </c>
      <c r="T82" s="123"/>
      <c r="U82" s="124"/>
      <c r="V82" s="125">
        <f>T82*U82</f>
        <v>0</v>
      </c>
      <c r="W82" s="126">
        <f>G82+M82+S82</f>
        <v>0</v>
      </c>
      <c r="X82" s="127">
        <f>J82+P82+V82</f>
        <v>0</v>
      </c>
      <c r="Y82" s="127">
        <f t="shared" si="20"/>
        <v>0</v>
      </c>
      <c r="Z82" s="128" t="e">
        <f t="shared" si="21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>
      <c r="A83" s="132" t="s">
        <v>76</v>
      </c>
      <c r="B83" s="133" t="s">
        <v>175</v>
      </c>
      <c r="C83" s="164" t="s">
        <v>173</v>
      </c>
      <c r="D83" s="205" t="s">
        <v>113</v>
      </c>
      <c r="E83" s="136"/>
      <c r="F83" s="137"/>
      <c r="G83" s="138">
        <f>E83*F83</f>
        <v>0</v>
      </c>
      <c r="H83" s="136"/>
      <c r="I83" s="137"/>
      <c r="J83" s="138">
        <f>H83*I83</f>
        <v>0</v>
      </c>
      <c r="K83" s="136"/>
      <c r="L83" s="137"/>
      <c r="M83" s="138">
        <f>K83*L83</f>
        <v>0</v>
      </c>
      <c r="N83" s="136"/>
      <c r="O83" s="137"/>
      <c r="P83" s="138">
        <f>N83*O83</f>
        <v>0</v>
      </c>
      <c r="Q83" s="136"/>
      <c r="R83" s="137"/>
      <c r="S83" s="138">
        <f>Q83*R83</f>
        <v>0</v>
      </c>
      <c r="T83" s="136"/>
      <c r="U83" s="137"/>
      <c r="V83" s="138">
        <f>T83*U83</f>
        <v>0</v>
      </c>
      <c r="W83" s="139">
        <f>G83+M83+S83</f>
        <v>0</v>
      </c>
      <c r="X83" s="127">
        <f>J83+P83+V83</f>
        <v>0</v>
      </c>
      <c r="Y83" s="127">
        <f t="shared" si="20"/>
        <v>0</v>
      </c>
      <c r="Z83" s="128" t="e">
        <f t="shared" si="21"/>
        <v>#DIV/0!</v>
      </c>
      <c r="AA83" s="140"/>
      <c r="AB83" s="131"/>
      <c r="AC83" s="131"/>
      <c r="AD83" s="131"/>
      <c r="AE83" s="131"/>
      <c r="AF83" s="131"/>
      <c r="AG83" s="131"/>
    </row>
    <row r="84" spans="1:33" ht="30" customHeight="1">
      <c r="A84" s="108" t="s">
        <v>73</v>
      </c>
      <c r="B84" s="156" t="s">
        <v>176</v>
      </c>
      <c r="C84" s="154" t="s">
        <v>177</v>
      </c>
      <c r="D84" s="142"/>
      <c r="E84" s="143">
        <f>SUM(E85:E87)</f>
        <v>0</v>
      </c>
      <c r="F84" s="144"/>
      <c r="G84" s="145">
        <f>SUM(G85:G87)</f>
        <v>0</v>
      </c>
      <c r="H84" s="143">
        <f>SUM(H85:H87)</f>
        <v>0</v>
      </c>
      <c r="I84" s="144"/>
      <c r="J84" s="145">
        <f>SUM(J85:J87)</f>
        <v>0</v>
      </c>
      <c r="K84" s="143">
        <f>SUM(K85:K87)</f>
        <v>0</v>
      </c>
      <c r="L84" s="144"/>
      <c r="M84" s="145">
        <f>SUM(M85:M87)</f>
        <v>0</v>
      </c>
      <c r="N84" s="143">
        <f>SUM(N85:N87)</f>
        <v>0</v>
      </c>
      <c r="O84" s="144"/>
      <c r="P84" s="145">
        <f>SUM(P85:P87)</f>
        <v>0</v>
      </c>
      <c r="Q84" s="143">
        <f>SUM(Q85:Q87)</f>
        <v>0</v>
      </c>
      <c r="R84" s="144"/>
      <c r="S84" s="145">
        <f>SUM(S85:S87)</f>
        <v>0</v>
      </c>
      <c r="T84" s="143">
        <f>SUM(T85:T87)</f>
        <v>0</v>
      </c>
      <c r="U84" s="144"/>
      <c r="V84" s="145">
        <f>SUM(V85:V87)</f>
        <v>0</v>
      </c>
      <c r="W84" s="145">
        <f>SUM(W85:W87)</f>
        <v>0</v>
      </c>
      <c r="X84" s="145">
        <f>SUM(X85:X87)</f>
        <v>0</v>
      </c>
      <c r="Y84" s="145">
        <f t="shared" si="20"/>
        <v>0</v>
      </c>
      <c r="Z84" s="145" t="e">
        <f t="shared" si="21"/>
        <v>#DIV/0!</v>
      </c>
      <c r="AA84" s="147"/>
      <c r="AB84" s="118"/>
      <c r="AC84" s="118"/>
      <c r="AD84" s="118"/>
      <c r="AE84" s="118"/>
      <c r="AF84" s="118"/>
      <c r="AG84" s="118"/>
    </row>
    <row r="85" spans="1:33" ht="30" customHeight="1">
      <c r="A85" s="119" t="s">
        <v>76</v>
      </c>
      <c r="B85" s="120" t="s">
        <v>178</v>
      </c>
      <c r="C85" s="188" t="s">
        <v>173</v>
      </c>
      <c r="D85" s="203" t="s">
        <v>113</v>
      </c>
      <c r="E85" s="123"/>
      <c r="F85" s="124"/>
      <c r="G85" s="125">
        <f>E85*F85</f>
        <v>0</v>
      </c>
      <c r="H85" s="123"/>
      <c r="I85" s="124"/>
      <c r="J85" s="125">
        <f>H85*I85</f>
        <v>0</v>
      </c>
      <c r="K85" s="123"/>
      <c r="L85" s="124"/>
      <c r="M85" s="125">
        <f>K85*L85</f>
        <v>0</v>
      </c>
      <c r="N85" s="123"/>
      <c r="O85" s="124"/>
      <c r="P85" s="125">
        <f>N85*O85</f>
        <v>0</v>
      </c>
      <c r="Q85" s="123"/>
      <c r="R85" s="124"/>
      <c r="S85" s="125">
        <f>Q85*R85</f>
        <v>0</v>
      </c>
      <c r="T85" s="123"/>
      <c r="U85" s="124"/>
      <c r="V85" s="125">
        <f>T85*U85</f>
        <v>0</v>
      </c>
      <c r="W85" s="126">
        <f>G85+M85+S85</f>
        <v>0</v>
      </c>
      <c r="X85" s="127">
        <f>J85+P85+V85</f>
        <v>0</v>
      </c>
      <c r="Y85" s="127">
        <f t="shared" si="20"/>
        <v>0</v>
      </c>
      <c r="Z85" s="128" t="e">
        <f t="shared" si="21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>
      <c r="A86" s="119" t="s">
        <v>76</v>
      </c>
      <c r="B86" s="120" t="s">
        <v>179</v>
      </c>
      <c r="C86" s="188" t="s">
        <v>173</v>
      </c>
      <c r="D86" s="203" t="s">
        <v>113</v>
      </c>
      <c r="E86" s="123"/>
      <c r="F86" s="124"/>
      <c r="G86" s="125">
        <f>E86*F86</f>
        <v>0</v>
      </c>
      <c r="H86" s="123"/>
      <c r="I86" s="124"/>
      <c r="J86" s="125">
        <f>H86*I86</f>
        <v>0</v>
      </c>
      <c r="K86" s="123"/>
      <c r="L86" s="124"/>
      <c r="M86" s="125">
        <f>K86*L86</f>
        <v>0</v>
      </c>
      <c r="N86" s="123"/>
      <c r="O86" s="124"/>
      <c r="P86" s="125">
        <f>N86*O86</f>
        <v>0</v>
      </c>
      <c r="Q86" s="123"/>
      <c r="R86" s="124"/>
      <c r="S86" s="125">
        <f>Q86*R86</f>
        <v>0</v>
      </c>
      <c r="T86" s="123"/>
      <c r="U86" s="124"/>
      <c r="V86" s="125">
        <f>T86*U86</f>
        <v>0</v>
      </c>
      <c r="W86" s="126">
        <f>G86+M86+S86</f>
        <v>0</v>
      </c>
      <c r="X86" s="127">
        <f>J86+P86+V86</f>
        <v>0</v>
      </c>
      <c r="Y86" s="127">
        <f t="shared" si="20"/>
        <v>0</v>
      </c>
      <c r="Z86" s="128" t="e">
        <f t="shared" si="21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>
      <c r="A87" s="132" t="s">
        <v>76</v>
      </c>
      <c r="B87" s="155" t="s">
        <v>180</v>
      </c>
      <c r="C87" s="164" t="s">
        <v>173</v>
      </c>
      <c r="D87" s="205" t="s">
        <v>113</v>
      </c>
      <c r="E87" s="136"/>
      <c r="F87" s="137"/>
      <c r="G87" s="138">
        <f>E87*F87</f>
        <v>0</v>
      </c>
      <c r="H87" s="136"/>
      <c r="I87" s="137"/>
      <c r="J87" s="138">
        <f>H87*I87</f>
        <v>0</v>
      </c>
      <c r="K87" s="136"/>
      <c r="L87" s="137"/>
      <c r="M87" s="138">
        <f>K87*L87</f>
        <v>0</v>
      </c>
      <c r="N87" s="136"/>
      <c r="O87" s="137"/>
      <c r="P87" s="138">
        <f>N87*O87</f>
        <v>0</v>
      </c>
      <c r="Q87" s="136"/>
      <c r="R87" s="137"/>
      <c r="S87" s="138">
        <f>Q87*R87</f>
        <v>0</v>
      </c>
      <c r="T87" s="136"/>
      <c r="U87" s="137"/>
      <c r="V87" s="138">
        <f>T87*U87</f>
        <v>0</v>
      </c>
      <c r="W87" s="139">
        <f>G87+M87+S87</f>
        <v>0</v>
      </c>
      <c r="X87" s="127">
        <f>J87+P87+V87</f>
        <v>0</v>
      </c>
      <c r="Y87" s="166">
        <f t="shared" si="20"/>
        <v>0</v>
      </c>
      <c r="Z87" s="128" t="e">
        <f t="shared" si="21"/>
        <v>#DIV/0!</v>
      </c>
      <c r="AA87" s="140"/>
      <c r="AB87" s="131"/>
      <c r="AC87" s="131"/>
      <c r="AD87" s="131"/>
      <c r="AE87" s="131"/>
      <c r="AF87" s="131"/>
      <c r="AG87" s="131"/>
    </row>
    <row r="88" spans="1:33" ht="30" customHeight="1">
      <c r="A88" s="167" t="s">
        <v>181</v>
      </c>
      <c r="B88" s="168"/>
      <c r="C88" s="169"/>
      <c r="D88" s="170"/>
      <c r="E88" s="174">
        <f>E84+E80+E76+E69+E65</f>
        <v>499</v>
      </c>
      <c r="F88" s="190"/>
      <c r="G88" s="173">
        <f>G84+G80+G76+G69+G65</f>
        <v>17650</v>
      </c>
      <c r="H88" s="174">
        <f>H84+H80+H76+H69+H65</f>
        <v>499</v>
      </c>
      <c r="I88" s="190"/>
      <c r="J88" s="173">
        <f>J84+J80+J76+J69+J65</f>
        <v>17650</v>
      </c>
      <c r="K88" s="191">
        <f>K84+K80+K76+K69+K65</f>
        <v>14</v>
      </c>
      <c r="L88" s="190"/>
      <c r="M88" s="173">
        <f>M84+M80+M76+M69+M65</f>
        <v>83191</v>
      </c>
      <c r="N88" s="191">
        <f>N84+N80+N76+N69+N65</f>
        <v>2</v>
      </c>
      <c r="O88" s="190"/>
      <c r="P88" s="173">
        <f>P84+P80+P76+P69+P65</f>
        <v>71550</v>
      </c>
      <c r="Q88" s="191">
        <f>Q84+Q80+Q76+Q69+Q65</f>
        <v>0</v>
      </c>
      <c r="R88" s="190"/>
      <c r="S88" s="173">
        <f>S84+S80+S76+S69+S65</f>
        <v>0</v>
      </c>
      <c r="T88" s="191">
        <f>T84+T80+T76+T69+T65</f>
        <v>0</v>
      </c>
      <c r="U88" s="190"/>
      <c r="V88" s="173">
        <f>V84+V80+V76+V69+V65</f>
        <v>0</v>
      </c>
      <c r="W88" s="192">
        <f>W84+W80+W76+W69+W65</f>
        <v>100841</v>
      </c>
      <c r="X88" s="206">
        <f>X84+X80+X76+X69+X65</f>
        <v>89200</v>
      </c>
      <c r="Y88" s="207">
        <f t="shared" si="20"/>
        <v>11641</v>
      </c>
      <c r="Z88" s="207">
        <f t="shared" si="21"/>
        <v>0.11543915669221844</v>
      </c>
      <c r="AA88" s="178"/>
      <c r="AB88" s="11"/>
      <c r="AC88" s="11"/>
      <c r="AD88" s="11"/>
      <c r="AE88" s="11"/>
      <c r="AF88" s="11"/>
      <c r="AG88" s="11"/>
    </row>
    <row r="89" spans="1:33" ht="30" customHeight="1">
      <c r="A89" s="208" t="s">
        <v>71</v>
      </c>
      <c r="B89" s="209">
        <v>5</v>
      </c>
      <c r="C89" s="210" t="s">
        <v>182</v>
      </c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6"/>
      <c r="Y89" s="211"/>
      <c r="Z89" s="106"/>
      <c r="AA89" s="107"/>
      <c r="AB89" s="11"/>
      <c r="AC89" s="11"/>
      <c r="AD89" s="11"/>
      <c r="AE89" s="11"/>
      <c r="AF89" s="11"/>
      <c r="AG89" s="11"/>
    </row>
    <row r="90" spans="1:33" ht="30" customHeight="1">
      <c r="A90" s="108" t="s">
        <v>73</v>
      </c>
      <c r="B90" s="156" t="s">
        <v>183</v>
      </c>
      <c r="C90" s="141" t="s">
        <v>184</v>
      </c>
      <c r="D90" s="142"/>
      <c r="E90" s="143">
        <f>SUM(E91:E93)</f>
        <v>192</v>
      </c>
      <c r="F90" s="144"/>
      <c r="G90" s="145">
        <f>SUM(G91:G93)</f>
        <v>48000</v>
      </c>
      <c r="H90" s="143">
        <f>SUM(H91:H93)</f>
        <v>192</v>
      </c>
      <c r="I90" s="144"/>
      <c r="J90" s="145">
        <f>SUM(J91:J93)</f>
        <v>48000</v>
      </c>
      <c r="K90" s="143">
        <f>SUM(K91:K93)</f>
        <v>0</v>
      </c>
      <c r="L90" s="144"/>
      <c r="M90" s="145">
        <f>SUM(M91:M93)</f>
        <v>0</v>
      </c>
      <c r="N90" s="143">
        <f>SUM(N91:N93)</f>
        <v>0</v>
      </c>
      <c r="O90" s="144"/>
      <c r="P90" s="145">
        <f>SUM(P91:P93)</f>
        <v>0</v>
      </c>
      <c r="Q90" s="143">
        <f>SUM(Q91:Q93)</f>
        <v>0</v>
      </c>
      <c r="R90" s="144"/>
      <c r="S90" s="145">
        <f>SUM(S91:S93)</f>
        <v>0</v>
      </c>
      <c r="T90" s="143">
        <f>SUM(T91:T93)</f>
        <v>0</v>
      </c>
      <c r="U90" s="144"/>
      <c r="V90" s="145">
        <f>SUM(V91:V93)</f>
        <v>0</v>
      </c>
      <c r="W90" s="212">
        <f>SUM(W91:W93)</f>
        <v>48000</v>
      </c>
      <c r="X90" s="212">
        <f>SUM(X91:X93)</f>
        <v>48000</v>
      </c>
      <c r="Y90" s="212">
        <f aca="true" t="shared" si="28" ref="Y90:Y102">W90-X90</f>
        <v>0</v>
      </c>
      <c r="Z90" s="116">
        <f aca="true" t="shared" si="29" ref="Z90:Z102">Y90/W90</f>
        <v>0</v>
      </c>
      <c r="AA90" s="147"/>
      <c r="AB90" s="131"/>
      <c r="AC90" s="131"/>
      <c r="AD90" s="131"/>
      <c r="AE90" s="131"/>
      <c r="AF90" s="131"/>
      <c r="AG90" s="131"/>
    </row>
    <row r="91" spans="1:33" ht="30" customHeight="1">
      <c r="A91" s="119" t="s">
        <v>76</v>
      </c>
      <c r="B91" s="120" t="s">
        <v>185</v>
      </c>
      <c r="C91" s="213" t="s">
        <v>186</v>
      </c>
      <c r="D91" s="203" t="s">
        <v>187</v>
      </c>
      <c r="E91" s="123">
        <v>192</v>
      </c>
      <c r="F91" s="124">
        <v>250</v>
      </c>
      <c r="G91" s="125">
        <f>E91*F91</f>
        <v>48000</v>
      </c>
      <c r="H91" s="123">
        <v>192</v>
      </c>
      <c r="I91" s="124">
        <v>250</v>
      </c>
      <c r="J91" s="125">
        <f>H91*I91</f>
        <v>48000</v>
      </c>
      <c r="K91" s="123"/>
      <c r="L91" s="124"/>
      <c r="M91" s="125">
        <f>K91*L91</f>
        <v>0</v>
      </c>
      <c r="N91" s="123"/>
      <c r="O91" s="124"/>
      <c r="P91" s="125">
        <f>N91*O91</f>
        <v>0</v>
      </c>
      <c r="Q91" s="123"/>
      <c r="R91" s="124"/>
      <c r="S91" s="125">
        <f>Q91*R91</f>
        <v>0</v>
      </c>
      <c r="T91" s="123"/>
      <c r="U91" s="124"/>
      <c r="V91" s="125">
        <f>T91*U91</f>
        <v>0</v>
      </c>
      <c r="W91" s="126">
        <f>G91+M91+S91</f>
        <v>48000</v>
      </c>
      <c r="X91" s="127">
        <f>J91+P91+V91</f>
        <v>48000</v>
      </c>
      <c r="Y91" s="127">
        <f t="shared" si="28"/>
        <v>0</v>
      </c>
      <c r="Z91" s="128">
        <f t="shared" si="29"/>
        <v>0</v>
      </c>
      <c r="AA91" s="129"/>
      <c r="AB91" s="131"/>
      <c r="AC91" s="131"/>
      <c r="AD91" s="131"/>
      <c r="AE91" s="131"/>
      <c r="AF91" s="131"/>
      <c r="AG91" s="131"/>
    </row>
    <row r="92" spans="1:33" ht="30" customHeight="1">
      <c r="A92" s="119" t="s">
        <v>76</v>
      </c>
      <c r="B92" s="120" t="s">
        <v>188</v>
      </c>
      <c r="C92" s="213" t="s">
        <v>186</v>
      </c>
      <c r="D92" s="203" t="s">
        <v>187</v>
      </c>
      <c r="E92" s="123"/>
      <c r="F92" s="124"/>
      <c r="G92" s="125">
        <f>E92*F92</f>
        <v>0</v>
      </c>
      <c r="H92" s="123"/>
      <c r="I92" s="124"/>
      <c r="J92" s="125">
        <f>H92*I92</f>
        <v>0</v>
      </c>
      <c r="K92" s="123"/>
      <c r="L92" s="124"/>
      <c r="M92" s="125">
        <f>K92*L92</f>
        <v>0</v>
      </c>
      <c r="N92" s="123"/>
      <c r="O92" s="124"/>
      <c r="P92" s="125">
        <f>N92*O92</f>
        <v>0</v>
      </c>
      <c r="Q92" s="123"/>
      <c r="R92" s="124"/>
      <c r="S92" s="125">
        <f>Q92*R92</f>
        <v>0</v>
      </c>
      <c r="T92" s="123"/>
      <c r="U92" s="124"/>
      <c r="V92" s="125">
        <f>T92*U92</f>
        <v>0</v>
      </c>
      <c r="W92" s="126">
        <f>G92+M92+S92</f>
        <v>0</v>
      </c>
      <c r="X92" s="127">
        <f>J92+P92+V92</f>
        <v>0</v>
      </c>
      <c r="Y92" s="127">
        <f t="shared" si="28"/>
        <v>0</v>
      </c>
      <c r="Z92" s="128" t="e">
        <f t="shared" si="29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>
      <c r="A93" s="132" t="s">
        <v>76</v>
      </c>
      <c r="B93" s="133" t="s">
        <v>189</v>
      </c>
      <c r="C93" s="213" t="s">
        <v>186</v>
      </c>
      <c r="D93" s="205" t="s">
        <v>187</v>
      </c>
      <c r="E93" s="136"/>
      <c r="F93" s="137"/>
      <c r="G93" s="138">
        <f>E93*F93</f>
        <v>0</v>
      </c>
      <c r="H93" s="136"/>
      <c r="I93" s="137"/>
      <c r="J93" s="138">
        <f>H93*I93</f>
        <v>0</v>
      </c>
      <c r="K93" s="136"/>
      <c r="L93" s="137"/>
      <c r="M93" s="138">
        <f>K93*L93</f>
        <v>0</v>
      </c>
      <c r="N93" s="136"/>
      <c r="O93" s="137"/>
      <c r="P93" s="138">
        <f>N93*O93</f>
        <v>0</v>
      </c>
      <c r="Q93" s="136"/>
      <c r="R93" s="137"/>
      <c r="S93" s="138">
        <f>Q93*R93</f>
        <v>0</v>
      </c>
      <c r="T93" s="136"/>
      <c r="U93" s="137"/>
      <c r="V93" s="138">
        <f>T93*U93</f>
        <v>0</v>
      </c>
      <c r="W93" s="139">
        <f>G93+M93+S93</f>
        <v>0</v>
      </c>
      <c r="X93" s="127">
        <f>J93+P93+V93</f>
        <v>0</v>
      </c>
      <c r="Y93" s="127">
        <f t="shared" si="28"/>
        <v>0</v>
      </c>
      <c r="Z93" s="128" t="e">
        <f t="shared" si="29"/>
        <v>#DIV/0!</v>
      </c>
      <c r="AA93" s="140"/>
      <c r="AB93" s="131"/>
      <c r="AC93" s="131"/>
      <c r="AD93" s="131"/>
      <c r="AE93" s="131"/>
      <c r="AF93" s="131"/>
      <c r="AG93" s="131"/>
    </row>
    <row r="94" spans="1:33" ht="30" customHeight="1">
      <c r="A94" s="108" t="s">
        <v>73</v>
      </c>
      <c r="B94" s="156" t="s">
        <v>190</v>
      </c>
      <c r="C94" s="141" t="s">
        <v>191</v>
      </c>
      <c r="D94" s="214"/>
      <c r="E94" s="215">
        <f>SUM(E95:E97)</f>
        <v>0</v>
      </c>
      <c r="F94" s="144"/>
      <c r="G94" s="145">
        <f>SUM(G95:G97)</f>
        <v>0</v>
      </c>
      <c r="H94" s="215">
        <f>SUM(H95:H97)</f>
        <v>0</v>
      </c>
      <c r="I94" s="144"/>
      <c r="J94" s="145">
        <f>SUM(J95:J97)</f>
        <v>0</v>
      </c>
      <c r="K94" s="215">
        <f>SUM(K95:K97)</f>
        <v>0</v>
      </c>
      <c r="L94" s="144"/>
      <c r="M94" s="145">
        <f>SUM(M95:M97)</f>
        <v>0</v>
      </c>
      <c r="N94" s="215">
        <f>SUM(N95:N97)</f>
        <v>0</v>
      </c>
      <c r="O94" s="144"/>
      <c r="P94" s="145">
        <f>SUM(P95:P97)</f>
        <v>0</v>
      </c>
      <c r="Q94" s="215">
        <f>SUM(Q95:Q97)</f>
        <v>0</v>
      </c>
      <c r="R94" s="144"/>
      <c r="S94" s="145">
        <f>SUM(S95:S97)</f>
        <v>0</v>
      </c>
      <c r="T94" s="215">
        <f>SUM(T95:T97)</f>
        <v>0</v>
      </c>
      <c r="U94" s="144"/>
      <c r="V94" s="145">
        <f>SUM(V95:V97)</f>
        <v>0</v>
      </c>
      <c r="W94" s="212">
        <f>SUM(W95:W97)</f>
        <v>0</v>
      </c>
      <c r="X94" s="212">
        <f>SUM(X95:X97)</f>
        <v>0</v>
      </c>
      <c r="Y94" s="212">
        <f t="shared" si="28"/>
        <v>0</v>
      </c>
      <c r="Z94" s="212" t="e">
        <f t="shared" si="29"/>
        <v>#DIV/0!</v>
      </c>
      <c r="AA94" s="147"/>
      <c r="AB94" s="131"/>
      <c r="AC94" s="131"/>
      <c r="AD94" s="131"/>
      <c r="AE94" s="131"/>
      <c r="AF94" s="131"/>
      <c r="AG94" s="131"/>
    </row>
    <row r="95" spans="1:33" ht="44.25" customHeight="1">
      <c r="A95" s="119" t="s">
        <v>76</v>
      </c>
      <c r="B95" s="120" t="s">
        <v>192</v>
      </c>
      <c r="C95" s="213" t="s">
        <v>193</v>
      </c>
      <c r="D95" s="216" t="s">
        <v>113</v>
      </c>
      <c r="E95" s="123"/>
      <c r="F95" s="124"/>
      <c r="G95" s="125">
        <f>E95*F95</f>
        <v>0</v>
      </c>
      <c r="H95" s="123"/>
      <c r="I95" s="124"/>
      <c r="J95" s="125">
        <f>H95*I95</f>
        <v>0</v>
      </c>
      <c r="K95" s="123"/>
      <c r="L95" s="124"/>
      <c r="M95" s="125">
        <f>K95*L95</f>
        <v>0</v>
      </c>
      <c r="N95" s="123"/>
      <c r="O95" s="124"/>
      <c r="P95" s="125">
        <f>N95*O95</f>
        <v>0</v>
      </c>
      <c r="Q95" s="123"/>
      <c r="R95" s="124"/>
      <c r="S95" s="125">
        <f>Q95*R95</f>
        <v>0</v>
      </c>
      <c r="T95" s="123"/>
      <c r="U95" s="124"/>
      <c r="V95" s="125">
        <f>T95*U95</f>
        <v>0</v>
      </c>
      <c r="W95" s="126">
        <f>G95+M95+S95</f>
        <v>0</v>
      </c>
      <c r="X95" s="127">
        <f>J95+P95+V95</f>
        <v>0</v>
      </c>
      <c r="Y95" s="127">
        <f t="shared" si="28"/>
        <v>0</v>
      </c>
      <c r="Z95" s="128" t="e">
        <f t="shared" si="29"/>
        <v>#DIV/0!</v>
      </c>
      <c r="AA95" s="129"/>
      <c r="AB95" s="131"/>
      <c r="AC95" s="131"/>
      <c r="AD95" s="131"/>
      <c r="AE95" s="131"/>
      <c r="AF95" s="131"/>
      <c r="AG95" s="131"/>
    </row>
    <row r="96" spans="1:33" ht="44.25" customHeight="1">
      <c r="A96" s="119" t="s">
        <v>76</v>
      </c>
      <c r="B96" s="120" t="s">
        <v>194</v>
      </c>
      <c r="C96" s="188" t="s">
        <v>193</v>
      </c>
      <c r="D96" s="203" t="s">
        <v>113</v>
      </c>
      <c r="E96" s="123"/>
      <c r="F96" s="124"/>
      <c r="G96" s="125">
        <f>E96*F96</f>
        <v>0</v>
      </c>
      <c r="H96" s="123"/>
      <c r="I96" s="124"/>
      <c r="J96" s="125">
        <f>H96*I96</f>
        <v>0</v>
      </c>
      <c r="K96" s="123"/>
      <c r="L96" s="124"/>
      <c r="M96" s="125">
        <f>K96*L96</f>
        <v>0</v>
      </c>
      <c r="N96" s="123"/>
      <c r="O96" s="124"/>
      <c r="P96" s="125">
        <f>N96*O96</f>
        <v>0</v>
      </c>
      <c r="Q96" s="123"/>
      <c r="R96" s="124"/>
      <c r="S96" s="125">
        <f>Q96*R96</f>
        <v>0</v>
      </c>
      <c r="T96" s="123"/>
      <c r="U96" s="124"/>
      <c r="V96" s="125">
        <f>T96*U96</f>
        <v>0</v>
      </c>
      <c r="W96" s="126">
        <f>G96+M96+S96</f>
        <v>0</v>
      </c>
      <c r="X96" s="127">
        <f>J96+P96+V96</f>
        <v>0</v>
      </c>
      <c r="Y96" s="127">
        <f t="shared" si="28"/>
        <v>0</v>
      </c>
      <c r="Z96" s="128" t="e">
        <f t="shared" si="29"/>
        <v>#DIV/0!</v>
      </c>
      <c r="AA96" s="129"/>
      <c r="AB96" s="131"/>
      <c r="AC96" s="131"/>
      <c r="AD96" s="131"/>
      <c r="AE96" s="131"/>
      <c r="AF96" s="131"/>
      <c r="AG96" s="131"/>
    </row>
    <row r="97" spans="1:33" ht="41.25" customHeight="1">
      <c r="A97" s="132" t="s">
        <v>76</v>
      </c>
      <c r="B97" s="133" t="s">
        <v>195</v>
      </c>
      <c r="C97" s="164" t="s">
        <v>193</v>
      </c>
      <c r="D97" s="205" t="s">
        <v>113</v>
      </c>
      <c r="E97" s="136"/>
      <c r="F97" s="137"/>
      <c r="G97" s="138">
        <f>E97*F97</f>
        <v>0</v>
      </c>
      <c r="H97" s="136"/>
      <c r="I97" s="137"/>
      <c r="J97" s="138">
        <f>H97*I97</f>
        <v>0</v>
      </c>
      <c r="K97" s="136"/>
      <c r="L97" s="137"/>
      <c r="M97" s="138">
        <f>K97*L97</f>
        <v>0</v>
      </c>
      <c r="N97" s="136"/>
      <c r="O97" s="137"/>
      <c r="P97" s="138">
        <f>N97*O97</f>
        <v>0</v>
      </c>
      <c r="Q97" s="136"/>
      <c r="R97" s="137"/>
      <c r="S97" s="138">
        <f>Q97*R97</f>
        <v>0</v>
      </c>
      <c r="T97" s="136"/>
      <c r="U97" s="137"/>
      <c r="V97" s="138">
        <f>T97*U97</f>
        <v>0</v>
      </c>
      <c r="W97" s="139">
        <f>G97+M97+S97</f>
        <v>0</v>
      </c>
      <c r="X97" s="127">
        <f>J97+P97+V97</f>
        <v>0</v>
      </c>
      <c r="Y97" s="127">
        <f t="shared" si="28"/>
        <v>0</v>
      </c>
      <c r="Z97" s="128" t="e">
        <f t="shared" si="29"/>
        <v>#DIV/0!</v>
      </c>
      <c r="AA97" s="140"/>
      <c r="AB97" s="131"/>
      <c r="AC97" s="131"/>
      <c r="AD97" s="131"/>
      <c r="AE97" s="131"/>
      <c r="AF97" s="131"/>
      <c r="AG97" s="131"/>
    </row>
    <row r="98" spans="1:33" ht="30" customHeight="1">
      <c r="A98" s="108" t="s">
        <v>73</v>
      </c>
      <c r="B98" s="156" t="s">
        <v>196</v>
      </c>
      <c r="C98" s="217" t="s">
        <v>197</v>
      </c>
      <c r="D98" s="218"/>
      <c r="E98" s="215">
        <f>SUM(E99:E101)</f>
        <v>3</v>
      </c>
      <c r="F98" s="144"/>
      <c r="G98" s="145">
        <f>SUM(G99:G101)</f>
        <v>79200</v>
      </c>
      <c r="H98" s="215">
        <f>SUM(H99:H101)</f>
        <v>3</v>
      </c>
      <c r="I98" s="144"/>
      <c r="J98" s="145">
        <f>SUM(J99:J101)</f>
        <v>79200</v>
      </c>
      <c r="K98" s="215">
        <f>SUM(K99:K101)</f>
        <v>0</v>
      </c>
      <c r="L98" s="144"/>
      <c r="M98" s="145">
        <f>SUM(M99:M101)</f>
        <v>0</v>
      </c>
      <c r="N98" s="215">
        <f>SUM(N99:N101)</f>
        <v>0</v>
      </c>
      <c r="O98" s="144"/>
      <c r="P98" s="145">
        <f>SUM(P99:P101)</f>
        <v>0</v>
      </c>
      <c r="Q98" s="215">
        <f>SUM(Q99:Q101)</f>
        <v>0</v>
      </c>
      <c r="R98" s="144"/>
      <c r="S98" s="145">
        <f>SUM(S99:S101)</f>
        <v>0</v>
      </c>
      <c r="T98" s="215">
        <f>SUM(T99:T101)</f>
        <v>0</v>
      </c>
      <c r="U98" s="144"/>
      <c r="V98" s="145">
        <f>SUM(V99:V101)</f>
        <v>0</v>
      </c>
      <c r="W98" s="212">
        <f>SUM(W99:W101)</f>
        <v>79200</v>
      </c>
      <c r="X98" s="212">
        <f>SUM(X99:X101)</f>
        <v>79200</v>
      </c>
      <c r="Y98" s="212">
        <f t="shared" si="28"/>
        <v>0</v>
      </c>
      <c r="Z98" s="212">
        <f t="shared" si="29"/>
        <v>0</v>
      </c>
      <c r="AA98" s="147"/>
      <c r="AB98" s="131"/>
      <c r="AC98" s="131"/>
      <c r="AD98" s="131"/>
      <c r="AE98" s="131"/>
      <c r="AF98" s="131"/>
      <c r="AG98" s="131"/>
    </row>
    <row r="99" spans="1:33" ht="30" customHeight="1">
      <c r="A99" s="119" t="s">
        <v>76</v>
      </c>
      <c r="B99" s="120" t="s">
        <v>198</v>
      </c>
      <c r="C99" s="219" t="s">
        <v>119</v>
      </c>
      <c r="D99" s="220" t="s">
        <v>120</v>
      </c>
      <c r="E99" s="123">
        <v>3</v>
      </c>
      <c r="F99" s="124">
        <v>26400</v>
      </c>
      <c r="G99" s="125">
        <f>E99*F99</f>
        <v>79200</v>
      </c>
      <c r="H99" s="123">
        <v>3</v>
      </c>
      <c r="I99" s="124">
        <v>26400</v>
      </c>
      <c r="J99" s="125">
        <f>H99*I99</f>
        <v>79200</v>
      </c>
      <c r="K99" s="123"/>
      <c r="L99" s="124"/>
      <c r="M99" s="125">
        <f>K99*L99</f>
        <v>0</v>
      </c>
      <c r="N99" s="123"/>
      <c r="O99" s="124"/>
      <c r="P99" s="125">
        <f>N99*O99</f>
        <v>0</v>
      </c>
      <c r="Q99" s="123"/>
      <c r="R99" s="124"/>
      <c r="S99" s="125">
        <f>Q99*R99</f>
        <v>0</v>
      </c>
      <c r="T99" s="123"/>
      <c r="U99" s="124"/>
      <c r="V99" s="125">
        <f>T99*U99</f>
        <v>0</v>
      </c>
      <c r="W99" s="126">
        <f>G99+M99+S99</f>
        <v>79200</v>
      </c>
      <c r="X99" s="127">
        <f>J99+P99+V99</f>
        <v>79200</v>
      </c>
      <c r="Y99" s="127">
        <f t="shared" si="28"/>
        <v>0</v>
      </c>
      <c r="Z99" s="128">
        <f t="shared" si="29"/>
        <v>0</v>
      </c>
      <c r="AA99" s="129"/>
      <c r="AB99" s="130"/>
      <c r="AC99" s="131"/>
      <c r="AD99" s="131"/>
      <c r="AE99" s="131"/>
      <c r="AF99" s="131"/>
      <c r="AG99" s="131"/>
    </row>
    <row r="100" spans="1:33" ht="30" customHeight="1">
      <c r="A100" s="119" t="s">
        <v>76</v>
      </c>
      <c r="B100" s="120" t="s">
        <v>199</v>
      </c>
      <c r="C100" s="219" t="s">
        <v>119</v>
      </c>
      <c r="D100" s="220" t="s">
        <v>120</v>
      </c>
      <c r="E100" s="123"/>
      <c r="F100" s="124"/>
      <c r="G100" s="125">
        <f>E100*F100</f>
        <v>0</v>
      </c>
      <c r="H100" s="123"/>
      <c r="I100" s="124"/>
      <c r="J100" s="125">
        <f>H100*I100</f>
        <v>0</v>
      </c>
      <c r="K100" s="123"/>
      <c r="L100" s="124"/>
      <c r="M100" s="125">
        <f>K100*L100</f>
        <v>0</v>
      </c>
      <c r="N100" s="123"/>
      <c r="O100" s="124"/>
      <c r="P100" s="125">
        <f>N100*O100</f>
        <v>0</v>
      </c>
      <c r="Q100" s="123"/>
      <c r="R100" s="124"/>
      <c r="S100" s="125">
        <f>Q100*R100</f>
        <v>0</v>
      </c>
      <c r="T100" s="123"/>
      <c r="U100" s="124"/>
      <c r="V100" s="125">
        <f>T100*U100</f>
        <v>0</v>
      </c>
      <c r="W100" s="126">
        <f>G100+M100+S100</f>
        <v>0</v>
      </c>
      <c r="X100" s="127">
        <f>J100+P100+V100</f>
        <v>0</v>
      </c>
      <c r="Y100" s="127">
        <f t="shared" si="28"/>
        <v>0</v>
      </c>
      <c r="Z100" s="128" t="e">
        <f t="shared" si="29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thickBot="1">
      <c r="A101" s="132" t="s">
        <v>76</v>
      </c>
      <c r="B101" s="133" t="s">
        <v>200</v>
      </c>
      <c r="C101" s="221" t="s">
        <v>119</v>
      </c>
      <c r="D101" s="220" t="s">
        <v>120</v>
      </c>
      <c r="E101" s="150"/>
      <c r="F101" s="151"/>
      <c r="G101" s="152">
        <f>E101*F101</f>
        <v>0</v>
      </c>
      <c r="H101" s="150"/>
      <c r="I101" s="151"/>
      <c r="J101" s="152">
        <f>H101*I101</f>
        <v>0</v>
      </c>
      <c r="K101" s="150"/>
      <c r="L101" s="151"/>
      <c r="M101" s="152">
        <f>K101*L101</f>
        <v>0</v>
      </c>
      <c r="N101" s="150"/>
      <c r="O101" s="151"/>
      <c r="P101" s="152">
        <f>N101*O101</f>
        <v>0</v>
      </c>
      <c r="Q101" s="150"/>
      <c r="R101" s="151"/>
      <c r="S101" s="152">
        <f>Q101*R101</f>
        <v>0</v>
      </c>
      <c r="T101" s="150"/>
      <c r="U101" s="151"/>
      <c r="V101" s="152">
        <f>T101*U101</f>
        <v>0</v>
      </c>
      <c r="W101" s="139">
        <f>G101+M101+S101</f>
        <v>0</v>
      </c>
      <c r="X101" s="127">
        <f>J101+P101+V101</f>
        <v>0</v>
      </c>
      <c r="Y101" s="166">
        <f t="shared" si="28"/>
        <v>0</v>
      </c>
      <c r="Z101" s="128" t="e">
        <f t="shared" si="29"/>
        <v>#DIV/0!</v>
      </c>
      <c r="AA101" s="153"/>
      <c r="AB101" s="131"/>
      <c r="AC101" s="131"/>
      <c r="AD101" s="131"/>
      <c r="AE101" s="131"/>
      <c r="AF101" s="131"/>
      <c r="AG101" s="131"/>
    </row>
    <row r="102" spans="1:33" ht="39.75" customHeight="1" thickBot="1">
      <c r="A102" s="508" t="s">
        <v>201</v>
      </c>
      <c r="B102" s="485"/>
      <c r="C102" s="485"/>
      <c r="D102" s="486"/>
      <c r="E102" s="190"/>
      <c r="F102" s="190"/>
      <c r="G102" s="173">
        <f>G90+G94+G98</f>
        <v>127200</v>
      </c>
      <c r="H102" s="190"/>
      <c r="I102" s="190"/>
      <c r="J102" s="173">
        <f>J90+J94+J98</f>
        <v>127200</v>
      </c>
      <c r="K102" s="190"/>
      <c r="L102" s="190"/>
      <c r="M102" s="173">
        <f>M90+M94+M98</f>
        <v>0</v>
      </c>
      <c r="N102" s="190"/>
      <c r="O102" s="190"/>
      <c r="P102" s="173">
        <f>P90+P94+P98</f>
        <v>0</v>
      </c>
      <c r="Q102" s="190"/>
      <c r="R102" s="190"/>
      <c r="S102" s="173">
        <f>S90+S94+S98</f>
        <v>0</v>
      </c>
      <c r="T102" s="190"/>
      <c r="U102" s="190"/>
      <c r="V102" s="173">
        <f>V90+V94+V98</f>
        <v>0</v>
      </c>
      <c r="W102" s="192">
        <f>W90+W94+W98</f>
        <v>127200</v>
      </c>
      <c r="X102" s="206">
        <f>X90+X94+X98</f>
        <v>127200</v>
      </c>
      <c r="Y102" s="425">
        <f t="shared" si="28"/>
        <v>0</v>
      </c>
      <c r="Z102" s="192">
        <f t="shared" si="29"/>
        <v>0</v>
      </c>
      <c r="AA102" s="178"/>
      <c r="AB102" s="7"/>
      <c r="AC102" s="11"/>
      <c r="AD102" s="11"/>
      <c r="AE102" s="11"/>
      <c r="AF102" s="11"/>
      <c r="AG102" s="11"/>
    </row>
    <row r="103" spans="1:33" ht="30" customHeight="1" thickBot="1">
      <c r="A103" s="179" t="s">
        <v>71</v>
      </c>
      <c r="B103" s="439">
        <v>6</v>
      </c>
      <c r="C103" s="181" t="s">
        <v>202</v>
      </c>
      <c r="D103" s="182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6"/>
      <c r="X103" s="106"/>
      <c r="Y103" s="211"/>
      <c r="Z103" s="106"/>
      <c r="AA103" s="107"/>
      <c r="AB103" s="11"/>
      <c r="AC103" s="11"/>
      <c r="AD103" s="11"/>
      <c r="AE103" s="11"/>
      <c r="AF103" s="11"/>
      <c r="AG103" s="11"/>
    </row>
    <row r="104" spans="1:33" ht="30" customHeight="1">
      <c r="A104" s="108" t="s">
        <v>73</v>
      </c>
      <c r="B104" s="367" t="s">
        <v>203</v>
      </c>
      <c r="C104" s="222" t="s">
        <v>204</v>
      </c>
      <c r="D104" s="111"/>
      <c r="E104" s="112">
        <f>SUM(E105:E119)</f>
        <v>57</v>
      </c>
      <c r="F104" s="113"/>
      <c r="G104" s="114">
        <f>SUM(G105:G119)</f>
        <v>20600</v>
      </c>
      <c r="H104" s="112">
        <f>SUM(H105:H119)</f>
        <v>57</v>
      </c>
      <c r="I104" s="113"/>
      <c r="J104" s="114">
        <f>SUM(J105:J119)</f>
        <v>20600</v>
      </c>
      <c r="K104" s="112">
        <f>SUM(K105:K119)</f>
        <v>689</v>
      </c>
      <c r="L104" s="113"/>
      <c r="M104" s="114">
        <f>SUM(M105:M119)</f>
        <v>21070</v>
      </c>
      <c r="N104" s="112">
        <f>SUM(N105:N119)</f>
        <v>562</v>
      </c>
      <c r="O104" s="113"/>
      <c r="P104" s="114">
        <f>SUM(P105:P119)</f>
        <v>3570</v>
      </c>
      <c r="Q104" s="112">
        <f>SUM(Q105:Q119)</f>
        <v>0</v>
      </c>
      <c r="R104" s="113"/>
      <c r="S104" s="114">
        <f>SUM(S105:S119)</f>
        <v>0</v>
      </c>
      <c r="T104" s="112">
        <f>SUM(T105:T119)</f>
        <v>0</v>
      </c>
      <c r="U104" s="113"/>
      <c r="V104" s="114">
        <f>SUM(V105:V119)</f>
        <v>0</v>
      </c>
      <c r="W104" s="114">
        <f>SUM(W105:W119)</f>
        <v>41670</v>
      </c>
      <c r="X104" s="114">
        <f>SUM(X105:X119)</f>
        <v>24170</v>
      </c>
      <c r="Y104" s="114">
        <f aca="true" t="shared" si="30" ref="Y104:Y128">W104-X104</f>
        <v>17500</v>
      </c>
      <c r="Z104" s="116">
        <f aca="true" t="shared" si="31" ref="Z104:Z128">Y104/W104</f>
        <v>0.41996640268778496</v>
      </c>
      <c r="AA104" s="117"/>
      <c r="AB104" s="118"/>
      <c r="AC104" s="118"/>
      <c r="AD104" s="118"/>
      <c r="AE104" s="118"/>
      <c r="AF104" s="118"/>
      <c r="AG104" s="118"/>
    </row>
    <row r="105" spans="1:33" ht="41.25" customHeight="1">
      <c r="A105" s="119" t="s">
        <v>76</v>
      </c>
      <c r="B105" s="370" t="s">
        <v>205</v>
      </c>
      <c r="C105" s="436" t="s">
        <v>347</v>
      </c>
      <c r="D105" s="355" t="s">
        <v>113</v>
      </c>
      <c r="E105" s="123"/>
      <c r="F105" s="124"/>
      <c r="G105" s="125">
        <f>E105*F105</f>
        <v>0</v>
      </c>
      <c r="H105" s="123"/>
      <c r="I105" s="124"/>
      <c r="J105" s="125">
        <f>H105*I105</f>
        <v>0</v>
      </c>
      <c r="K105" s="123">
        <v>10</v>
      </c>
      <c r="L105" s="124">
        <v>370</v>
      </c>
      <c r="M105" s="125">
        <f>K105*L105</f>
        <v>3700</v>
      </c>
      <c r="N105" s="431">
        <v>0</v>
      </c>
      <c r="O105" s="429">
        <v>370</v>
      </c>
      <c r="P105" s="430">
        <f>N105*O105</f>
        <v>0</v>
      </c>
      <c r="Q105" s="123"/>
      <c r="R105" s="124"/>
      <c r="S105" s="125">
        <f>Q105*R105</f>
        <v>0</v>
      </c>
      <c r="T105" s="123"/>
      <c r="U105" s="124"/>
      <c r="V105" s="125">
        <f>T105*U105</f>
        <v>0</v>
      </c>
      <c r="W105" s="126">
        <f>G105+M105+S105</f>
        <v>3700</v>
      </c>
      <c r="X105" s="127">
        <f>J105+P105+V105</f>
        <v>0</v>
      </c>
      <c r="Y105" s="127">
        <f t="shared" si="30"/>
        <v>3700</v>
      </c>
      <c r="Z105" s="128">
        <f t="shared" si="31"/>
        <v>1</v>
      </c>
      <c r="AA105" s="129"/>
      <c r="AB105" s="131"/>
      <c r="AC105" s="131"/>
      <c r="AD105" s="131"/>
      <c r="AE105" s="131"/>
      <c r="AF105" s="131"/>
      <c r="AG105" s="131"/>
    </row>
    <row r="106" spans="1:33" s="324" customFormat="1" ht="30" customHeight="1">
      <c r="A106" s="119"/>
      <c r="B106" s="370" t="s">
        <v>207</v>
      </c>
      <c r="C106" s="436" t="s">
        <v>348</v>
      </c>
      <c r="D106" s="355" t="s">
        <v>113</v>
      </c>
      <c r="E106" s="123"/>
      <c r="F106" s="124"/>
      <c r="G106" s="125">
        <f aca="true" t="shared" si="32" ref="G106:G117">E106*F106</f>
        <v>0</v>
      </c>
      <c r="H106" s="123"/>
      <c r="I106" s="124"/>
      <c r="J106" s="125">
        <f aca="true" t="shared" si="33" ref="J106:J117">H106*I106</f>
        <v>0</v>
      </c>
      <c r="K106" s="123">
        <v>5</v>
      </c>
      <c r="L106" s="124">
        <v>160</v>
      </c>
      <c r="M106" s="125">
        <f aca="true" t="shared" si="34" ref="M106:M117">K106*L106</f>
        <v>800</v>
      </c>
      <c r="N106" s="431">
        <v>0</v>
      </c>
      <c r="O106" s="429">
        <v>160</v>
      </c>
      <c r="P106" s="430">
        <f aca="true" t="shared" si="35" ref="P106:P117">N106*O106</f>
        <v>0</v>
      </c>
      <c r="Q106" s="123"/>
      <c r="R106" s="124"/>
      <c r="S106" s="125">
        <f aca="true" t="shared" si="36" ref="S106:S117">Q106*R106</f>
        <v>0</v>
      </c>
      <c r="T106" s="123"/>
      <c r="U106" s="124"/>
      <c r="V106" s="125">
        <f aca="true" t="shared" si="37" ref="V106:V117">T106*U106</f>
        <v>0</v>
      </c>
      <c r="W106" s="126">
        <f aca="true" t="shared" si="38" ref="W106:W117">G106+M106+S106</f>
        <v>800</v>
      </c>
      <c r="X106" s="127">
        <f aca="true" t="shared" si="39" ref="X106:X117">J106+P106+V106</f>
        <v>0</v>
      </c>
      <c r="Y106" s="127">
        <f t="shared" si="30"/>
        <v>800</v>
      </c>
      <c r="Z106" s="128">
        <f t="shared" si="31"/>
        <v>1</v>
      </c>
      <c r="AA106" s="129"/>
      <c r="AB106" s="131"/>
      <c r="AC106" s="131"/>
      <c r="AD106" s="131"/>
      <c r="AE106" s="131"/>
      <c r="AF106" s="131"/>
      <c r="AG106" s="131"/>
    </row>
    <row r="107" spans="1:33" s="324" customFormat="1" ht="30" customHeight="1">
      <c r="A107" s="119"/>
      <c r="B107" s="441" t="s">
        <v>208</v>
      </c>
      <c r="C107" s="356" t="s">
        <v>349</v>
      </c>
      <c r="D107" s="355" t="s">
        <v>113</v>
      </c>
      <c r="E107" s="123"/>
      <c r="F107" s="124"/>
      <c r="G107" s="125">
        <f t="shared" si="32"/>
        <v>0</v>
      </c>
      <c r="H107" s="123"/>
      <c r="I107" s="124"/>
      <c r="J107" s="125">
        <f t="shared" si="33"/>
        <v>0</v>
      </c>
      <c r="K107" s="123">
        <v>5</v>
      </c>
      <c r="L107" s="124">
        <v>260</v>
      </c>
      <c r="M107" s="125">
        <f t="shared" si="34"/>
        <v>1300</v>
      </c>
      <c r="N107" s="431">
        <v>0</v>
      </c>
      <c r="O107" s="429">
        <v>260</v>
      </c>
      <c r="P107" s="430">
        <f t="shared" si="35"/>
        <v>0</v>
      </c>
      <c r="Q107" s="123"/>
      <c r="R107" s="124"/>
      <c r="S107" s="125">
        <f t="shared" si="36"/>
        <v>0</v>
      </c>
      <c r="T107" s="123"/>
      <c r="U107" s="124"/>
      <c r="V107" s="125">
        <f t="shared" si="37"/>
        <v>0</v>
      </c>
      <c r="W107" s="126">
        <f t="shared" si="38"/>
        <v>1300</v>
      </c>
      <c r="X107" s="127">
        <f t="shared" si="39"/>
        <v>0</v>
      </c>
      <c r="Y107" s="127">
        <f t="shared" si="30"/>
        <v>1300</v>
      </c>
      <c r="Z107" s="128">
        <f t="shared" si="31"/>
        <v>1</v>
      </c>
      <c r="AA107" s="129"/>
      <c r="AB107" s="131"/>
      <c r="AC107" s="131"/>
      <c r="AD107" s="131"/>
      <c r="AE107" s="131"/>
      <c r="AF107" s="131"/>
      <c r="AG107" s="131"/>
    </row>
    <row r="108" spans="1:33" s="324" customFormat="1" ht="30" customHeight="1">
      <c r="A108" s="119"/>
      <c r="B108" s="441" t="s">
        <v>350</v>
      </c>
      <c r="C108" s="356" t="s">
        <v>351</v>
      </c>
      <c r="D108" s="355" t="s">
        <v>113</v>
      </c>
      <c r="E108" s="123"/>
      <c r="F108" s="124"/>
      <c r="G108" s="125">
        <f t="shared" si="32"/>
        <v>0</v>
      </c>
      <c r="H108" s="123"/>
      <c r="I108" s="124"/>
      <c r="J108" s="125">
        <f t="shared" si="33"/>
        <v>0</v>
      </c>
      <c r="K108" s="123">
        <v>3</v>
      </c>
      <c r="L108" s="124">
        <v>1500</v>
      </c>
      <c r="M108" s="125">
        <f t="shared" si="34"/>
        <v>4500</v>
      </c>
      <c r="N108" s="431">
        <v>0</v>
      </c>
      <c r="O108" s="429">
        <v>1500</v>
      </c>
      <c r="P108" s="430">
        <f t="shared" si="35"/>
        <v>0</v>
      </c>
      <c r="Q108" s="123"/>
      <c r="R108" s="124"/>
      <c r="S108" s="125">
        <f t="shared" si="36"/>
        <v>0</v>
      </c>
      <c r="T108" s="123"/>
      <c r="U108" s="124"/>
      <c r="V108" s="125">
        <f t="shared" si="37"/>
        <v>0</v>
      </c>
      <c r="W108" s="126">
        <f t="shared" si="38"/>
        <v>4500</v>
      </c>
      <c r="X108" s="127">
        <f t="shared" si="39"/>
        <v>0</v>
      </c>
      <c r="Y108" s="127">
        <f t="shared" si="30"/>
        <v>4500</v>
      </c>
      <c r="Z108" s="128">
        <f t="shared" si="31"/>
        <v>1</v>
      </c>
      <c r="AA108" s="129"/>
      <c r="AB108" s="131"/>
      <c r="AC108" s="131"/>
      <c r="AD108" s="131"/>
      <c r="AE108" s="131"/>
      <c r="AF108" s="131"/>
      <c r="AG108" s="131"/>
    </row>
    <row r="109" spans="1:33" s="324" customFormat="1" ht="30" customHeight="1">
      <c r="A109" s="119"/>
      <c r="B109" s="441" t="s">
        <v>352</v>
      </c>
      <c r="C109" s="356" t="s">
        <v>353</v>
      </c>
      <c r="D109" s="355" t="s">
        <v>113</v>
      </c>
      <c r="E109" s="123"/>
      <c r="F109" s="124"/>
      <c r="G109" s="125">
        <f t="shared" si="32"/>
        <v>0</v>
      </c>
      <c r="H109" s="123"/>
      <c r="I109" s="124"/>
      <c r="J109" s="125">
        <f t="shared" si="33"/>
        <v>0</v>
      </c>
      <c r="K109" s="123">
        <v>4</v>
      </c>
      <c r="L109" s="124">
        <v>1400</v>
      </c>
      <c r="M109" s="125">
        <f t="shared" si="34"/>
        <v>5600</v>
      </c>
      <c r="N109" s="431">
        <v>0</v>
      </c>
      <c r="O109" s="429">
        <v>1400</v>
      </c>
      <c r="P109" s="430">
        <f t="shared" si="35"/>
        <v>0</v>
      </c>
      <c r="Q109" s="123"/>
      <c r="R109" s="124"/>
      <c r="S109" s="125">
        <f t="shared" si="36"/>
        <v>0</v>
      </c>
      <c r="T109" s="123"/>
      <c r="U109" s="124"/>
      <c r="V109" s="125">
        <f t="shared" si="37"/>
        <v>0</v>
      </c>
      <c r="W109" s="126">
        <f t="shared" si="38"/>
        <v>5600</v>
      </c>
      <c r="X109" s="127">
        <f t="shared" si="39"/>
        <v>0</v>
      </c>
      <c r="Y109" s="127">
        <f t="shared" si="30"/>
        <v>5600</v>
      </c>
      <c r="Z109" s="128">
        <f t="shared" si="31"/>
        <v>1</v>
      </c>
      <c r="AA109" s="129"/>
      <c r="AB109" s="131"/>
      <c r="AC109" s="131"/>
      <c r="AD109" s="131"/>
      <c r="AE109" s="131"/>
      <c r="AF109" s="131"/>
      <c r="AG109" s="131"/>
    </row>
    <row r="110" spans="1:33" s="324" customFormat="1" ht="30" customHeight="1">
      <c r="A110" s="119"/>
      <c r="B110" s="442" t="s">
        <v>354</v>
      </c>
      <c r="C110" s="437" t="s">
        <v>355</v>
      </c>
      <c r="D110" s="360" t="s">
        <v>113</v>
      </c>
      <c r="E110" s="123">
        <v>37</v>
      </c>
      <c r="F110" s="124">
        <v>400</v>
      </c>
      <c r="G110" s="125">
        <f t="shared" si="32"/>
        <v>14800</v>
      </c>
      <c r="H110" s="123">
        <v>37</v>
      </c>
      <c r="I110" s="124">
        <v>400</v>
      </c>
      <c r="J110" s="125">
        <f t="shared" si="33"/>
        <v>14800</v>
      </c>
      <c r="K110" s="123"/>
      <c r="L110" s="124"/>
      <c r="M110" s="125">
        <f t="shared" si="34"/>
        <v>0</v>
      </c>
      <c r="N110" s="123"/>
      <c r="O110" s="124"/>
      <c r="P110" s="125">
        <f t="shared" si="35"/>
        <v>0</v>
      </c>
      <c r="Q110" s="123"/>
      <c r="R110" s="124"/>
      <c r="S110" s="125">
        <f t="shared" si="36"/>
        <v>0</v>
      </c>
      <c r="T110" s="123"/>
      <c r="U110" s="124"/>
      <c r="V110" s="125">
        <f t="shared" si="37"/>
        <v>0</v>
      </c>
      <c r="W110" s="126">
        <f t="shared" si="38"/>
        <v>14800</v>
      </c>
      <c r="X110" s="127">
        <f t="shared" si="39"/>
        <v>14800</v>
      </c>
      <c r="Y110" s="127">
        <f t="shared" si="30"/>
        <v>0</v>
      </c>
      <c r="Z110" s="128">
        <f t="shared" si="31"/>
        <v>0</v>
      </c>
      <c r="AA110" s="129"/>
      <c r="AB110" s="131"/>
      <c r="AC110" s="131"/>
      <c r="AD110" s="131"/>
      <c r="AE110" s="131"/>
      <c r="AF110" s="131"/>
      <c r="AG110" s="131"/>
    </row>
    <row r="111" spans="1:33" s="324" customFormat="1" ht="30" customHeight="1">
      <c r="A111" s="119"/>
      <c r="B111" s="442" t="s">
        <v>356</v>
      </c>
      <c r="C111" s="437" t="s">
        <v>357</v>
      </c>
      <c r="D111" s="360" t="s">
        <v>113</v>
      </c>
      <c r="E111" s="123">
        <v>20</v>
      </c>
      <c r="F111" s="124">
        <v>290</v>
      </c>
      <c r="G111" s="125">
        <f t="shared" si="32"/>
        <v>5800</v>
      </c>
      <c r="H111" s="123">
        <v>20</v>
      </c>
      <c r="I111" s="124">
        <v>290</v>
      </c>
      <c r="J111" s="125">
        <f t="shared" si="33"/>
        <v>5800</v>
      </c>
      <c r="K111" s="123"/>
      <c r="L111" s="124"/>
      <c r="M111" s="125">
        <f t="shared" si="34"/>
        <v>0</v>
      </c>
      <c r="N111" s="123"/>
      <c r="O111" s="124"/>
      <c r="P111" s="125">
        <f t="shared" si="35"/>
        <v>0</v>
      </c>
      <c r="Q111" s="123"/>
      <c r="R111" s="124"/>
      <c r="S111" s="125">
        <f t="shared" si="36"/>
        <v>0</v>
      </c>
      <c r="T111" s="123"/>
      <c r="U111" s="124"/>
      <c r="V111" s="125">
        <f t="shared" si="37"/>
        <v>0</v>
      </c>
      <c r="W111" s="126">
        <f t="shared" si="38"/>
        <v>5800</v>
      </c>
      <c r="X111" s="127">
        <f t="shared" si="39"/>
        <v>5800</v>
      </c>
      <c r="Y111" s="127">
        <f t="shared" si="30"/>
        <v>0</v>
      </c>
      <c r="Z111" s="128">
        <f t="shared" si="31"/>
        <v>0</v>
      </c>
      <c r="AA111" s="129"/>
      <c r="AB111" s="131"/>
      <c r="AC111" s="131"/>
      <c r="AD111" s="131"/>
      <c r="AE111" s="131"/>
      <c r="AF111" s="131"/>
      <c r="AG111" s="131"/>
    </row>
    <row r="112" spans="1:33" s="324" customFormat="1" ht="30" customHeight="1">
      <c r="A112" s="119"/>
      <c r="B112" s="441" t="s">
        <v>358</v>
      </c>
      <c r="C112" s="438" t="s">
        <v>359</v>
      </c>
      <c r="D112" s="355" t="s">
        <v>113</v>
      </c>
      <c r="E112" s="123"/>
      <c r="F112" s="124"/>
      <c r="G112" s="125">
        <f t="shared" si="32"/>
        <v>0</v>
      </c>
      <c r="H112" s="123"/>
      <c r="I112" s="124"/>
      <c r="J112" s="125">
        <f t="shared" si="33"/>
        <v>0</v>
      </c>
      <c r="K112" s="123">
        <v>50</v>
      </c>
      <c r="L112" s="124">
        <v>30</v>
      </c>
      <c r="M112" s="125">
        <f t="shared" si="34"/>
        <v>1500</v>
      </c>
      <c r="N112" s="123">
        <v>50</v>
      </c>
      <c r="O112" s="124">
        <v>30</v>
      </c>
      <c r="P112" s="468">
        <f t="shared" si="35"/>
        <v>1500</v>
      </c>
      <c r="Q112" s="123"/>
      <c r="R112" s="124"/>
      <c r="S112" s="125">
        <f t="shared" si="36"/>
        <v>0</v>
      </c>
      <c r="T112" s="123"/>
      <c r="U112" s="124"/>
      <c r="V112" s="125">
        <f t="shared" si="37"/>
        <v>0</v>
      </c>
      <c r="W112" s="126">
        <f t="shared" si="38"/>
        <v>1500</v>
      </c>
      <c r="X112" s="127">
        <f t="shared" si="39"/>
        <v>1500</v>
      </c>
      <c r="Y112" s="127">
        <f t="shared" si="30"/>
        <v>0</v>
      </c>
      <c r="Z112" s="128">
        <f t="shared" si="31"/>
        <v>0</v>
      </c>
      <c r="AA112" s="129"/>
      <c r="AB112" s="131"/>
      <c r="AC112" s="131"/>
      <c r="AD112" s="131"/>
      <c r="AE112" s="131"/>
      <c r="AF112" s="131"/>
      <c r="AG112" s="131"/>
    </row>
    <row r="113" spans="1:33" s="324" customFormat="1" ht="30" customHeight="1">
      <c r="A113" s="119"/>
      <c r="B113" s="441" t="s">
        <v>360</v>
      </c>
      <c r="C113" s="356" t="s">
        <v>361</v>
      </c>
      <c r="D113" s="355" t="s">
        <v>113</v>
      </c>
      <c r="E113" s="123"/>
      <c r="F113" s="124"/>
      <c r="G113" s="125">
        <f t="shared" si="32"/>
        <v>0</v>
      </c>
      <c r="H113" s="123"/>
      <c r="I113" s="124"/>
      <c r="J113" s="125">
        <f t="shared" si="33"/>
        <v>0</v>
      </c>
      <c r="K113" s="123">
        <v>2</v>
      </c>
      <c r="L113" s="124">
        <v>95</v>
      </c>
      <c r="M113" s="125">
        <f t="shared" si="34"/>
        <v>190</v>
      </c>
      <c r="N113" s="123">
        <v>2</v>
      </c>
      <c r="O113" s="124">
        <v>95</v>
      </c>
      <c r="P113" s="468">
        <f t="shared" si="35"/>
        <v>190</v>
      </c>
      <c r="Q113" s="123"/>
      <c r="R113" s="124"/>
      <c r="S113" s="125">
        <f t="shared" si="36"/>
        <v>0</v>
      </c>
      <c r="T113" s="123"/>
      <c r="U113" s="124"/>
      <c r="V113" s="125">
        <f t="shared" si="37"/>
        <v>0</v>
      </c>
      <c r="W113" s="126">
        <f t="shared" si="38"/>
        <v>190</v>
      </c>
      <c r="X113" s="127">
        <f t="shared" si="39"/>
        <v>190</v>
      </c>
      <c r="Y113" s="127">
        <f t="shared" si="30"/>
        <v>0</v>
      </c>
      <c r="Z113" s="128">
        <f t="shared" si="31"/>
        <v>0</v>
      </c>
      <c r="AA113" s="129"/>
      <c r="AB113" s="131"/>
      <c r="AC113" s="131"/>
      <c r="AD113" s="131"/>
      <c r="AE113" s="131"/>
      <c r="AF113" s="131"/>
      <c r="AG113" s="131"/>
    </row>
    <row r="114" spans="1:33" s="324" customFormat="1" ht="30" customHeight="1">
      <c r="A114" s="119"/>
      <c r="B114" s="441" t="s">
        <v>362</v>
      </c>
      <c r="C114" s="356" t="s">
        <v>363</v>
      </c>
      <c r="D114" s="355" t="s">
        <v>113</v>
      </c>
      <c r="E114" s="123"/>
      <c r="F114" s="124"/>
      <c r="G114" s="125">
        <f t="shared" si="32"/>
        <v>0</v>
      </c>
      <c r="H114" s="123"/>
      <c r="I114" s="124"/>
      <c r="J114" s="125">
        <f t="shared" si="33"/>
        <v>0</v>
      </c>
      <c r="K114" s="123">
        <v>1</v>
      </c>
      <c r="L114" s="124">
        <v>50</v>
      </c>
      <c r="M114" s="125">
        <f t="shared" si="34"/>
        <v>50</v>
      </c>
      <c r="N114" s="123">
        <v>1</v>
      </c>
      <c r="O114" s="124">
        <v>50</v>
      </c>
      <c r="P114" s="468">
        <f t="shared" si="35"/>
        <v>50</v>
      </c>
      <c r="Q114" s="123"/>
      <c r="R114" s="124"/>
      <c r="S114" s="125">
        <f t="shared" si="36"/>
        <v>0</v>
      </c>
      <c r="T114" s="123"/>
      <c r="U114" s="124"/>
      <c r="V114" s="125">
        <f t="shared" si="37"/>
        <v>0</v>
      </c>
      <c r="W114" s="126">
        <f t="shared" si="38"/>
        <v>50</v>
      </c>
      <c r="X114" s="127">
        <f t="shared" si="39"/>
        <v>50</v>
      </c>
      <c r="Y114" s="127">
        <f t="shared" si="30"/>
        <v>0</v>
      </c>
      <c r="Z114" s="128">
        <f t="shared" si="31"/>
        <v>0</v>
      </c>
      <c r="AA114" s="129"/>
      <c r="AB114" s="131"/>
      <c r="AC114" s="131"/>
      <c r="AD114" s="131"/>
      <c r="AE114" s="131"/>
      <c r="AF114" s="131"/>
      <c r="AG114" s="131"/>
    </row>
    <row r="115" spans="1:33" s="324" customFormat="1" ht="30" customHeight="1">
      <c r="A115" s="119"/>
      <c r="B115" s="441" t="s">
        <v>364</v>
      </c>
      <c r="C115" s="356" t="s">
        <v>365</v>
      </c>
      <c r="D115" s="355" t="s">
        <v>113</v>
      </c>
      <c r="E115" s="123"/>
      <c r="F115" s="124"/>
      <c r="G115" s="125">
        <f t="shared" si="32"/>
        <v>0</v>
      </c>
      <c r="H115" s="123"/>
      <c r="I115" s="124"/>
      <c r="J115" s="125">
        <f t="shared" si="33"/>
        <v>0</v>
      </c>
      <c r="K115" s="123">
        <v>3</v>
      </c>
      <c r="L115" s="124">
        <v>90</v>
      </c>
      <c r="M115" s="125">
        <f t="shared" si="34"/>
        <v>270</v>
      </c>
      <c r="N115" s="123">
        <v>3</v>
      </c>
      <c r="O115" s="124">
        <v>90</v>
      </c>
      <c r="P115" s="468">
        <f t="shared" si="35"/>
        <v>270</v>
      </c>
      <c r="Q115" s="123"/>
      <c r="R115" s="124"/>
      <c r="S115" s="125">
        <f t="shared" si="36"/>
        <v>0</v>
      </c>
      <c r="T115" s="123"/>
      <c r="U115" s="124"/>
      <c r="V115" s="125">
        <f t="shared" si="37"/>
        <v>0</v>
      </c>
      <c r="W115" s="126">
        <f t="shared" si="38"/>
        <v>270</v>
      </c>
      <c r="X115" s="127">
        <f t="shared" si="39"/>
        <v>270</v>
      </c>
      <c r="Y115" s="127">
        <f t="shared" si="30"/>
        <v>0</v>
      </c>
      <c r="Z115" s="128">
        <f t="shared" si="31"/>
        <v>0</v>
      </c>
      <c r="AA115" s="129"/>
      <c r="AB115" s="131"/>
      <c r="AC115" s="131"/>
      <c r="AD115" s="131"/>
      <c r="AE115" s="131"/>
      <c r="AF115" s="131"/>
      <c r="AG115" s="131"/>
    </row>
    <row r="116" spans="1:33" s="324" customFormat="1" ht="30" customHeight="1">
      <c r="A116" s="119"/>
      <c r="B116" s="441" t="s">
        <v>366</v>
      </c>
      <c r="C116" s="356" t="s">
        <v>367</v>
      </c>
      <c r="D116" s="355" t="s">
        <v>113</v>
      </c>
      <c r="E116" s="123"/>
      <c r="F116" s="124"/>
      <c r="G116" s="125">
        <f t="shared" si="32"/>
        <v>0</v>
      </c>
      <c r="H116" s="123"/>
      <c r="I116" s="124"/>
      <c r="J116" s="125">
        <f t="shared" si="33"/>
        <v>0</v>
      </c>
      <c r="K116" s="123">
        <v>100</v>
      </c>
      <c r="L116" s="124">
        <v>16</v>
      </c>
      <c r="M116" s="125">
        <f t="shared" si="34"/>
        <v>1600</v>
      </c>
      <c r="N116" s="431">
        <v>0</v>
      </c>
      <c r="O116" s="429">
        <v>16</v>
      </c>
      <c r="P116" s="430">
        <f t="shared" si="35"/>
        <v>0</v>
      </c>
      <c r="Q116" s="123"/>
      <c r="R116" s="124"/>
      <c r="S116" s="125">
        <f t="shared" si="36"/>
        <v>0</v>
      </c>
      <c r="T116" s="123"/>
      <c r="U116" s="124"/>
      <c r="V116" s="125">
        <f t="shared" si="37"/>
        <v>0</v>
      </c>
      <c r="W116" s="126">
        <f t="shared" si="38"/>
        <v>1600</v>
      </c>
      <c r="X116" s="127">
        <f t="shared" si="39"/>
        <v>0</v>
      </c>
      <c r="Y116" s="127">
        <f t="shared" si="30"/>
        <v>1600</v>
      </c>
      <c r="Z116" s="128">
        <f t="shared" si="31"/>
        <v>1</v>
      </c>
      <c r="AA116" s="129"/>
      <c r="AB116" s="131"/>
      <c r="AC116" s="131"/>
      <c r="AD116" s="131"/>
      <c r="AE116" s="131"/>
      <c r="AF116" s="131"/>
      <c r="AG116" s="131"/>
    </row>
    <row r="117" spans="1:33" s="324" customFormat="1" ht="30" customHeight="1">
      <c r="A117" s="119"/>
      <c r="B117" s="441" t="s">
        <v>368</v>
      </c>
      <c r="C117" s="356" t="s">
        <v>369</v>
      </c>
      <c r="D117" s="357" t="s">
        <v>113</v>
      </c>
      <c r="E117" s="123"/>
      <c r="F117" s="124"/>
      <c r="G117" s="125">
        <f t="shared" si="32"/>
        <v>0</v>
      </c>
      <c r="H117" s="123"/>
      <c r="I117" s="124"/>
      <c r="J117" s="125">
        <f t="shared" si="33"/>
        <v>0</v>
      </c>
      <c r="K117" s="123">
        <v>4</v>
      </c>
      <c r="L117" s="124">
        <v>127.5</v>
      </c>
      <c r="M117" s="125">
        <f t="shared" si="34"/>
        <v>510</v>
      </c>
      <c r="N117" s="123">
        <v>4</v>
      </c>
      <c r="O117" s="124">
        <v>127.5</v>
      </c>
      <c r="P117" s="468">
        <f t="shared" si="35"/>
        <v>510</v>
      </c>
      <c r="Q117" s="123"/>
      <c r="R117" s="124"/>
      <c r="S117" s="125">
        <f t="shared" si="36"/>
        <v>0</v>
      </c>
      <c r="T117" s="123"/>
      <c r="U117" s="124"/>
      <c r="V117" s="125">
        <f t="shared" si="37"/>
        <v>0</v>
      </c>
      <c r="W117" s="126">
        <f t="shared" si="38"/>
        <v>510</v>
      </c>
      <c r="X117" s="127">
        <f t="shared" si="39"/>
        <v>510</v>
      </c>
      <c r="Y117" s="127">
        <f t="shared" si="30"/>
        <v>0</v>
      </c>
      <c r="Z117" s="128">
        <f t="shared" si="31"/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>
      <c r="A118" s="119" t="s">
        <v>76</v>
      </c>
      <c r="B118" s="441" t="s">
        <v>370</v>
      </c>
      <c r="C118" s="356" t="s">
        <v>371</v>
      </c>
      <c r="D118" s="357" t="s">
        <v>113</v>
      </c>
      <c r="E118" s="123"/>
      <c r="F118" s="124"/>
      <c r="G118" s="125">
        <f>E118*F118</f>
        <v>0</v>
      </c>
      <c r="H118" s="123"/>
      <c r="I118" s="124"/>
      <c r="J118" s="125">
        <f>H118*I118</f>
        <v>0</v>
      </c>
      <c r="K118" s="123">
        <v>500</v>
      </c>
      <c r="L118" s="124">
        <v>2</v>
      </c>
      <c r="M118" s="125">
        <f>K118*L118</f>
        <v>1000</v>
      </c>
      <c r="N118" s="123">
        <v>500</v>
      </c>
      <c r="O118" s="124">
        <v>2</v>
      </c>
      <c r="P118" s="468">
        <f>N118*O118</f>
        <v>1000</v>
      </c>
      <c r="Q118" s="123"/>
      <c r="R118" s="124"/>
      <c r="S118" s="125">
        <f>Q118*R118</f>
        <v>0</v>
      </c>
      <c r="T118" s="123"/>
      <c r="U118" s="124"/>
      <c r="V118" s="125">
        <f>T118*U118</f>
        <v>0</v>
      </c>
      <c r="W118" s="126">
        <f>G118+M118+S118</f>
        <v>1000</v>
      </c>
      <c r="X118" s="127">
        <f>J118+P118+V118</f>
        <v>1000</v>
      </c>
      <c r="Y118" s="127">
        <f t="shared" si="30"/>
        <v>0</v>
      </c>
      <c r="Z118" s="128">
        <f t="shared" si="31"/>
        <v>0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thickBot="1">
      <c r="A119" s="132" t="s">
        <v>76</v>
      </c>
      <c r="B119" s="441" t="s">
        <v>372</v>
      </c>
      <c r="C119" s="358" t="s">
        <v>373</v>
      </c>
      <c r="D119" s="359" t="s">
        <v>113</v>
      </c>
      <c r="E119" s="136"/>
      <c r="F119" s="137"/>
      <c r="G119" s="138">
        <f>E119*F119</f>
        <v>0</v>
      </c>
      <c r="H119" s="136"/>
      <c r="I119" s="137"/>
      <c r="J119" s="138">
        <f>H119*I119</f>
        <v>0</v>
      </c>
      <c r="K119" s="136">
        <v>2</v>
      </c>
      <c r="L119" s="137">
        <v>25</v>
      </c>
      <c r="M119" s="138">
        <f>K119*L119</f>
        <v>50</v>
      </c>
      <c r="N119" s="136">
        <v>2</v>
      </c>
      <c r="O119" s="137">
        <v>25</v>
      </c>
      <c r="P119" s="470">
        <f>N119*O119</f>
        <v>50</v>
      </c>
      <c r="Q119" s="136"/>
      <c r="R119" s="137"/>
      <c r="S119" s="138">
        <f>Q119*R119</f>
        <v>0</v>
      </c>
      <c r="T119" s="136"/>
      <c r="U119" s="137"/>
      <c r="V119" s="138">
        <f>T119*U119</f>
        <v>0</v>
      </c>
      <c r="W119" s="139">
        <f>G119+M119+S119</f>
        <v>50</v>
      </c>
      <c r="X119" s="127">
        <f>J119+P119+V119</f>
        <v>50</v>
      </c>
      <c r="Y119" s="127">
        <f t="shared" si="30"/>
        <v>0</v>
      </c>
      <c r="Z119" s="128">
        <f t="shared" si="31"/>
        <v>0</v>
      </c>
      <c r="AA119" s="140"/>
      <c r="AB119" s="131"/>
      <c r="AC119" s="131"/>
      <c r="AD119" s="131"/>
      <c r="AE119" s="131"/>
      <c r="AF119" s="131"/>
      <c r="AG119" s="131"/>
    </row>
    <row r="120" spans="1:33" ht="30" customHeight="1">
      <c r="A120" s="108" t="s">
        <v>71</v>
      </c>
      <c r="B120" s="443" t="s">
        <v>209</v>
      </c>
      <c r="C120" s="223" t="s">
        <v>210</v>
      </c>
      <c r="D120" s="142"/>
      <c r="E120" s="143">
        <f>SUM(E121:E123)</f>
        <v>1</v>
      </c>
      <c r="F120" s="144"/>
      <c r="G120" s="145">
        <f>SUM(G121:G123)</f>
        <v>250</v>
      </c>
      <c r="H120" s="143">
        <f>SUM(H121:H123)</f>
        <v>1</v>
      </c>
      <c r="I120" s="144"/>
      <c r="J120" s="145">
        <f>SUM(J121:J123)</f>
        <v>250</v>
      </c>
      <c r="K120" s="143">
        <f>SUM(K121:K123)</f>
        <v>0</v>
      </c>
      <c r="L120" s="144"/>
      <c r="M120" s="145">
        <f>SUM(M121:M123)</f>
        <v>0</v>
      </c>
      <c r="N120" s="143">
        <f>SUM(N121:N123)</f>
        <v>0</v>
      </c>
      <c r="O120" s="144"/>
      <c r="P120" s="145">
        <f>SUM(P121:P123)</f>
        <v>0</v>
      </c>
      <c r="Q120" s="143">
        <f>SUM(Q121:Q123)</f>
        <v>0</v>
      </c>
      <c r="R120" s="144"/>
      <c r="S120" s="145">
        <f>SUM(S121:S123)</f>
        <v>0</v>
      </c>
      <c r="T120" s="143">
        <f>SUM(T121:T123)</f>
        <v>0</v>
      </c>
      <c r="U120" s="144"/>
      <c r="V120" s="145">
        <f>SUM(V121:V123)</f>
        <v>0</v>
      </c>
      <c r="W120" s="145">
        <f>SUM(W121:W123)</f>
        <v>250</v>
      </c>
      <c r="X120" s="145">
        <f>SUM(X121:X123)</f>
        <v>250</v>
      </c>
      <c r="Y120" s="145">
        <f t="shared" si="30"/>
        <v>0</v>
      </c>
      <c r="Z120" s="145">
        <f t="shared" si="31"/>
        <v>0</v>
      </c>
      <c r="AA120" s="147"/>
      <c r="AB120" s="118"/>
      <c r="AC120" s="118"/>
      <c r="AD120" s="118"/>
      <c r="AE120" s="118"/>
      <c r="AF120" s="118"/>
      <c r="AG120" s="118"/>
    </row>
    <row r="121" spans="1:33" ht="30" customHeight="1">
      <c r="A121" s="119" t="s">
        <v>76</v>
      </c>
      <c r="B121" s="368" t="s">
        <v>211</v>
      </c>
      <c r="C121" s="361" t="s">
        <v>374</v>
      </c>
      <c r="D121" s="122" t="s">
        <v>113</v>
      </c>
      <c r="E121" s="123">
        <v>1</v>
      </c>
      <c r="F121" s="124">
        <v>250</v>
      </c>
      <c r="G121" s="125">
        <f>E121*F121</f>
        <v>250</v>
      </c>
      <c r="H121" s="123">
        <v>1</v>
      </c>
      <c r="I121" s="124">
        <v>250</v>
      </c>
      <c r="J121" s="125">
        <f>H121*I121</f>
        <v>250</v>
      </c>
      <c r="K121" s="123"/>
      <c r="L121" s="124"/>
      <c r="M121" s="125">
        <f>K121*L121</f>
        <v>0</v>
      </c>
      <c r="N121" s="123"/>
      <c r="O121" s="124"/>
      <c r="P121" s="125">
        <f>N121*O121</f>
        <v>0</v>
      </c>
      <c r="Q121" s="123"/>
      <c r="R121" s="124"/>
      <c r="S121" s="125">
        <f>Q121*R121</f>
        <v>0</v>
      </c>
      <c r="T121" s="123"/>
      <c r="U121" s="124"/>
      <c r="V121" s="125">
        <f>T121*U121</f>
        <v>0</v>
      </c>
      <c r="W121" s="126">
        <f>G121+M121+S121</f>
        <v>250</v>
      </c>
      <c r="X121" s="127">
        <f>J121+P121+V121</f>
        <v>250</v>
      </c>
      <c r="Y121" s="127">
        <f t="shared" si="30"/>
        <v>0</v>
      </c>
      <c r="Z121" s="128">
        <f t="shared" si="31"/>
        <v>0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>
      <c r="A122" s="119" t="s">
        <v>76</v>
      </c>
      <c r="B122" s="368" t="s">
        <v>212</v>
      </c>
      <c r="C122" s="188" t="s">
        <v>206</v>
      </c>
      <c r="D122" s="122" t="s">
        <v>113</v>
      </c>
      <c r="E122" s="123"/>
      <c r="F122" s="124"/>
      <c r="G122" s="125">
        <f>E122*F122</f>
        <v>0</v>
      </c>
      <c r="H122" s="123"/>
      <c r="I122" s="124"/>
      <c r="J122" s="125">
        <f>H122*I122</f>
        <v>0</v>
      </c>
      <c r="K122" s="123"/>
      <c r="L122" s="124"/>
      <c r="M122" s="125">
        <f>K122*L122</f>
        <v>0</v>
      </c>
      <c r="N122" s="123"/>
      <c r="O122" s="124"/>
      <c r="P122" s="125">
        <f>N122*O122</f>
        <v>0</v>
      </c>
      <c r="Q122" s="123"/>
      <c r="R122" s="124"/>
      <c r="S122" s="125">
        <f>Q122*R122</f>
        <v>0</v>
      </c>
      <c r="T122" s="123"/>
      <c r="U122" s="124"/>
      <c r="V122" s="125">
        <f>T122*U122</f>
        <v>0</v>
      </c>
      <c r="W122" s="126">
        <f>G122+M122+S122</f>
        <v>0</v>
      </c>
      <c r="X122" s="127">
        <f>J122+P122+V122</f>
        <v>0</v>
      </c>
      <c r="Y122" s="127">
        <f t="shared" si="30"/>
        <v>0</v>
      </c>
      <c r="Z122" s="128" t="e">
        <f t="shared" si="31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thickBot="1">
      <c r="A123" s="132" t="s">
        <v>76</v>
      </c>
      <c r="B123" s="444" t="s">
        <v>213</v>
      </c>
      <c r="C123" s="164" t="s">
        <v>206</v>
      </c>
      <c r="D123" s="135" t="s">
        <v>113</v>
      </c>
      <c r="E123" s="136"/>
      <c r="F123" s="137"/>
      <c r="G123" s="138">
        <f>E123*F123</f>
        <v>0</v>
      </c>
      <c r="H123" s="136"/>
      <c r="I123" s="137"/>
      <c r="J123" s="138">
        <f>H123*I123</f>
        <v>0</v>
      </c>
      <c r="K123" s="136"/>
      <c r="L123" s="137"/>
      <c r="M123" s="138">
        <f>K123*L123</f>
        <v>0</v>
      </c>
      <c r="N123" s="136"/>
      <c r="O123" s="137"/>
      <c r="P123" s="138">
        <f>N123*O123</f>
        <v>0</v>
      </c>
      <c r="Q123" s="136"/>
      <c r="R123" s="137"/>
      <c r="S123" s="138">
        <f>Q123*R123</f>
        <v>0</v>
      </c>
      <c r="T123" s="136"/>
      <c r="U123" s="137"/>
      <c r="V123" s="138">
        <f>T123*U123</f>
        <v>0</v>
      </c>
      <c r="W123" s="139">
        <f>G123+M123+S123</f>
        <v>0</v>
      </c>
      <c r="X123" s="127">
        <f>J123+P123+V123</f>
        <v>0</v>
      </c>
      <c r="Y123" s="127">
        <f t="shared" si="30"/>
        <v>0</v>
      </c>
      <c r="Z123" s="128" t="e">
        <f t="shared" si="31"/>
        <v>#DIV/0!</v>
      </c>
      <c r="AA123" s="140"/>
      <c r="AB123" s="131"/>
      <c r="AC123" s="131"/>
      <c r="AD123" s="131"/>
      <c r="AE123" s="131"/>
      <c r="AF123" s="131"/>
      <c r="AG123" s="131"/>
    </row>
    <row r="124" spans="1:33" ht="30" customHeight="1">
      <c r="A124" s="108" t="s">
        <v>71</v>
      </c>
      <c r="B124" s="443" t="s">
        <v>214</v>
      </c>
      <c r="C124" s="223" t="s">
        <v>215</v>
      </c>
      <c r="D124" s="142"/>
      <c r="E124" s="143">
        <f>SUM(E125:E127)</f>
        <v>0</v>
      </c>
      <c r="F124" s="144"/>
      <c r="G124" s="145">
        <f>SUM(G125:G127)</f>
        <v>0</v>
      </c>
      <c r="H124" s="143">
        <f>SUM(H125:H127)</f>
        <v>0</v>
      </c>
      <c r="I124" s="144"/>
      <c r="J124" s="145">
        <f>SUM(J125:J127)</f>
        <v>0</v>
      </c>
      <c r="K124" s="143">
        <f>SUM(K125:K127)</f>
        <v>0</v>
      </c>
      <c r="L124" s="144"/>
      <c r="M124" s="145">
        <f>SUM(M125:M127)</f>
        <v>0</v>
      </c>
      <c r="N124" s="143">
        <f>SUM(N125:N127)</f>
        <v>0</v>
      </c>
      <c r="O124" s="144"/>
      <c r="P124" s="145">
        <f>SUM(P125:P127)</f>
        <v>0</v>
      </c>
      <c r="Q124" s="143">
        <f>SUM(Q125:Q127)</f>
        <v>0</v>
      </c>
      <c r="R124" s="144"/>
      <c r="S124" s="145">
        <f>SUM(S125:S127)</f>
        <v>0</v>
      </c>
      <c r="T124" s="143">
        <f>SUM(T125:T127)</f>
        <v>0</v>
      </c>
      <c r="U124" s="144"/>
      <c r="V124" s="145">
        <f>SUM(V125:V127)</f>
        <v>0</v>
      </c>
      <c r="W124" s="145">
        <f>SUM(W125:W127)</f>
        <v>0</v>
      </c>
      <c r="X124" s="145">
        <f>SUM(X125:X127)</f>
        <v>0</v>
      </c>
      <c r="Y124" s="145">
        <f t="shared" si="30"/>
        <v>0</v>
      </c>
      <c r="Z124" s="145" t="e">
        <f t="shared" si="31"/>
        <v>#DIV/0!</v>
      </c>
      <c r="AA124" s="147"/>
      <c r="AB124" s="118"/>
      <c r="AC124" s="118"/>
      <c r="AD124" s="118"/>
      <c r="AE124" s="118"/>
      <c r="AF124" s="118"/>
      <c r="AG124" s="118"/>
    </row>
    <row r="125" spans="1:33" ht="30" customHeight="1">
      <c r="A125" s="119" t="s">
        <v>76</v>
      </c>
      <c r="B125" s="368" t="s">
        <v>216</v>
      </c>
      <c r="C125" s="188" t="s">
        <v>206</v>
      </c>
      <c r="D125" s="122" t="s">
        <v>113</v>
      </c>
      <c r="E125" s="123"/>
      <c r="F125" s="124"/>
      <c r="G125" s="125">
        <f>E125*F125</f>
        <v>0</v>
      </c>
      <c r="H125" s="123"/>
      <c r="I125" s="124"/>
      <c r="J125" s="125">
        <f>H125*I125</f>
        <v>0</v>
      </c>
      <c r="K125" s="123"/>
      <c r="L125" s="124"/>
      <c r="M125" s="125">
        <f>K125*L125</f>
        <v>0</v>
      </c>
      <c r="N125" s="123"/>
      <c r="O125" s="124"/>
      <c r="P125" s="125">
        <f>N125*O125</f>
        <v>0</v>
      </c>
      <c r="Q125" s="123"/>
      <c r="R125" s="124"/>
      <c r="S125" s="125">
        <f>Q125*R125</f>
        <v>0</v>
      </c>
      <c r="T125" s="123"/>
      <c r="U125" s="124"/>
      <c r="V125" s="125">
        <f>T125*U125</f>
        <v>0</v>
      </c>
      <c r="W125" s="126">
        <f>G125+M125+S125</f>
        <v>0</v>
      </c>
      <c r="X125" s="127">
        <f>J125+P125+V125</f>
        <v>0</v>
      </c>
      <c r="Y125" s="127">
        <f t="shared" si="30"/>
        <v>0</v>
      </c>
      <c r="Z125" s="128" t="e">
        <f t="shared" si="31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>
      <c r="A126" s="119" t="s">
        <v>76</v>
      </c>
      <c r="B126" s="368" t="s">
        <v>217</v>
      </c>
      <c r="C126" s="188" t="s">
        <v>206</v>
      </c>
      <c r="D126" s="122" t="s">
        <v>113</v>
      </c>
      <c r="E126" s="123"/>
      <c r="F126" s="124"/>
      <c r="G126" s="125">
        <f>E126*F126</f>
        <v>0</v>
      </c>
      <c r="H126" s="123"/>
      <c r="I126" s="124"/>
      <c r="J126" s="125">
        <f>H126*I126</f>
        <v>0</v>
      </c>
      <c r="K126" s="123"/>
      <c r="L126" s="124"/>
      <c r="M126" s="125">
        <f>K126*L126</f>
        <v>0</v>
      </c>
      <c r="N126" s="123"/>
      <c r="O126" s="124"/>
      <c r="P126" s="125">
        <f>N126*O126</f>
        <v>0</v>
      </c>
      <c r="Q126" s="123"/>
      <c r="R126" s="124"/>
      <c r="S126" s="125">
        <f>Q126*R126</f>
        <v>0</v>
      </c>
      <c r="T126" s="123"/>
      <c r="U126" s="124"/>
      <c r="V126" s="125">
        <f>T126*U126</f>
        <v>0</v>
      </c>
      <c r="W126" s="126">
        <f>G126+M126+S126</f>
        <v>0</v>
      </c>
      <c r="X126" s="127">
        <f>J126+P126+V126</f>
        <v>0</v>
      </c>
      <c r="Y126" s="127">
        <f t="shared" si="30"/>
        <v>0</v>
      </c>
      <c r="Z126" s="128" t="e">
        <f t="shared" si="31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thickBot="1">
      <c r="A127" s="132" t="s">
        <v>76</v>
      </c>
      <c r="B127" s="445" t="s">
        <v>218</v>
      </c>
      <c r="C127" s="164" t="s">
        <v>206</v>
      </c>
      <c r="D127" s="135" t="s">
        <v>113</v>
      </c>
      <c r="E127" s="150"/>
      <c r="F127" s="151"/>
      <c r="G127" s="152">
        <f>E127*F127</f>
        <v>0</v>
      </c>
      <c r="H127" s="150"/>
      <c r="I127" s="151"/>
      <c r="J127" s="152">
        <f>H127*I127</f>
        <v>0</v>
      </c>
      <c r="K127" s="150"/>
      <c r="L127" s="151"/>
      <c r="M127" s="152">
        <f>K127*L127</f>
        <v>0</v>
      </c>
      <c r="N127" s="150"/>
      <c r="O127" s="151"/>
      <c r="P127" s="152">
        <f>N127*O127</f>
        <v>0</v>
      </c>
      <c r="Q127" s="150"/>
      <c r="R127" s="151"/>
      <c r="S127" s="152">
        <f>Q127*R127</f>
        <v>0</v>
      </c>
      <c r="T127" s="150"/>
      <c r="U127" s="151"/>
      <c r="V127" s="152">
        <f>T127*U127</f>
        <v>0</v>
      </c>
      <c r="W127" s="139">
        <f>G127+M127+S127</f>
        <v>0</v>
      </c>
      <c r="X127" s="166">
        <f>J127+P127+V127</f>
        <v>0</v>
      </c>
      <c r="Y127" s="166">
        <f t="shared" si="30"/>
        <v>0</v>
      </c>
      <c r="Z127" s="224" t="e">
        <f t="shared" si="31"/>
        <v>#DIV/0!</v>
      </c>
      <c r="AA127" s="140"/>
      <c r="AB127" s="131"/>
      <c r="AC127" s="131"/>
      <c r="AD127" s="131"/>
      <c r="AE127" s="131"/>
      <c r="AF127" s="131"/>
      <c r="AG127" s="131"/>
    </row>
    <row r="128" spans="1:33" ht="30" customHeight="1" thickBot="1">
      <c r="A128" s="167" t="s">
        <v>219</v>
      </c>
      <c r="B128" s="440"/>
      <c r="C128" s="169"/>
      <c r="D128" s="170"/>
      <c r="E128" s="174">
        <f>E124+E120+E104</f>
        <v>58</v>
      </c>
      <c r="F128" s="190"/>
      <c r="G128" s="173">
        <f>G124+G120+G104</f>
        <v>20850</v>
      </c>
      <c r="H128" s="174">
        <f>H124+H120+H104</f>
        <v>58</v>
      </c>
      <c r="I128" s="190"/>
      <c r="J128" s="173">
        <f>J124+J120+J104</f>
        <v>20850</v>
      </c>
      <c r="K128" s="191">
        <f>K124+K120+K104</f>
        <v>689</v>
      </c>
      <c r="L128" s="190"/>
      <c r="M128" s="173">
        <f>M124+M120+M104</f>
        <v>21070</v>
      </c>
      <c r="N128" s="191">
        <f>N124+N120+N104</f>
        <v>562</v>
      </c>
      <c r="O128" s="190"/>
      <c r="P128" s="173">
        <f>P124+P120+P104</f>
        <v>3570</v>
      </c>
      <c r="Q128" s="191">
        <f>Q124+Q120+Q104</f>
        <v>0</v>
      </c>
      <c r="R128" s="190"/>
      <c r="S128" s="173">
        <f>S124+S120+S104</f>
        <v>0</v>
      </c>
      <c r="T128" s="191">
        <f>T124+T120+T104</f>
        <v>0</v>
      </c>
      <c r="U128" s="190"/>
      <c r="V128" s="175">
        <f>V124+V120+V104</f>
        <v>0</v>
      </c>
      <c r="W128" s="225">
        <f>W124+W120+W104</f>
        <v>41920</v>
      </c>
      <c r="X128" s="226">
        <f>X124+X120+X104</f>
        <v>24420</v>
      </c>
      <c r="Y128" s="226">
        <f t="shared" si="30"/>
        <v>17500</v>
      </c>
      <c r="Z128" s="226">
        <f t="shared" si="31"/>
        <v>0.4174618320610687</v>
      </c>
      <c r="AA128" s="227"/>
      <c r="AB128" s="11"/>
      <c r="AC128" s="11"/>
      <c r="AD128" s="11"/>
      <c r="AE128" s="11"/>
      <c r="AF128" s="11"/>
      <c r="AG128" s="11"/>
    </row>
    <row r="129" spans="1:33" ht="30" customHeight="1" thickBot="1">
      <c r="A129" s="179" t="s">
        <v>71</v>
      </c>
      <c r="B129" s="209">
        <v>7</v>
      </c>
      <c r="C129" s="181" t="s">
        <v>220</v>
      </c>
      <c r="D129" s="182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28"/>
      <c r="X129" s="228"/>
      <c r="Y129" s="183"/>
      <c r="Z129" s="228"/>
      <c r="AA129" s="229"/>
      <c r="AB129" s="11"/>
      <c r="AC129" s="11"/>
      <c r="AD129" s="11"/>
      <c r="AE129" s="11"/>
      <c r="AF129" s="11"/>
      <c r="AG129" s="11"/>
    </row>
    <row r="130" spans="1:33" ht="30" customHeight="1">
      <c r="A130" s="119" t="s">
        <v>76</v>
      </c>
      <c r="B130" s="120" t="s">
        <v>221</v>
      </c>
      <c r="C130" s="188" t="s">
        <v>222</v>
      </c>
      <c r="D130" s="122" t="s">
        <v>113</v>
      </c>
      <c r="E130" s="123">
        <v>1</v>
      </c>
      <c r="F130" s="124">
        <v>10000</v>
      </c>
      <c r="G130" s="125">
        <f aca="true" t="shared" si="40" ref="G130:G140">E130*F130</f>
        <v>10000</v>
      </c>
      <c r="H130" s="123">
        <v>1</v>
      </c>
      <c r="I130" s="124">
        <v>10000</v>
      </c>
      <c r="J130" s="125">
        <f aca="true" t="shared" si="41" ref="J130:J140">H130*I130</f>
        <v>10000</v>
      </c>
      <c r="K130" s="123"/>
      <c r="L130" s="124"/>
      <c r="M130" s="125">
        <f aca="true" t="shared" si="42" ref="M130:M140">K130*L130</f>
        <v>0</v>
      </c>
      <c r="N130" s="123"/>
      <c r="O130" s="124"/>
      <c r="P130" s="125">
        <f aca="true" t="shared" si="43" ref="P130:P140">N130*O130</f>
        <v>0</v>
      </c>
      <c r="Q130" s="123"/>
      <c r="R130" s="124"/>
      <c r="S130" s="125">
        <f aca="true" t="shared" si="44" ref="S130:S140">Q130*R130</f>
        <v>0</v>
      </c>
      <c r="T130" s="123"/>
      <c r="U130" s="124"/>
      <c r="V130" s="230">
        <f aca="true" t="shared" si="45" ref="V130:V140">T130*U130</f>
        <v>0</v>
      </c>
      <c r="W130" s="231">
        <f aca="true" t="shared" si="46" ref="W130:W140">G130+M130+S130</f>
        <v>10000</v>
      </c>
      <c r="X130" s="232">
        <f aca="true" t="shared" si="47" ref="X130:X140">J130+P130+V130</f>
        <v>10000</v>
      </c>
      <c r="Y130" s="232">
        <f aca="true" t="shared" si="48" ref="Y130:Y141">W130-X130</f>
        <v>0</v>
      </c>
      <c r="Z130" s="233">
        <f aca="true" t="shared" si="49" ref="Z130:Z141">Y130/W130</f>
        <v>0</v>
      </c>
      <c r="AA130" s="234"/>
      <c r="AB130" s="131"/>
      <c r="AC130" s="131"/>
      <c r="AD130" s="131"/>
      <c r="AE130" s="131"/>
      <c r="AF130" s="131"/>
      <c r="AG130" s="131"/>
    </row>
    <row r="131" spans="1:33" ht="30" customHeight="1">
      <c r="A131" s="119" t="s">
        <v>76</v>
      </c>
      <c r="B131" s="120" t="s">
        <v>223</v>
      </c>
      <c r="C131" s="188" t="s">
        <v>224</v>
      </c>
      <c r="D131" s="122" t="s">
        <v>113</v>
      </c>
      <c r="E131" s="123"/>
      <c r="F131" s="124"/>
      <c r="G131" s="125">
        <f t="shared" si="40"/>
        <v>0</v>
      </c>
      <c r="H131" s="123"/>
      <c r="I131" s="124"/>
      <c r="J131" s="125">
        <f t="shared" si="41"/>
        <v>0</v>
      </c>
      <c r="K131" s="123"/>
      <c r="L131" s="124"/>
      <c r="M131" s="125">
        <f t="shared" si="42"/>
        <v>0</v>
      </c>
      <c r="N131" s="123"/>
      <c r="O131" s="124"/>
      <c r="P131" s="125">
        <f t="shared" si="43"/>
        <v>0</v>
      </c>
      <c r="Q131" s="123"/>
      <c r="R131" s="124"/>
      <c r="S131" s="125">
        <f t="shared" si="44"/>
        <v>0</v>
      </c>
      <c r="T131" s="123"/>
      <c r="U131" s="124"/>
      <c r="V131" s="230">
        <f t="shared" si="45"/>
        <v>0</v>
      </c>
      <c r="W131" s="235">
        <f t="shared" si="46"/>
        <v>0</v>
      </c>
      <c r="X131" s="127">
        <f t="shared" si="47"/>
        <v>0</v>
      </c>
      <c r="Y131" s="127">
        <f t="shared" si="48"/>
        <v>0</v>
      </c>
      <c r="Z131" s="128" t="e">
        <f t="shared" si="49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>
      <c r="A132" s="401" t="s">
        <v>76</v>
      </c>
      <c r="B132" s="402" t="s">
        <v>225</v>
      </c>
      <c r="C132" s="403" t="s">
        <v>323</v>
      </c>
      <c r="D132" s="404" t="s">
        <v>113</v>
      </c>
      <c r="E132" s="405">
        <v>2</v>
      </c>
      <c r="F132" s="406">
        <v>1000</v>
      </c>
      <c r="G132" s="354">
        <f t="shared" si="40"/>
        <v>2000</v>
      </c>
      <c r="H132" s="405">
        <v>2</v>
      </c>
      <c r="I132" s="406">
        <v>1000</v>
      </c>
      <c r="J132" s="354">
        <f t="shared" si="41"/>
        <v>2000</v>
      </c>
      <c r="K132" s="405"/>
      <c r="L132" s="406"/>
      <c r="M132" s="354">
        <f t="shared" si="42"/>
        <v>0</v>
      </c>
      <c r="N132" s="405"/>
      <c r="O132" s="406"/>
      <c r="P132" s="354">
        <f t="shared" si="43"/>
        <v>0</v>
      </c>
      <c r="Q132" s="405"/>
      <c r="R132" s="406"/>
      <c r="S132" s="354">
        <f t="shared" si="44"/>
        <v>0</v>
      </c>
      <c r="T132" s="405"/>
      <c r="U132" s="406"/>
      <c r="V132" s="407">
        <f t="shared" si="45"/>
        <v>0</v>
      </c>
      <c r="W132" s="408">
        <f t="shared" si="46"/>
        <v>2000</v>
      </c>
      <c r="X132" s="409">
        <f t="shared" si="47"/>
        <v>2000</v>
      </c>
      <c r="Y132" s="409">
        <f t="shared" si="48"/>
        <v>0</v>
      </c>
      <c r="Z132" s="410">
        <f t="shared" si="49"/>
        <v>0</v>
      </c>
      <c r="AA132" s="411"/>
      <c r="AB132" s="131"/>
      <c r="AC132" s="131"/>
      <c r="AD132" s="131"/>
      <c r="AE132" s="131"/>
      <c r="AF132" s="131"/>
      <c r="AG132" s="131"/>
    </row>
    <row r="133" spans="1:33" ht="30" customHeight="1">
      <c r="A133" s="401" t="s">
        <v>76</v>
      </c>
      <c r="B133" s="402" t="s">
        <v>226</v>
      </c>
      <c r="C133" s="403" t="s">
        <v>322</v>
      </c>
      <c r="D133" s="404" t="s">
        <v>113</v>
      </c>
      <c r="E133" s="405"/>
      <c r="F133" s="406"/>
      <c r="G133" s="354">
        <f t="shared" si="40"/>
        <v>0</v>
      </c>
      <c r="H133" s="405"/>
      <c r="I133" s="406"/>
      <c r="J133" s="354">
        <f t="shared" si="41"/>
        <v>0</v>
      </c>
      <c r="K133" s="405">
        <v>100</v>
      </c>
      <c r="L133" s="406">
        <v>150</v>
      </c>
      <c r="M133" s="354">
        <f t="shared" si="42"/>
        <v>15000</v>
      </c>
      <c r="N133" s="405">
        <v>100</v>
      </c>
      <c r="O133" s="406">
        <v>150</v>
      </c>
      <c r="P133" s="468">
        <f t="shared" si="43"/>
        <v>15000</v>
      </c>
      <c r="Q133" s="405"/>
      <c r="R133" s="406"/>
      <c r="S133" s="354">
        <f t="shared" si="44"/>
        <v>0</v>
      </c>
      <c r="T133" s="405"/>
      <c r="U133" s="406"/>
      <c r="V133" s="407">
        <f t="shared" si="45"/>
        <v>0</v>
      </c>
      <c r="W133" s="408">
        <f t="shared" si="46"/>
        <v>15000</v>
      </c>
      <c r="X133" s="409">
        <f t="shared" si="47"/>
        <v>15000</v>
      </c>
      <c r="Y133" s="409">
        <f t="shared" si="48"/>
        <v>0</v>
      </c>
      <c r="Z133" s="410">
        <f t="shared" si="49"/>
        <v>0</v>
      </c>
      <c r="AA133" s="411"/>
      <c r="AB133" s="131"/>
      <c r="AC133" s="131"/>
      <c r="AD133" s="131"/>
      <c r="AE133" s="131"/>
      <c r="AF133" s="131"/>
      <c r="AG133" s="131"/>
    </row>
    <row r="134" spans="1:33" ht="30" customHeight="1">
      <c r="A134" s="119" t="s">
        <v>76</v>
      </c>
      <c r="B134" s="120" t="s">
        <v>227</v>
      </c>
      <c r="C134" s="188" t="s">
        <v>228</v>
      </c>
      <c r="D134" s="122" t="s">
        <v>113</v>
      </c>
      <c r="E134" s="123"/>
      <c r="F134" s="124"/>
      <c r="G134" s="125">
        <f t="shared" si="40"/>
        <v>0</v>
      </c>
      <c r="H134" s="123"/>
      <c r="I134" s="124"/>
      <c r="J134" s="125">
        <f t="shared" si="41"/>
        <v>0</v>
      </c>
      <c r="K134" s="123"/>
      <c r="L134" s="124"/>
      <c r="M134" s="125">
        <f t="shared" si="42"/>
        <v>0</v>
      </c>
      <c r="N134" s="123"/>
      <c r="O134" s="124"/>
      <c r="P134" s="125">
        <f t="shared" si="43"/>
        <v>0</v>
      </c>
      <c r="Q134" s="123"/>
      <c r="R134" s="124"/>
      <c r="S134" s="125">
        <f t="shared" si="44"/>
        <v>0</v>
      </c>
      <c r="T134" s="123"/>
      <c r="U134" s="124"/>
      <c r="V134" s="230">
        <f t="shared" si="45"/>
        <v>0</v>
      </c>
      <c r="W134" s="235">
        <f t="shared" si="46"/>
        <v>0</v>
      </c>
      <c r="X134" s="127">
        <f t="shared" si="47"/>
        <v>0</v>
      </c>
      <c r="Y134" s="127">
        <f t="shared" si="48"/>
        <v>0</v>
      </c>
      <c r="Z134" s="128" t="e">
        <f t="shared" si="49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>
      <c r="A135" s="119" t="s">
        <v>76</v>
      </c>
      <c r="B135" s="120" t="s">
        <v>229</v>
      </c>
      <c r="C135" s="188" t="s">
        <v>230</v>
      </c>
      <c r="D135" s="122" t="s">
        <v>113</v>
      </c>
      <c r="E135" s="123"/>
      <c r="F135" s="124"/>
      <c r="G135" s="125">
        <f t="shared" si="40"/>
        <v>0</v>
      </c>
      <c r="H135" s="123"/>
      <c r="I135" s="124"/>
      <c r="J135" s="125">
        <f t="shared" si="41"/>
        <v>0</v>
      </c>
      <c r="K135" s="123"/>
      <c r="L135" s="124"/>
      <c r="M135" s="125">
        <f t="shared" si="42"/>
        <v>0</v>
      </c>
      <c r="N135" s="123"/>
      <c r="O135" s="124"/>
      <c r="P135" s="125">
        <f t="shared" si="43"/>
        <v>0</v>
      </c>
      <c r="Q135" s="123"/>
      <c r="R135" s="124"/>
      <c r="S135" s="125">
        <f t="shared" si="44"/>
        <v>0</v>
      </c>
      <c r="T135" s="123"/>
      <c r="U135" s="124"/>
      <c r="V135" s="230">
        <f t="shared" si="45"/>
        <v>0</v>
      </c>
      <c r="W135" s="235">
        <f t="shared" si="46"/>
        <v>0</v>
      </c>
      <c r="X135" s="127">
        <f t="shared" si="47"/>
        <v>0</v>
      </c>
      <c r="Y135" s="127">
        <f t="shared" si="48"/>
        <v>0</v>
      </c>
      <c r="Z135" s="128" t="e">
        <f t="shared" si="49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>
      <c r="A136" s="119" t="s">
        <v>76</v>
      </c>
      <c r="B136" s="120" t="s">
        <v>231</v>
      </c>
      <c r="C136" s="188" t="s">
        <v>232</v>
      </c>
      <c r="D136" s="122" t="s">
        <v>113</v>
      </c>
      <c r="E136" s="123"/>
      <c r="F136" s="124"/>
      <c r="G136" s="125">
        <f t="shared" si="40"/>
        <v>0</v>
      </c>
      <c r="H136" s="123"/>
      <c r="I136" s="124"/>
      <c r="J136" s="125">
        <f t="shared" si="41"/>
        <v>0</v>
      </c>
      <c r="K136" s="123"/>
      <c r="L136" s="124"/>
      <c r="M136" s="125">
        <f t="shared" si="42"/>
        <v>0</v>
      </c>
      <c r="N136" s="123"/>
      <c r="O136" s="124"/>
      <c r="P136" s="125">
        <f t="shared" si="43"/>
        <v>0</v>
      </c>
      <c r="Q136" s="123"/>
      <c r="R136" s="124"/>
      <c r="S136" s="125">
        <f t="shared" si="44"/>
        <v>0</v>
      </c>
      <c r="T136" s="123"/>
      <c r="U136" s="124"/>
      <c r="V136" s="230">
        <f t="shared" si="45"/>
        <v>0</v>
      </c>
      <c r="W136" s="235">
        <f t="shared" si="46"/>
        <v>0</v>
      </c>
      <c r="X136" s="127">
        <f t="shared" si="47"/>
        <v>0</v>
      </c>
      <c r="Y136" s="127">
        <f t="shared" si="48"/>
        <v>0</v>
      </c>
      <c r="Z136" s="128" t="e">
        <f t="shared" si="49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>
      <c r="A137" s="119" t="s">
        <v>76</v>
      </c>
      <c r="B137" s="120" t="s">
        <v>233</v>
      </c>
      <c r="C137" s="188" t="s">
        <v>234</v>
      </c>
      <c r="D137" s="122" t="s">
        <v>113</v>
      </c>
      <c r="E137" s="123"/>
      <c r="F137" s="124"/>
      <c r="G137" s="125">
        <f t="shared" si="40"/>
        <v>0</v>
      </c>
      <c r="H137" s="123"/>
      <c r="I137" s="124"/>
      <c r="J137" s="125">
        <f t="shared" si="41"/>
        <v>0</v>
      </c>
      <c r="K137" s="123"/>
      <c r="L137" s="124"/>
      <c r="M137" s="125">
        <f t="shared" si="42"/>
        <v>0</v>
      </c>
      <c r="N137" s="123"/>
      <c r="O137" s="124"/>
      <c r="P137" s="125">
        <f t="shared" si="43"/>
        <v>0</v>
      </c>
      <c r="Q137" s="123"/>
      <c r="R137" s="124"/>
      <c r="S137" s="125">
        <f t="shared" si="44"/>
        <v>0</v>
      </c>
      <c r="T137" s="123"/>
      <c r="U137" s="124"/>
      <c r="V137" s="230">
        <f t="shared" si="45"/>
        <v>0</v>
      </c>
      <c r="W137" s="235">
        <f t="shared" si="46"/>
        <v>0</v>
      </c>
      <c r="X137" s="127">
        <f t="shared" si="47"/>
        <v>0</v>
      </c>
      <c r="Y137" s="127">
        <f t="shared" si="48"/>
        <v>0</v>
      </c>
      <c r="Z137" s="128" t="e">
        <f t="shared" si="49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>
      <c r="A138" s="132" t="s">
        <v>76</v>
      </c>
      <c r="B138" s="120" t="s">
        <v>235</v>
      </c>
      <c r="C138" s="164" t="s">
        <v>236</v>
      </c>
      <c r="D138" s="122" t="s">
        <v>113</v>
      </c>
      <c r="E138" s="136"/>
      <c r="F138" s="137"/>
      <c r="G138" s="125">
        <f t="shared" si="40"/>
        <v>0</v>
      </c>
      <c r="H138" s="136"/>
      <c r="I138" s="137"/>
      <c r="J138" s="125">
        <f t="shared" si="41"/>
        <v>0</v>
      </c>
      <c r="K138" s="123">
        <v>1</v>
      </c>
      <c r="L138" s="124">
        <v>2500</v>
      </c>
      <c r="M138" s="125">
        <f t="shared" si="42"/>
        <v>2500</v>
      </c>
      <c r="N138" s="459"/>
      <c r="O138" s="454"/>
      <c r="P138" s="455"/>
      <c r="Q138" s="123"/>
      <c r="R138" s="124"/>
      <c r="S138" s="125">
        <f t="shared" si="44"/>
        <v>0</v>
      </c>
      <c r="T138" s="123"/>
      <c r="U138" s="124"/>
      <c r="V138" s="230">
        <f t="shared" si="45"/>
        <v>0</v>
      </c>
      <c r="W138" s="235">
        <f t="shared" si="46"/>
        <v>2500</v>
      </c>
      <c r="X138" s="127">
        <f t="shared" si="47"/>
        <v>0</v>
      </c>
      <c r="Y138" s="127">
        <f t="shared" si="48"/>
        <v>2500</v>
      </c>
      <c r="Z138" s="128">
        <f t="shared" si="49"/>
        <v>1</v>
      </c>
      <c r="AA138" s="140"/>
      <c r="AB138" s="131"/>
      <c r="AC138" s="131"/>
      <c r="AD138" s="131"/>
      <c r="AE138" s="131"/>
      <c r="AF138" s="131"/>
      <c r="AG138" s="131"/>
    </row>
    <row r="139" spans="1:33" ht="30" customHeight="1">
      <c r="A139" s="132" t="s">
        <v>76</v>
      </c>
      <c r="B139" s="120" t="s">
        <v>237</v>
      </c>
      <c r="C139" s="164" t="s">
        <v>238</v>
      </c>
      <c r="D139" s="135" t="s">
        <v>113</v>
      </c>
      <c r="E139" s="123"/>
      <c r="F139" s="124"/>
      <c r="G139" s="125">
        <f t="shared" si="40"/>
        <v>0</v>
      </c>
      <c r="H139" s="123"/>
      <c r="I139" s="124"/>
      <c r="J139" s="125">
        <f t="shared" si="41"/>
        <v>0</v>
      </c>
      <c r="K139" s="123"/>
      <c r="L139" s="124"/>
      <c r="M139" s="125">
        <f t="shared" si="42"/>
        <v>0</v>
      </c>
      <c r="N139" s="123"/>
      <c r="O139" s="124"/>
      <c r="P139" s="125">
        <f t="shared" si="43"/>
        <v>0</v>
      </c>
      <c r="Q139" s="123"/>
      <c r="R139" s="124"/>
      <c r="S139" s="125">
        <f t="shared" si="44"/>
        <v>0</v>
      </c>
      <c r="T139" s="123"/>
      <c r="U139" s="124"/>
      <c r="V139" s="230">
        <f t="shared" si="45"/>
        <v>0</v>
      </c>
      <c r="W139" s="235">
        <f t="shared" si="46"/>
        <v>0</v>
      </c>
      <c r="X139" s="127">
        <f t="shared" si="47"/>
        <v>0</v>
      </c>
      <c r="Y139" s="127">
        <f t="shared" si="48"/>
        <v>0</v>
      </c>
      <c r="Z139" s="128" t="e">
        <f t="shared" si="4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44.25" customHeight="1">
      <c r="A140" s="132" t="s">
        <v>76</v>
      </c>
      <c r="B140" s="120" t="s">
        <v>239</v>
      </c>
      <c r="C140" s="236" t="s">
        <v>240</v>
      </c>
      <c r="D140" s="135"/>
      <c r="E140" s="136"/>
      <c r="F140" s="137">
        <v>0.22</v>
      </c>
      <c r="G140" s="138">
        <f t="shared" si="40"/>
        <v>0</v>
      </c>
      <c r="H140" s="136"/>
      <c r="I140" s="137">
        <v>0.22</v>
      </c>
      <c r="J140" s="138">
        <f t="shared" si="41"/>
        <v>0</v>
      </c>
      <c r="K140" s="136"/>
      <c r="L140" s="137">
        <v>0.22</v>
      </c>
      <c r="M140" s="138">
        <f t="shared" si="42"/>
        <v>0</v>
      </c>
      <c r="N140" s="136"/>
      <c r="O140" s="137">
        <v>0.22</v>
      </c>
      <c r="P140" s="138">
        <f t="shared" si="43"/>
        <v>0</v>
      </c>
      <c r="Q140" s="136"/>
      <c r="R140" s="137">
        <v>0.22</v>
      </c>
      <c r="S140" s="138">
        <f t="shared" si="44"/>
        <v>0</v>
      </c>
      <c r="T140" s="136"/>
      <c r="U140" s="137">
        <v>0.22</v>
      </c>
      <c r="V140" s="237">
        <f t="shared" si="45"/>
        <v>0</v>
      </c>
      <c r="W140" s="238">
        <f t="shared" si="46"/>
        <v>0</v>
      </c>
      <c r="X140" s="239">
        <f t="shared" si="47"/>
        <v>0</v>
      </c>
      <c r="Y140" s="239">
        <f t="shared" si="48"/>
        <v>0</v>
      </c>
      <c r="Z140" s="240" t="e">
        <f t="shared" si="49"/>
        <v>#DIV/0!</v>
      </c>
      <c r="AA140" s="153"/>
      <c r="AB140" s="11"/>
      <c r="AC140" s="11"/>
      <c r="AD140" s="11"/>
      <c r="AE140" s="11"/>
      <c r="AF140" s="11"/>
      <c r="AG140" s="11"/>
    </row>
    <row r="141" spans="1:33" ht="30" customHeight="1">
      <c r="A141" s="167" t="s">
        <v>241</v>
      </c>
      <c r="B141" s="168"/>
      <c r="C141" s="169"/>
      <c r="D141" s="170"/>
      <c r="E141" s="174">
        <f>SUM(E130:E139)</f>
        <v>3</v>
      </c>
      <c r="F141" s="190"/>
      <c r="G141" s="173">
        <f>SUM(G130:G140)</f>
        <v>12000</v>
      </c>
      <c r="H141" s="174">
        <f>SUM(H130:H139)</f>
        <v>3</v>
      </c>
      <c r="I141" s="190"/>
      <c r="J141" s="173">
        <f>SUM(J130:J140)</f>
        <v>12000</v>
      </c>
      <c r="K141" s="191">
        <f>SUM(K130:K139)</f>
        <v>101</v>
      </c>
      <c r="L141" s="190"/>
      <c r="M141" s="173">
        <f>SUM(M130:M140)</f>
        <v>17500</v>
      </c>
      <c r="N141" s="191">
        <f>SUM(N130:N139)</f>
        <v>100</v>
      </c>
      <c r="O141" s="190"/>
      <c r="P141" s="173">
        <f>SUM(P130:P140)</f>
        <v>15000</v>
      </c>
      <c r="Q141" s="191">
        <f>SUM(Q130:Q139)</f>
        <v>0</v>
      </c>
      <c r="R141" s="190"/>
      <c r="S141" s="173">
        <f>SUM(S130:S140)</f>
        <v>0</v>
      </c>
      <c r="T141" s="191">
        <f>SUM(T130:T139)</f>
        <v>0</v>
      </c>
      <c r="U141" s="190"/>
      <c r="V141" s="175">
        <f>SUM(V130:V140)</f>
        <v>0</v>
      </c>
      <c r="W141" s="225">
        <f>SUM(W130:W140)</f>
        <v>29500</v>
      </c>
      <c r="X141" s="226">
        <f>SUM(X130:X140)</f>
        <v>27000</v>
      </c>
      <c r="Y141" s="226">
        <f t="shared" si="48"/>
        <v>2500</v>
      </c>
      <c r="Z141" s="226">
        <f t="shared" si="49"/>
        <v>0.0847457627118644</v>
      </c>
      <c r="AA141" s="227"/>
      <c r="AB141" s="11"/>
      <c r="AC141" s="11"/>
      <c r="AD141" s="11"/>
      <c r="AE141" s="11"/>
      <c r="AF141" s="11"/>
      <c r="AG141" s="11"/>
    </row>
    <row r="142" spans="1:33" ht="30" customHeight="1">
      <c r="A142" s="179" t="s">
        <v>71</v>
      </c>
      <c r="B142" s="209">
        <v>8</v>
      </c>
      <c r="C142" s="241" t="s">
        <v>242</v>
      </c>
      <c r="D142" s="182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228"/>
      <c r="X142" s="228"/>
      <c r="Y142" s="183"/>
      <c r="Z142" s="228"/>
      <c r="AA142" s="229"/>
      <c r="AB142" s="118"/>
      <c r="AC142" s="118"/>
      <c r="AD142" s="118"/>
      <c r="AE142" s="118"/>
      <c r="AF142" s="118"/>
      <c r="AG142" s="118"/>
    </row>
    <row r="143" spans="1:33" ht="30" customHeight="1">
      <c r="A143" s="242" t="s">
        <v>76</v>
      </c>
      <c r="B143" s="243" t="s">
        <v>243</v>
      </c>
      <c r="C143" s="244" t="s">
        <v>244</v>
      </c>
      <c r="D143" s="122" t="s">
        <v>245</v>
      </c>
      <c r="E143" s="123"/>
      <c r="F143" s="124"/>
      <c r="G143" s="125">
        <f aca="true" t="shared" si="50" ref="G143:G148">E143*F143</f>
        <v>0</v>
      </c>
      <c r="H143" s="123"/>
      <c r="I143" s="124"/>
      <c r="J143" s="125">
        <f aca="true" t="shared" si="51" ref="J143:J148">H143*I143</f>
        <v>0</v>
      </c>
      <c r="K143" s="123"/>
      <c r="L143" s="124"/>
      <c r="M143" s="125">
        <f aca="true" t="shared" si="52" ref="M143:M148">K143*L143</f>
        <v>0</v>
      </c>
      <c r="N143" s="123"/>
      <c r="O143" s="124"/>
      <c r="P143" s="125">
        <f aca="true" t="shared" si="53" ref="P143:P148">N143*O143</f>
        <v>0</v>
      </c>
      <c r="Q143" s="123"/>
      <c r="R143" s="124"/>
      <c r="S143" s="125">
        <f aca="true" t="shared" si="54" ref="S143:S148">Q143*R143</f>
        <v>0</v>
      </c>
      <c r="T143" s="123"/>
      <c r="U143" s="124"/>
      <c r="V143" s="230">
        <f aca="true" t="shared" si="55" ref="V143:V148">T143*U143</f>
        <v>0</v>
      </c>
      <c r="W143" s="231">
        <f aca="true" t="shared" si="56" ref="W143:W148">G143+M143+S143</f>
        <v>0</v>
      </c>
      <c r="X143" s="232">
        <f aca="true" t="shared" si="57" ref="X143:X148">J143+P143+V143</f>
        <v>0</v>
      </c>
      <c r="Y143" s="232">
        <f aca="true" t="shared" si="58" ref="Y143:Y149">W143-X143</f>
        <v>0</v>
      </c>
      <c r="Z143" s="233" t="e">
        <f aca="true" t="shared" si="59" ref="Z143:Z149">Y143/W143</f>
        <v>#DIV/0!</v>
      </c>
      <c r="AA143" s="234"/>
      <c r="AB143" s="131"/>
      <c r="AC143" s="131"/>
      <c r="AD143" s="131"/>
      <c r="AE143" s="131"/>
      <c r="AF143" s="131"/>
      <c r="AG143" s="131"/>
    </row>
    <row r="144" spans="1:33" ht="30" customHeight="1">
      <c r="A144" s="242" t="s">
        <v>76</v>
      </c>
      <c r="B144" s="243" t="s">
        <v>246</v>
      </c>
      <c r="C144" s="244" t="s">
        <v>247</v>
      </c>
      <c r="D144" s="122" t="s">
        <v>245</v>
      </c>
      <c r="E144" s="123"/>
      <c r="F144" s="124"/>
      <c r="G144" s="125">
        <f t="shared" si="50"/>
        <v>0</v>
      </c>
      <c r="H144" s="123"/>
      <c r="I144" s="124"/>
      <c r="J144" s="125">
        <f t="shared" si="51"/>
        <v>0</v>
      </c>
      <c r="K144" s="123"/>
      <c r="L144" s="124"/>
      <c r="M144" s="125">
        <f t="shared" si="52"/>
        <v>0</v>
      </c>
      <c r="N144" s="123"/>
      <c r="O144" s="124"/>
      <c r="P144" s="125">
        <f t="shared" si="53"/>
        <v>0</v>
      </c>
      <c r="Q144" s="123"/>
      <c r="R144" s="124"/>
      <c r="S144" s="125">
        <f t="shared" si="54"/>
        <v>0</v>
      </c>
      <c r="T144" s="123"/>
      <c r="U144" s="124"/>
      <c r="V144" s="230">
        <f t="shared" si="55"/>
        <v>0</v>
      </c>
      <c r="W144" s="235">
        <f t="shared" si="56"/>
        <v>0</v>
      </c>
      <c r="X144" s="127">
        <f t="shared" si="57"/>
        <v>0</v>
      </c>
      <c r="Y144" s="127">
        <f t="shared" si="58"/>
        <v>0</v>
      </c>
      <c r="Z144" s="128" t="e">
        <f t="shared" si="59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>
      <c r="A145" s="242" t="s">
        <v>76</v>
      </c>
      <c r="B145" s="243" t="s">
        <v>248</v>
      </c>
      <c r="C145" s="244" t="s">
        <v>249</v>
      </c>
      <c r="D145" s="122" t="s">
        <v>250</v>
      </c>
      <c r="E145" s="245"/>
      <c r="F145" s="246"/>
      <c r="G145" s="125">
        <f t="shared" si="50"/>
        <v>0</v>
      </c>
      <c r="H145" s="245"/>
      <c r="I145" s="246"/>
      <c r="J145" s="125">
        <f t="shared" si="51"/>
        <v>0</v>
      </c>
      <c r="K145" s="123"/>
      <c r="L145" s="124"/>
      <c r="M145" s="125">
        <f t="shared" si="52"/>
        <v>0</v>
      </c>
      <c r="N145" s="123"/>
      <c r="O145" s="124"/>
      <c r="P145" s="125">
        <f t="shared" si="53"/>
        <v>0</v>
      </c>
      <c r="Q145" s="123"/>
      <c r="R145" s="124"/>
      <c r="S145" s="125">
        <f t="shared" si="54"/>
        <v>0</v>
      </c>
      <c r="T145" s="123"/>
      <c r="U145" s="124"/>
      <c r="V145" s="230">
        <f t="shared" si="55"/>
        <v>0</v>
      </c>
      <c r="W145" s="247">
        <f t="shared" si="56"/>
        <v>0</v>
      </c>
      <c r="X145" s="127">
        <f t="shared" si="57"/>
        <v>0</v>
      </c>
      <c r="Y145" s="127">
        <f t="shared" si="58"/>
        <v>0</v>
      </c>
      <c r="Z145" s="128" t="e">
        <f t="shared" si="59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customHeight="1">
      <c r="A146" s="242" t="s">
        <v>76</v>
      </c>
      <c r="B146" s="243" t="s">
        <v>251</v>
      </c>
      <c r="C146" s="244" t="s">
        <v>252</v>
      </c>
      <c r="D146" s="122" t="s">
        <v>250</v>
      </c>
      <c r="E146" s="123"/>
      <c r="F146" s="124"/>
      <c r="G146" s="125">
        <f t="shared" si="50"/>
        <v>0</v>
      </c>
      <c r="H146" s="123"/>
      <c r="I146" s="124"/>
      <c r="J146" s="125">
        <f t="shared" si="51"/>
        <v>0</v>
      </c>
      <c r="K146" s="245"/>
      <c r="L146" s="246"/>
      <c r="M146" s="125">
        <f t="shared" si="52"/>
        <v>0</v>
      </c>
      <c r="N146" s="245"/>
      <c r="O146" s="246"/>
      <c r="P146" s="125">
        <f t="shared" si="53"/>
        <v>0</v>
      </c>
      <c r="Q146" s="245"/>
      <c r="R146" s="246"/>
      <c r="S146" s="125">
        <f t="shared" si="54"/>
        <v>0</v>
      </c>
      <c r="T146" s="245"/>
      <c r="U146" s="246"/>
      <c r="V146" s="230">
        <f t="shared" si="55"/>
        <v>0</v>
      </c>
      <c r="W146" s="247">
        <f t="shared" si="56"/>
        <v>0</v>
      </c>
      <c r="X146" s="127">
        <f t="shared" si="57"/>
        <v>0</v>
      </c>
      <c r="Y146" s="127">
        <f t="shared" si="58"/>
        <v>0</v>
      </c>
      <c r="Z146" s="128" t="e">
        <f t="shared" si="59"/>
        <v>#DIV/0!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>
      <c r="A147" s="242" t="s">
        <v>76</v>
      </c>
      <c r="B147" s="243" t="s">
        <v>253</v>
      </c>
      <c r="C147" s="244" t="s">
        <v>254</v>
      </c>
      <c r="D147" s="122" t="s">
        <v>250</v>
      </c>
      <c r="E147" s="123"/>
      <c r="F147" s="124"/>
      <c r="G147" s="125">
        <f t="shared" si="50"/>
        <v>0</v>
      </c>
      <c r="H147" s="123"/>
      <c r="I147" s="124"/>
      <c r="J147" s="125">
        <f t="shared" si="51"/>
        <v>0</v>
      </c>
      <c r="K147" s="123"/>
      <c r="L147" s="124"/>
      <c r="M147" s="125">
        <f t="shared" si="52"/>
        <v>0</v>
      </c>
      <c r="N147" s="123"/>
      <c r="O147" s="124"/>
      <c r="P147" s="125">
        <f t="shared" si="53"/>
        <v>0</v>
      </c>
      <c r="Q147" s="123"/>
      <c r="R147" s="124"/>
      <c r="S147" s="125">
        <f t="shared" si="54"/>
        <v>0</v>
      </c>
      <c r="T147" s="123"/>
      <c r="U147" s="124"/>
      <c r="V147" s="230">
        <f t="shared" si="55"/>
        <v>0</v>
      </c>
      <c r="W147" s="235">
        <f t="shared" si="56"/>
        <v>0</v>
      </c>
      <c r="X147" s="127">
        <f t="shared" si="57"/>
        <v>0</v>
      </c>
      <c r="Y147" s="127">
        <f t="shared" si="58"/>
        <v>0</v>
      </c>
      <c r="Z147" s="128" t="e">
        <f t="shared" si="59"/>
        <v>#DIV/0!</v>
      </c>
      <c r="AA147" s="129"/>
      <c r="AB147" s="131"/>
      <c r="AC147" s="131"/>
      <c r="AD147" s="131"/>
      <c r="AE147" s="131"/>
      <c r="AF147" s="131"/>
      <c r="AG147" s="131"/>
    </row>
    <row r="148" spans="1:33" ht="38.25" customHeight="1">
      <c r="A148" s="248" t="s">
        <v>76</v>
      </c>
      <c r="B148" s="249" t="s">
        <v>255</v>
      </c>
      <c r="C148" s="250" t="s">
        <v>256</v>
      </c>
      <c r="D148" s="135"/>
      <c r="E148" s="136"/>
      <c r="F148" s="137">
        <v>0.22</v>
      </c>
      <c r="G148" s="138">
        <f t="shared" si="50"/>
        <v>0</v>
      </c>
      <c r="H148" s="136"/>
      <c r="I148" s="137">
        <v>0.22</v>
      </c>
      <c r="J148" s="138">
        <f t="shared" si="51"/>
        <v>0</v>
      </c>
      <c r="K148" s="136"/>
      <c r="L148" s="137">
        <v>0.22</v>
      </c>
      <c r="M148" s="138">
        <f t="shared" si="52"/>
        <v>0</v>
      </c>
      <c r="N148" s="136"/>
      <c r="O148" s="137">
        <v>0.22</v>
      </c>
      <c r="P148" s="138">
        <f t="shared" si="53"/>
        <v>0</v>
      </c>
      <c r="Q148" s="136"/>
      <c r="R148" s="137">
        <v>0.22</v>
      </c>
      <c r="S148" s="138">
        <f t="shared" si="54"/>
        <v>0</v>
      </c>
      <c r="T148" s="136"/>
      <c r="U148" s="137">
        <v>0.22</v>
      </c>
      <c r="V148" s="237">
        <f t="shared" si="55"/>
        <v>0</v>
      </c>
      <c r="W148" s="238">
        <f t="shared" si="56"/>
        <v>0</v>
      </c>
      <c r="X148" s="239">
        <f t="shared" si="57"/>
        <v>0</v>
      </c>
      <c r="Y148" s="239">
        <f t="shared" si="58"/>
        <v>0</v>
      </c>
      <c r="Z148" s="240" t="e">
        <f t="shared" si="59"/>
        <v>#DIV/0!</v>
      </c>
      <c r="AA148" s="153"/>
      <c r="AB148" s="11"/>
      <c r="AC148" s="11"/>
      <c r="AD148" s="11"/>
      <c r="AE148" s="11"/>
      <c r="AF148" s="11"/>
      <c r="AG148" s="11"/>
    </row>
    <row r="149" spans="1:33" ht="30" customHeight="1">
      <c r="A149" s="167" t="s">
        <v>257</v>
      </c>
      <c r="B149" s="168"/>
      <c r="C149" s="169"/>
      <c r="D149" s="170"/>
      <c r="E149" s="174">
        <f>SUM(E143:E147)</f>
        <v>0</v>
      </c>
      <c r="F149" s="190"/>
      <c r="G149" s="174">
        <f>SUM(G143:G148)</f>
        <v>0</v>
      </c>
      <c r="H149" s="174">
        <f>SUM(H143:H147)</f>
        <v>0</v>
      </c>
      <c r="I149" s="190"/>
      <c r="J149" s="174">
        <f>SUM(J143:J148)</f>
        <v>0</v>
      </c>
      <c r="K149" s="174">
        <f>SUM(K143:K147)</f>
        <v>0</v>
      </c>
      <c r="L149" s="190"/>
      <c r="M149" s="174">
        <f>SUM(M143:M148)</f>
        <v>0</v>
      </c>
      <c r="N149" s="174">
        <f>SUM(N143:N147)</f>
        <v>0</v>
      </c>
      <c r="O149" s="190"/>
      <c r="P149" s="174">
        <f>SUM(P143:P148)</f>
        <v>0</v>
      </c>
      <c r="Q149" s="174">
        <f>SUM(Q143:Q147)</f>
        <v>0</v>
      </c>
      <c r="R149" s="190"/>
      <c r="S149" s="174">
        <f>SUM(S143:S148)</f>
        <v>0</v>
      </c>
      <c r="T149" s="174">
        <f>SUM(T143:T147)</f>
        <v>0</v>
      </c>
      <c r="U149" s="190"/>
      <c r="V149" s="251">
        <f>SUM(V143:V148)</f>
        <v>0</v>
      </c>
      <c r="W149" s="225">
        <f>SUM(W143:W148)</f>
        <v>0</v>
      </c>
      <c r="X149" s="226">
        <f>SUM(X143:X148)</f>
        <v>0</v>
      </c>
      <c r="Y149" s="226">
        <f t="shared" si="58"/>
        <v>0</v>
      </c>
      <c r="Z149" s="226" t="e">
        <f t="shared" si="59"/>
        <v>#DIV/0!</v>
      </c>
      <c r="AA149" s="227"/>
      <c r="AB149" s="11"/>
      <c r="AC149" s="11"/>
      <c r="AD149" s="11"/>
      <c r="AE149" s="11"/>
      <c r="AF149" s="11"/>
      <c r="AG149" s="11"/>
    </row>
    <row r="150" spans="1:33" ht="30" customHeight="1">
      <c r="A150" s="179" t="s">
        <v>71</v>
      </c>
      <c r="B150" s="180">
        <v>9</v>
      </c>
      <c r="C150" s="181" t="s">
        <v>258</v>
      </c>
      <c r="D150" s="182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252"/>
      <c r="X150" s="252"/>
      <c r="Y150" s="211"/>
      <c r="Z150" s="252"/>
      <c r="AA150" s="253"/>
      <c r="AB150" s="11"/>
      <c r="AC150" s="11"/>
      <c r="AD150" s="11"/>
      <c r="AE150" s="11"/>
      <c r="AF150" s="11"/>
      <c r="AG150" s="11"/>
    </row>
    <row r="151" spans="1:33" ht="30" customHeight="1">
      <c r="A151" s="415" t="s">
        <v>76</v>
      </c>
      <c r="B151" s="416">
        <v>43839</v>
      </c>
      <c r="C151" s="417" t="s">
        <v>259</v>
      </c>
      <c r="D151" s="418" t="s">
        <v>274</v>
      </c>
      <c r="E151" s="419">
        <v>8</v>
      </c>
      <c r="F151" s="420">
        <v>850</v>
      </c>
      <c r="G151" s="421">
        <f aca="true" t="shared" si="60" ref="G151:G156">E151*F151</f>
        <v>6800</v>
      </c>
      <c r="H151" s="419">
        <v>8</v>
      </c>
      <c r="I151" s="420">
        <v>850</v>
      </c>
      <c r="J151" s="421">
        <f aca="true" t="shared" si="61" ref="J151:J156">H151*I151</f>
        <v>6800</v>
      </c>
      <c r="K151" s="422"/>
      <c r="L151" s="420"/>
      <c r="M151" s="421">
        <f aca="true" t="shared" si="62" ref="M151:M156">K151*L151</f>
        <v>0</v>
      </c>
      <c r="N151" s="422"/>
      <c r="O151" s="420"/>
      <c r="P151" s="421">
        <f aca="true" t="shared" si="63" ref="P151:P156">N151*O151</f>
        <v>0</v>
      </c>
      <c r="Q151" s="422"/>
      <c r="R151" s="420"/>
      <c r="S151" s="421">
        <f aca="true" t="shared" si="64" ref="S151:S156">Q151*R151</f>
        <v>0</v>
      </c>
      <c r="T151" s="422"/>
      <c r="U151" s="420"/>
      <c r="V151" s="421">
        <f aca="true" t="shared" si="65" ref="V151:V156">T151*U151</f>
        <v>0</v>
      </c>
      <c r="W151" s="423">
        <f aca="true" t="shared" si="66" ref="W151:W156">G151+M151+S151</f>
        <v>6800</v>
      </c>
      <c r="X151" s="409">
        <f aca="true" t="shared" si="67" ref="X151:X156">J151+P151+V151</f>
        <v>6800</v>
      </c>
      <c r="Y151" s="409">
        <f aca="true" t="shared" si="68" ref="Y151:Y157">W151-X151</f>
        <v>0</v>
      </c>
      <c r="Z151" s="410">
        <f aca="true" t="shared" si="69" ref="Z151:Z157">Y151/W151</f>
        <v>0</v>
      </c>
      <c r="AA151" s="424"/>
      <c r="AB151" s="130"/>
      <c r="AC151" s="131"/>
      <c r="AD151" s="131"/>
      <c r="AE151" s="131"/>
      <c r="AF151" s="131"/>
      <c r="AG151" s="131"/>
    </row>
    <row r="152" spans="1:33" ht="30" customHeight="1">
      <c r="A152" s="119" t="s">
        <v>76</v>
      </c>
      <c r="B152" s="255">
        <v>43870</v>
      </c>
      <c r="C152" s="188" t="s">
        <v>260</v>
      </c>
      <c r="D152" s="256" t="s">
        <v>274</v>
      </c>
      <c r="E152" s="257">
        <v>6</v>
      </c>
      <c r="F152" s="124">
        <v>1500</v>
      </c>
      <c r="G152" s="125">
        <f t="shared" si="60"/>
        <v>9000</v>
      </c>
      <c r="H152" s="257">
        <v>6</v>
      </c>
      <c r="I152" s="124">
        <v>1500</v>
      </c>
      <c r="J152" s="125">
        <f t="shared" si="61"/>
        <v>9000</v>
      </c>
      <c r="K152" s="123"/>
      <c r="L152" s="124"/>
      <c r="M152" s="125">
        <f t="shared" si="62"/>
        <v>0</v>
      </c>
      <c r="N152" s="123"/>
      <c r="O152" s="124"/>
      <c r="P152" s="125">
        <f t="shared" si="63"/>
        <v>0</v>
      </c>
      <c r="Q152" s="123"/>
      <c r="R152" s="124"/>
      <c r="S152" s="125">
        <f t="shared" si="64"/>
        <v>0</v>
      </c>
      <c r="T152" s="123"/>
      <c r="U152" s="124"/>
      <c r="V152" s="125">
        <f t="shared" si="65"/>
        <v>0</v>
      </c>
      <c r="W152" s="126">
        <f t="shared" si="66"/>
        <v>9000</v>
      </c>
      <c r="X152" s="127">
        <f t="shared" si="67"/>
        <v>9000</v>
      </c>
      <c r="Y152" s="127">
        <f t="shared" si="68"/>
        <v>0</v>
      </c>
      <c r="Z152" s="128">
        <f t="shared" si="69"/>
        <v>0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>
      <c r="A153" s="119" t="s">
        <v>76</v>
      </c>
      <c r="B153" s="255">
        <v>43899</v>
      </c>
      <c r="C153" s="361" t="s">
        <v>375</v>
      </c>
      <c r="D153" s="362" t="s">
        <v>144</v>
      </c>
      <c r="E153" s="257"/>
      <c r="F153" s="124"/>
      <c r="G153" s="125">
        <f t="shared" si="60"/>
        <v>0</v>
      </c>
      <c r="H153" s="257"/>
      <c r="I153" s="124"/>
      <c r="J153" s="125">
        <f t="shared" si="61"/>
        <v>0</v>
      </c>
      <c r="K153" s="123">
        <v>1</v>
      </c>
      <c r="L153" s="124">
        <v>4000</v>
      </c>
      <c r="M153" s="125">
        <f t="shared" si="62"/>
        <v>4000</v>
      </c>
      <c r="N153" s="459"/>
      <c r="O153" s="454"/>
      <c r="P153" s="125">
        <f t="shared" si="63"/>
        <v>0</v>
      </c>
      <c r="Q153" s="123"/>
      <c r="R153" s="124"/>
      <c r="S153" s="125">
        <f t="shared" si="64"/>
        <v>0</v>
      </c>
      <c r="T153" s="123"/>
      <c r="U153" s="124"/>
      <c r="V153" s="125">
        <f t="shared" si="65"/>
        <v>0</v>
      </c>
      <c r="W153" s="126">
        <f t="shared" si="66"/>
        <v>4000</v>
      </c>
      <c r="X153" s="127">
        <f t="shared" si="67"/>
        <v>0</v>
      </c>
      <c r="Y153" s="127">
        <f t="shared" si="68"/>
        <v>4000</v>
      </c>
      <c r="Z153" s="128">
        <v>25</v>
      </c>
      <c r="AA153" s="129"/>
      <c r="AB153" s="131"/>
      <c r="AC153" s="131"/>
      <c r="AD153" s="131"/>
      <c r="AE153" s="131"/>
      <c r="AF153" s="131"/>
      <c r="AG153" s="131"/>
    </row>
    <row r="154" spans="1:33" ht="30" customHeight="1">
      <c r="A154" s="119" t="s">
        <v>76</v>
      </c>
      <c r="B154" s="255">
        <v>43930</v>
      </c>
      <c r="C154" s="188" t="s">
        <v>261</v>
      </c>
      <c r="D154" s="256"/>
      <c r="E154" s="257"/>
      <c r="F154" s="124"/>
      <c r="G154" s="125">
        <f t="shared" si="60"/>
        <v>0</v>
      </c>
      <c r="H154" s="257"/>
      <c r="I154" s="124"/>
      <c r="J154" s="125">
        <f t="shared" si="61"/>
        <v>0</v>
      </c>
      <c r="K154" s="123"/>
      <c r="L154" s="124"/>
      <c r="M154" s="125">
        <f t="shared" si="62"/>
        <v>0</v>
      </c>
      <c r="N154" s="123"/>
      <c r="O154" s="124"/>
      <c r="P154" s="125">
        <f t="shared" si="63"/>
        <v>0</v>
      </c>
      <c r="Q154" s="123"/>
      <c r="R154" s="124"/>
      <c r="S154" s="125">
        <f t="shared" si="64"/>
        <v>0</v>
      </c>
      <c r="T154" s="123"/>
      <c r="U154" s="124"/>
      <c r="V154" s="125">
        <f t="shared" si="65"/>
        <v>0</v>
      </c>
      <c r="W154" s="126">
        <f t="shared" si="66"/>
        <v>0</v>
      </c>
      <c r="X154" s="127">
        <f t="shared" si="67"/>
        <v>0</v>
      </c>
      <c r="Y154" s="127">
        <f t="shared" si="68"/>
        <v>0</v>
      </c>
      <c r="Z154" s="128" t="e">
        <f t="shared" si="69"/>
        <v>#DIV/0!</v>
      </c>
      <c r="AA154" s="129"/>
      <c r="AB154" s="131"/>
      <c r="AC154" s="131"/>
      <c r="AD154" s="131"/>
      <c r="AE154" s="131"/>
      <c r="AF154" s="131"/>
      <c r="AG154" s="131"/>
    </row>
    <row r="155" spans="1:33" ht="30" customHeight="1">
      <c r="A155" s="132" t="s">
        <v>76</v>
      </c>
      <c r="B155" s="255">
        <v>43960</v>
      </c>
      <c r="C155" s="358" t="s">
        <v>376</v>
      </c>
      <c r="D155" s="363" t="s">
        <v>144</v>
      </c>
      <c r="E155" s="259"/>
      <c r="F155" s="137"/>
      <c r="G155" s="138">
        <f t="shared" si="60"/>
        <v>0</v>
      </c>
      <c r="H155" s="259"/>
      <c r="I155" s="137"/>
      <c r="J155" s="138">
        <f t="shared" si="61"/>
        <v>0</v>
      </c>
      <c r="K155" s="136">
        <v>5</v>
      </c>
      <c r="L155" s="137">
        <v>600</v>
      </c>
      <c r="M155" s="138">
        <f t="shared" si="62"/>
        <v>3000</v>
      </c>
      <c r="N155" s="460"/>
      <c r="O155" s="461">
        <v>1400</v>
      </c>
      <c r="P155" s="125">
        <f t="shared" si="63"/>
        <v>0</v>
      </c>
      <c r="Q155" s="136"/>
      <c r="R155" s="137"/>
      <c r="S155" s="138">
        <f t="shared" si="64"/>
        <v>0</v>
      </c>
      <c r="T155" s="136"/>
      <c r="U155" s="137"/>
      <c r="V155" s="138">
        <f t="shared" si="65"/>
        <v>0</v>
      </c>
      <c r="W155" s="139">
        <f t="shared" si="66"/>
        <v>3000</v>
      </c>
      <c r="X155" s="127">
        <f t="shared" si="67"/>
        <v>0</v>
      </c>
      <c r="Y155" s="127">
        <f t="shared" si="68"/>
        <v>3000</v>
      </c>
      <c r="Z155" s="128">
        <f t="shared" si="69"/>
        <v>1</v>
      </c>
      <c r="AA155" s="140"/>
      <c r="AB155" s="131"/>
      <c r="AC155" s="131"/>
      <c r="AD155" s="131"/>
      <c r="AE155" s="131"/>
      <c r="AF155" s="131"/>
      <c r="AG155" s="131"/>
    </row>
    <row r="156" spans="1:33" ht="43.5" customHeight="1">
      <c r="A156" s="132" t="s">
        <v>76</v>
      </c>
      <c r="B156" s="255">
        <v>43991</v>
      </c>
      <c r="C156" s="236" t="s">
        <v>262</v>
      </c>
      <c r="D156" s="149"/>
      <c r="E156" s="136"/>
      <c r="F156" s="137">
        <v>0.22</v>
      </c>
      <c r="G156" s="138">
        <f t="shared" si="60"/>
        <v>0</v>
      </c>
      <c r="H156" s="136"/>
      <c r="I156" s="137">
        <v>0.22</v>
      </c>
      <c r="J156" s="138">
        <f t="shared" si="61"/>
        <v>0</v>
      </c>
      <c r="K156" s="136"/>
      <c r="L156" s="137">
        <v>0.22</v>
      </c>
      <c r="M156" s="138">
        <f t="shared" si="62"/>
        <v>0</v>
      </c>
      <c r="N156" s="136"/>
      <c r="O156" s="137">
        <v>0.22</v>
      </c>
      <c r="P156" s="138">
        <f t="shared" si="63"/>
        <v>0</v>
      </c>
      <c r="Q156" s="136"/>
      <c r="R156" s="137">
        <v>0.22</v>
      </c>
      <c r="S156" s="138">
        <f t="shared" si="64"/>
        <v>0</v>
      </c>
      <c r="T156" s="136"/>
      <c r="U156" s="137">
        <v>0.22</v>
      </c>
      <c r="V156" s="138">
        <f t="shared" si="65"/>
        <v>0</v>
      </c>
      <c r="W156" s="139">
        <f t="shared" si="66"/>
        <v>0</v>
      </c>
      <c r="X156" s="166">
        <f t="shared" si="67"/>
        <v>0</v>
      </c>
      <c r="Y156" s="166">
        <f t="shared" si="68"/>
        <v>0</v>
      </c>
      <c r="Z156" s="224" t="e">
        <f t="shared" si="69"/>
        <v>#DIV/0!</v>
      </c>
      <c r="AA156" s="140"/>
      <c r="AB156" s="11"/>
      <c r="AC156" s="11"/>
      <c r="AD156" s="11"/>
      <c r="AE156" s="11"/>
      <c r="AF156" s="11"/>
      <c r="AG156" s="11"/>
    </row>
    <row r="157" spans="1:33" ht="30" customHeight="1">
      <c r="A157" s="167" t="s">
        <v>263</v>
      </c>
      <c r="B157" s="168"/>
      <c r="C157" s="169"/>
      <c r="D157" s="170"/>
      <c r="E157" s="174">
        <f>SUM(E151:E155)</f>
        <v>14</v>
      </c>
      <c r="F157" s="190"/>
      <c r="G157" s="173">
        <f>SUM(G151:G156)</f>
        <v>15800</v>
      </c>
      <c r="H157" s="174">
        <f>SUM(H151:H155)</f>
        <v>14</v>
      </c>
      <c r="I157" s="190"/>
      <c r="J157" s="173">
        <f>SUM(J151:J156)</f>
        <v>15800</v>
      </c>
      <c r="K157" s="191">
        <f>SUM(K151:K155)</f>
        <v>6</v>
      </c>
      <c r="L157" s="190"/>
      <c r="M157" s="173">
        <f>SUM(M151:M156)</f>
        <v>7000</v>
      </c>
      <c r="N157" s="191">
        <f>SUM(N151:N155)</f>
        <v>0</v>
      </c>
      <c r="O157" s="190"/>
      <c r="P157" s="173">
        <f>SUM(P151:P156)</f>
        <v>0</v>
      </c>
      <c r="Q157" s="191">
        <f>SUM(Q151:Q155)</f>
        <v>0</v>
      </c>
      <c r="R157" s="190"/>
      <c r="S157" s="173">
        <f>SUM(S151:S156)</f>
        <v>0</v>
      </c>
      <c r="T157" s="191">
        <f>SUM(T151:T155)</f>
        <v>0</v>
      </c>
      <c r="U157" s="190"/>
      <c r="V157" s="175">
        <f>SUM(V151:V156)</f>
        <v>0</v>
      </c>
      <c r="W157" s="225">
        <f>SUM(W151:W156)</f>
        <v>22800</v>
      </c>
      <c r="X157" s="226">
        <f>SUM(X151:X156)</f>
        <v>15800</v>
      </c>
      <c r="Y157" s="226">
        <f t="shared" si="68"/>
        <v>7000</v>
      </c>
      <c r="Z157" s="226">
        <f t="shared" si="69"/>
        <v>0.30701754385964913</v>
      </c>
      <c r="AA157" s="227"/>
      <c r="AB157" s="11"/>
      <c r="AC157" s="11"/>
      <c r="AD157" s="11"/>
      <c r="AE157" s="11"/>
      <c r="AF157" s="11"/>
      <c r="AG157" s="11"/>
    </row>
    <row r="158" spans="1:33" ht="30" customHeight="1">
      <c r="A158" s="179" t="s">
        <v>71</v>
      </c>
      <c r="B158" s="209">
        <v>10</v>
      </c>
      <c r="C158" s="241" t="s">
        <v>264</v>
      </c>
      <c r="D158" s="182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228"/>
      <c r="X158" s="228"/>
      <c r="Y158" s="183"/>
      <c r="Z158" s="228"/>
      <c r="AA158" s="229"/>
      <c r="AB158" s="11"/>
      <c r="AC158" s="11"/>
      <c r="AD158" s="11"/>
      <c r="AE158" s="11"/>
      <c r="AF158" s="11"/>
      <c r="AG158" s="11"/>
    </row>
    <row r="159" spans="1:33" ht="30" customHeight="1">
      <c r="A159" s="119" t="s">
        <v>76</v>
      </c>
      <c r="B159" s="255">
        <v>43840</v>
      </c>
      <c r="C159" s="260" t="s">
        <v>265</v>
      </c>
      <c r="D159" s="254"/>
      <c r="E159" s="261"/>
      <c r="F159" s="161"/>
      <c r="G159" s="162">
        <f>E159*F159</f>
        <v>0</v>
      </c>
      <c r="H159" s="261"/>
      <c r="I159" s="161"/>
      <c r="J159" s="162">
        <f>H159*I159</f>
        <v>0</v>
      </c>
      <c r="K159" s="160"/>
      <c r="L159" s="161"/>
      <c r="M159" s="162">
        <f>K159*L159</f>
        <v>0</v>
      </c>
      <c r="N159" s="160"/>
      <c r="O159" s="161"/>
      <c r="P159" s="162">
        <f>N159*O159</f>
        <v>0</v>
      </c>
      <c r="Q159" s="160"/>
      <c r="R159" s="161"/>
      <c r="S159" s="162">
        <f>Q159*R159</f>
        <v>0</v>
      </c>
      <c r="T159" s="160"/>
      <c r="U159" s="161"/>
      <c r="V159" s="262">
        <f>T159*U159</f>
        <v>0</v>
      </c>
      <c r="W159" s="263">
        <f>G159+M159+S159</f>
        <v>0</v>
      </c>
      <c r="X159" s="232">
        <f>J159+P159+V159</f>
        <v>0</v>
      </c>
      <c r="Y159" s="232">
        <f aca="true" t="shared" si="70" ref="Y159:Y164">W159-X159</f>
        <v>0</v>
      </c>
      <c r="Z159" s="233" t="e">
        <f aca="true" t="shared" si="71" ref="Z159:Z164">Y159/W159</f>
        <v>#DIV/0!</v>
      </c>
      <c r="AA159" s="264"/>
      <c r="AB159" s="131"/>
      <c r="AC159" s="131"/>
      <c r="AD159" s="131"/>
      <c r="AE159" s="131"/>
      <c r="AF159" s="131"/>
      <c r="AG159" s="131"/>
    </row>
    <row r="160" spans="1:33" ht="30" customHeight="1">
      <c r="A160" s="119" t="s">
        <v>76</v>
      </c>
      <c r="B160" s="255">
        <v>43871</v>
      </c>
      <c r="C160" s="260" t="s">
        <v>265</v>
      </c>
      <c r="D160" s="256"/>
      <c r="E160" s="257"/>
      <c r="F160" s="124"/>
      <c r="G160" s="125">
        <f>E160*F160</f>
        <v>0</v>
      </c>
      <c r="H160" s="257"/>
      <c r="I160" s="124"/>
      <c r="J160" s="125">
        <f>H160*I160</f>
        <v>0</v>
      </c>
      <c r="K160" s="123"/>
      <c r="L160" s="124"/>
      <c r="M160" s="125">
        <f>K160*L160</f>
        <v>0</v>
      </c>
      <c r="N160" s="123"/>
      <c r="O160" s="124"/>
      <c r="P160" s="125">
        <f>N160*O160</f>
        <v>0</v>
      </c>
      <c r="Q160" s="123"/>
      <c r="R160" s="124"/>
      <c r="S160" s="125">
        <f>Q160*R160</f>
        <v>0</v>
      </c>
      <c r="T160" s="123"/>
      <c r="U160" s="124"/>
      <c r="V160" s="230">
        <f>T160*U160</f>
        <v>0</v>
      </c>
      <c r="W160" s="235">
        <f>G160+M160+S160</f>
        <v>0</v>
      </c>
      <c r="X160" s="127">
        <f>J160+P160+V160</f>
        <v>0</v>
      </c>
      <c r="Y160" s="127">
        <f t="shared" si="70"/>
        <v>0</v>
      </c>
      <c r="Z160" s="128" t="e">
        <f t="shared" si="71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>
      <c r="A161" s="119" t="s">
        <v>76</v>
      </c>
      <c r="B161" s="255">
        <v>43900</v>
      </c>
      <c r="C161" s="260" t="s">
        <v>265</v>
      </c>
      <c r="D161" s="256"/>
      <c r="E161" s="257"/>
      <c r="F161" s="124"/>
      <c r="G161" s="125">
        <f>E161*F161</f>
        <v>0</v>
      </c>
      <c r="H161" s="257"/>
      <c r="I161" s="124"/>
      <c r="J161" s="125">
        <f>H161*I161</f>
        <v>0</v>
      </c>
      <c r="K161" s="123"/>
      <c r="L161" s="124"/>
      <c r="M161" s="125">
        <f>K161*L161</f>
        <v>0</v>
      </c>
      <c r="N161" s="123"/>
      <c r="O161" s="124"/>
      <c r="P161" s="125">
        <f>N161*O161</f>
        <v>0</v>
      </c>
      <c r="Q161" s="123"/>
      <c r="R161" s="124"/>
      <c r="S161" s="125">
        <f>Q161*R161</f>
        <v>0</v>
      </c>
      <c r="T161" s="123"/>
      <c r="U161" s="124"/>
      <c r="V161" s="230">
        <f>T161*U161</f>
        <v>0</v>
      </c>
      <c r="W161" s="235">
        <f>G161+M161+S161</f>
        <v>0</v>
      </c>
      <c r="X161" s="127">
        <f>J161+P161+V161</f>
        <v>0</v>
      </c>
      <c r="Y161" s="127">
        <f t="shared" si="70"/>
        <v>0</v>
      </c>
      <c r="Z161" s="128" t="e">
        <f t="shared" si="71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>
      <c r="A162" s="132" t="s">
        <v>76</v>
      </c>
      <c r="B162" s="265">
        <v>43931</v>
      </c>
      <c r="C162" s="164" t="s">
        <v>266</v>
      </c>
      <c r="D162" s="258" t="s">
        <v>79</v>
      </c>
      <c r="E162" s="259"/>
      <c r="F162" s="137"/>
      <c r="G162" s="125">
        <f>E162*F162</f>
        <v>0</v>
      </c>
      <c r="H162" s="259"/>
      <c r="I162" s="137"/>
      <c r="J162" s="125">
        <f>H162*I162</f>
        <v>0</v>
      </c>
      <c r="K162" s="136"/>
      <c r="L162" s="137"/>
      <c r="M162" s="138">
        <f>K162*L162</f>
        <v>0</v>
      </c>
      <c r="N162" s="136"/>
      <c r="O162" s="137"/>
      <c r="P162" s="138">
        <f>N162*O162</f>
        <v>0</v>
      </c>
      <c r="Q162" s="136"/>
      <c r="R162" s="137"/>
      <c r="S162" s="138">
        <f>Q162*R162</f>
        <v>0</v>
      </c>
      <c r="T162" s="136"/>
      <c r="U162" s="137"/>
      <c r="V162" s="237">
        <f>T162*U162</f>
        <v>0</v>
      </c>
      <c r="W162" s="266">
        <f>G162+M162+S162</f>
        <v>0</v>
      </c>
      <c r="X162" s="127">
        <f>J162+P162+V162</f>
        <v>0</v>
      </c>
      <c r="Y162" s="127">
        <f t="shared" si="70"/>
        <v>0</v>
      </c>
      <c r="Z162" s="128" t="e">
        <f t="shared" si="71"/>
        <v>#DIV/0!</v>
      </c>
      <c r="AA162" s="221"/>
      <c r="AB162" s="131"/>
      <c r="AC162" s="131"/>
      <c r="AD162" s="131"/>
      <c r="AE162" s="131"/>
      <c r="AF162" s="131"/>
      <c r="AG162" s="131"/>
    </row>
    <row r="163" spans="1:33" ht="48.75" customHeight="1">
      <c r="A163" s="132" t="s">
        <v>76</v>
      </c>
      <c r="B163" s="267">
        <v>43961</v>
      </c>
      <c r="C163" s="236" t="s">
        <v>267</v>
      </c>
      <c r="D163" s="268"/>
      <c r="E163" s="136"/>
      <c r="F163" s="137">
        <v>0.22</v>
      </c>
      <c r="G163" s="138">
        <f>E163*F163</f>
        <v>0</v>
      </c>
      <c r="H163" s="136"/>
      <c r="I163" s="137">
        <v>0.22</v>
      </c>
      <c r="J163" s="138">
        <f>H163*I163</f>
        <v>0</v>
      </c>
      <c r="K163" s="136"/>
      <c r="L163" s="137">
        <v>0.22</v>
      </c>
      <c r="M163" s="138">
        <f>K163*L163</f>
        <v>0</v>
      </c>
      <c r="N163" s="136"/>
      <c r="O163" s="137">
        <v>0.22</v>
      </c>
      <c r="P163" s="138">
        <f>N163*O163</f>
        <v>0</v>
      </c>
      <c r="Q163" s="136"/>
      <c r="R163" s="137">
        <v>0.22</v>
      </c>
      <c r="S163" s="138">
        <f>Q163*R163</f>
        <v>0</v>
      </c>
      <c r="T163" s="136"/>
      <c r="U163" s="137">
        <v>0.22</v>
      </c>
      <c r="V163" s="237">
        <f>T163*U163</f>
        <v>0</v>
      </c>
      <c r="W163" s="238">
        <f>G163+M163+S163</f>
        <v>0</v>
      </c>
      <c r="X163" s="239">
        <f>J163+P163+V163</f>
        <v>0</v>
      </c>
      <c r="Y163" s="239">
        <f t="shared" si="70"/>
        <v>0</v>
      </c>
      <c r="Z163" s="240" t="e">
        <f t="shared" si="71"/>
        <v>#DIV/0!</v>
      </c>
      <c r="AA163" s="269"/>
      <c r="AB163" s="11"/>
      <c r="AC163" s="11"/>
      <c r="AD163" s="11"/>
      <c r="AE163" s="11"/>
      <c r="AF163" s="11"/>
      <c r="AG163" s="11"/>
    </row>
    <row r="164" spans="1:33" ht="30" customHeight="1">
      <c r="A164" s="167" t="s">
        <v>268</v>
      </c>
      <c r="B164" s="168"/>
      <c r="C164" s="169"/>
      <c r="D164" s="170"/>
      <c r="E164" s="174">
        <f>SUM(E159:E162)</f>
        <v>0</v>
      </c>
      <c r="F164" s="190"/>
      <c r="G164" s="173">
        <f>SUM(G159:G163)</f>
        <v>0</v>
      </c>
      <c r="H164" s="174">
        <f>SUM(H159:H162)</f>
        <v>0</v>
      </c>
      <c r="I164" s="190"/>
      <c r="J164" s="173">
        <f>SUM(J159:J163)</f>
        <v>0</v>
      </c>
      <c r="K164" s="191">
        <f>SUM(K159:K162)</f>
        <v>0</v>
      </c>
      <c r="L164" s="190"/>
      <c r="M164" s="173">
        <f>SUM(M159:M163)</f>
        <v>0</v>
      </c>
      <c r="N164" s="191">
        <f>SUM(N159:N162)</f>
        <v>0</v>
      </c>
      <c r="O164" s="190"/>
      <c r="P164" s="173">
        <f>SUM(P159:P163)</f>
        <v>0</v>
      </c>
      <c r="Q164" s="191">
        <f>SUM(Q159:Q162)</f>
        <v>0</v>
      </c>
      <c r="R164" s="190"/>
      <c r="S164" s="173">
        <f>SUM(S159:S163)</f>
        <v>0</v>
      </c>
      <c r="T164" s="191">
        <f>SUM(T159:T162)</f>
        <v>0</v>
      </c>
      <c r="U164" s="190"/>
      <c r="V164" s="175">
        <f>SUM(V159:V163)</f>
        <v>0</v>
      </c>
      <c r="W164" s="225">
        <f>SUM(W159:W163)</f>
        <v>0</v>
      </c>
      <c r="X164" s="226">
        <f>SUM(X159:X163)</f>
        <v>0</v>
      </c>
      <c r="Y164" s="226">
        <f t="shared" si="70"/>
        <v>0</v>
      </c>
      <c r="Z164" s="226" t="e">
        <f t="shared" si="71"/>
        <v>#DIV/0!</v>
      </c>
      <c r="AA164" s="227"/>
      <c r="AB164" s="11"/>
      <c r="AC164" s="11"/>
      <c r="AD164" s="11"/>
      <c r="AE164" s="11"/>
      <c r="AF164" s="11"/>
      <c r="AG164" s="11"/>
    </row>
    <row r="165" spans="1:33" ht="30" customHeight="1">
      <c r="A165" s="179" t="s">
        <v>71</v>
      </c>
      <c r="B165" s="209">
        <v>11</v>
      </c>
      <c r="C165" s="181" t="s">
        <v>269</v>
      </c>
      <c r="D165" s="182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228"/>
      <c r="X165" s="228"/>
      <c r="Y165" s="183"/>
      <c r="Z165" s="228"/>
      <c r="AA165" s="229"/>
      <c r="AB165" s="11"/>
      <c r="AC165" s="11"/>
      <c r="AD165" s="11"/>
      <c r="AE165" s="11"/>
      <c r="AF165" s="11"/>
      <c r="AG165" s="11"/>
    </row>
    <row r="166" spans="1:33" ht="30" customHeight="1">
      <c r="A166" s="270" t="s">
        <v>76</v>
      </c>
      <c r="B166" s="255">
        <v>43841</v>
      </c>
      <c r="C166" s="260" t="s">
        <v>270</v>
      </c>
      <c r="D166" s="159" t="s">
        <v>113</v>
      </c>
      <c r="E166" s="160"/>
      <c r="F166" s="161"/>
      <c r="G166" s="162">
        <f>E166*F166</f>
        <v>0</v>
      </c>
      <c r="H166" s="160"/>
      <c r="I166" s="161"/>
      <c r="J166" s="162">
        <f>H166*I166</f>
        <v>0</v>
      </c>
      <c r="K166" s="160"/>
      <c r="L166" s="161"/>
      <c r="M166" s="162">
        <f>K166*L166</f>
        <v>0</v>
      </c>
      <c r="N166" s="160"/>
      <c r="O166" s="161"/>
      <c r="P166" s="162">
        <f>N166*O166</f>
        <v>0</v>
      </c>
      <c r="Q166" s="160"/>
      <c r="R166" s="161"/>
      <c r="S166" s="162">
        <f>Q166*R166</f>
        <v>0</v>
      </c>
      <c r="T166" s="160"/>
      <c r="U166" s="161"/>
      <c r="V166" s="262">
        <f>T166*U166</f>
        <v>0</v>
      </c>
      <c r="W166" s="263">
        <f>G166+M166+S166</f>
        <v>0</v>
      </c>
      <c r="X166" s="232">
        <f>J166+P166+V166</f>
        <v>0</v>
      </c>
      <c r="Y166" s="232">
        <f>W166-X166</f>
        <v>0</v>
      </c>
      <c r="Z166" s="233" t="e">
        <f>Y166/W166</f>
        <v>#DIV/0!</v>
      </c>
      <c r="AA166" s="264"/>
      <c r="AB166" s="131"/>
      <c r="AC166" s="131"/>
      <c r="AD166" s="131"/>
      <c r="AE166" s="131"/>
      <c r="AF166" s="131"/>
      <c r="AG166" s="131"/>
    </row>
    <row r="167" spans="1:33" ht="42.75" customHeight="1">
      <c r="A167" s="271" t="s">
        <v>76</v>
      </c>
      <c r="B167" s="255">
        <v>43872</v>
      </c>
      <c r="C167" s="164" t="s">
        <v>270</v>
      </c>
      <c r="D167" s="135" t="s">
        <v>113</v>
      </c>
      <c r="E167" s="136"/>
      <c r="F167" s="137"/>
      <c r="G167" s="125">
        <f>E167*F167</f>
        <v>0</v>
      </c>
      <c r="H167" s="136"/>
      <c r="I167" s="137"/>
      <c r="J167" s="125">
        <f>H167*I167</f>
        <v>0</v>
      </c>
      <c r="K167" s="136"/>
      <c r="L167" s="137"/>
      <c r="M167" s="138">
        <f>K167*L167</f>
        <v>0</v>
      </c>
      <c r="N167" s="136"/>
      <c r="O167" s="137"/>
      <c r="P167" s="138">
        <f>N167*O167</f>
        <v>0</v>
      </c>
      <c r="Q167" s="136"/>
      <c r="R167" s="137"/>
      <c r="S167" s="138">
        <f>Q167*R167</f>
        <v>0</v>
      </c>
      <c r="T167" s="136"/>
      <c r="U167" s="137"/>
      <c r="V167" s="237">
        <f>T167*U167</f>
        <v>0</v>
      </c>
      <c r="W167" s="272">
        <f>G167+M167+S167</f>
        <v>0</v>
      </c>
      <c r="X167" s="239">
        <f>J167+P167+V167</f>
        <v>0</v>
      </c>
      <c r="Y167" s="239">
        <f>W167-X167</f>
        <v>0</v>
      </c>
      <c r="Z167" s="240" t="e">
        <f>Y167/W167</f>
        <v>#DIV/0!</v>
      </c>
      <c r="AA167" s="269"/>
      <c r="AB167" s="130"/>
      <c r="AC167" s="131"/>
      <c r="AD167" s="131"/>
      <c r="AE167" s="131"/>
      <c r="AF167" s="131"/>
      <c r="AG167" s="131"/>
    </row>
    <row r="168" spans="1:33" ht="40.5" customHeight="1">
      <c r="A168" s="497" t="s">
        <v>271</v>
      </c>
      <c r="B168" s="498"/>
      <c r="C168" s="498"/>
      <c r="D168" s="475"/>
      <c r="E168" s="174">
        <f>SUM(E166:E167)</f>
        <v>0</v>
      </c>
      <c r="F168" s="190"/>
      <c r="G168" s="173">
        <f>SUM(G166:G167)</f>
        <v>0</v>
      </c>
      <c r="H168" s="174">
        <f>SUM(H166:H167)</f>
        <v>0</v>
      </c>
      <c r="I168" s="190"/>
      <c r="J168" s="173">
        <f>SUM(J166:J167)</f>
        <v>0</v>
      </c>
      <c r="K168" s="191">
        <f>SUM(K166:K167)</f>
        <v>0</v>
      </c>
      <c r="L168" s="190"/>
      <c r="M168" s="173">
        <f>SUM(M166:M167)</f>
        <v>0</v>
      </c>
      <c r="N168" s="191">
        <f>SUM(N166:N167)</f>
        <v>0</v>
      </c>
      <c r="O168" s="190"/>
      <c r="P168" s="173">
        <f>SUM(P166:P167)</f>
        <v>0</v>
      </c>
      <c r="Q168" s="191">
        <f>SUM(Q166:Q167)</f>
        <v>0</v>
      </c>
      <c r="R168" s="190"/>
      <c r="S168" s="173">
        <f>SUM(S166:S167)</f>
        <v>0</v>
      </c>
      <c r="T168" s="191">
        <f>SUM(T166:T167)</f>
        <v>0</v>
      </c>
      <c r="U168" s="190"/>
      <c r="V168" s="175">
        <f>SUM(V166:V167)</f>
        <v>0</v>
      </c>
      <c r="W168" s="225">
        <f>SUM(W166:W167)</f>
        <v>0</v>
      </c>
      <c r="X168" s="226">
        <f>SUM(X166:X167)</f>
        <v>0</v>
      </c>
      <c r="Y168" s="226">
        <f>W168-X168</f>
        <v>0</v>
      </c>
      <c r="Z168" s="226" t="e">
        <f>Y168/W168</f>
        <v>#DIV/0!</v>
      </c>
      <c r="AA168" s="227"/>
      <c r="AB168" s="11"/>
      <c r="AC168" s="11"/>
      <c r="AD168" s="11"/>
      <c r="AE168" s="11"/>
      <c r="AF168" s="11"/>
      <c r="AG168" s="11"/>
    </row>
    <row r="169" spans="1:33" ht="30" customHeight="1">
      <c r="A169" s="208" t="s">
        <v>71</v>
      </c>
      <c r="B169" s="209">
        <v>12</v>
      </c>
      <c r="C169" s="210" t="s">
        <v>272</v>
      </c>
      <c r="D169" s="273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228"/>
      <c r="X169" s="228"/>
      <c r="Y169" s="183"/>
      <c r="Z169" s="228"/>
      <c r="AA169" s="229"/>
      <c r="AB169" s="11"/>
      <c r="AC169" s="11"/>
      <c r="AD169" s="11"/>
      <c r="AE169" s="11"/>
      <c r="AF169" s="11"/>
      <c r="AG169" s="11"/>
    </row>
    <row r="170" spans="1:33" ht="30" customHeight="1">
      <c r="A170" s="157" t="s">
        <v>76</v>
      </c>
      <c r="B170" s="274">
        <v>43842</v>
      </c>
      <c r="C170" s="275" t="s">
        <v>273</v>
      </c>
      <c r="D170" s="254" t="s">
        <v>274</v>
      </c>
      <c r="E170" s="261"/>
      <c r="F170" s="161"/>
      <c r="G170" s="162">
        <f>E170*F170</f>
        <v>0</v>
      </c>
      <c r="H170" s="261"/>
      <c r="I170" s="161"/>
      <c r="J170" s="162">
        <f>H170*I170</f>
        <v>0</v>
      </c>
      <c r="K170" s="160"/>
      <c r="L170" s="161"/>
      <c r="M170" s="162">
        <f>K170*L170</f>
        <v>0</v>
      </c>
      <c r="N170" s="160"/>
      <c r="O170" s="161"/>
      <c r="P170" s="162">
        <f>N170*O170</f>
        <v>0</v>
      </c>
      <c r="Q170" s="160"/>
      <c r="R170" s="161"/>
      <c r="S170" s="162">
        <f>Q170*R170</f>
        <v>0</v>
      </c>
      <c r="T170" s="160"/>
      <c r="U170" s="161"/>
      <c r="V170" s="262">
        <f>T170*U170</f>
        <v>0</v>
      </c>
      <c r="W170" s="263">
        <f>G170+M170+S170</f>
        <v>0</v>
      </c>
      <c r="X170" s="232">
        <f>J170+P170+V170</f>
        <v>0</v>
      </c>
      <c r="Y170" s="232">
        <f>W170-X170</f>
        <v>0</v>
      </c>
      <c r="Z170" s="233" t="e">
        <f>Y170/W170</f>
        <v>#DIV/0!</v>
      </c>
      <c r="AA170" s="276"/>
      <c r="AB170" s="130"/>
      <c r="AC170" s="131"/>
      <c r="AD170" s="131"/>
      <c r="AE170" s="131"/>
      <c r="AF170" s="131"/>
      <c r="AG170" s="131"/>
    </row>
    <row r="171" spans="1:33" ht="30" customHeight="1">
      <c r="A171" s="119" t="s">
        <v>76</v>
      </c>
      <c r="B171" s="255">
        <v>43873</v>
      </c>
      <c r="C171" s="188" t="s">
        <v>275</v>
      </c>
      <c r="D171" s="256" t="s">
        <v>245</v>
      </c>
      <c r="E171" s="257"/>
      <c r="F171" s="124"/>
      <c r="G171" s="125">
        <f>E171*F171</f>
        <v>0</v>
      </c>
      <c r="H171" s="257"/>
      <c r="I171" s="124"/>
      <c r="J171" s="125">
        <f>H171*I171</f>
        <v>0</v>
      </c>
      <c r="K171" s="123">
        <v>20</v>
      </c>
      <c r="L171" s="124">
        <v>250</v>
      </c>
      <c r="M171" s="125">
        <f>K171*L171</f>
        <v>5000</v>
      </c>
      <c r="N171" s="123">
        <v>20</v>
      </c>
      <c r="O171" s="124">
        <v>250</v>
      </c>
      <c r="P171" s="468">
        <f>N171*O171</f>
        <v>5000</v>
      </c>
      <c r="Q171" s="123"/>
      <c r="R171" s="124"/>
      <c r="S171" s="125">
        <f>Q171*R171</f>
        <v>0</v>
      </c>
      <c r="T171" s="123"/>
      <c r="U171" s="124"/>
      <c r="V171" s="230">
        <f>T171*U171</f>
        <v>0</v>
      </c>
      <c r="W171" s="277">
        <f>G171+M171+S171</f>
        <v>5000</v>
      </c>
      <c r="X171" s="127">
        <f>J171+P171+V171</f>
        <v>5000</v>
      </c>
      <c r="Y171" s="127">
        <f>W171-X171</f>
        <v>0</v>
      </c>
      <c r="Z171" s="128">
        <f>Y171/W171</f>
        <v>0</v>
      </c>
      <c r="AA171" s="278"/>
      <c r="AB171" s="131"/>
      <c r="AC171" s="131"/>
      <c r="AD171" s="131"/>
      <c r="AE171" s="131"/>
      <c r="AF171" s="131"/>
      <c r="AG171" s="131"/>
    </row>
    <row r="172" spans="1:33" ht="30" customHeight="1">
      <c r="A172" s="132" t="s">
        <v>76</v>
      </c>
      <c r="B172" s="265">
        <v>43902</v>
      </c>
      <c r="C172" s="164" t="s">
        <v>276</v>
      </c>
      <c r="D172" s="258" t="s">
        <v>245</v>
      </c>
      <c r="E172" s="259"/>
      <c r="F172" s="137"/>
      <c r="G172" s="138">
        <f>E172*F172</f>
        <v>0</v>
      </c>
      <c r="H172" s="259"/>
      <c r="I172" s="137"/>
      <c r="J172" s="138">
        <f>H172*I172</f>
        <v>0</v>
      </c>
      <c r="K172" s="136">
        <v>20</v>
      </c>
      <c r="L172" s="137">
        <v>50</v>
      </c>
      <c r="M172" s="138">
        <f>K172*L172</f>
        <v>1000</v>
      </c>
      <c r="N172" s="136">
        <v>20</v>
      </c>
      <c r="O172" s="137">
        <v>50</v>
      </c>
      <c r="P172" s="470">
        <f>N172*O172</f>
        <v>1000</v>
      </c>
      <c r="Q172" s="136"/>
      <c r="R172" s="137"/>
      <c r="S172" s="138">
        <f>Q172*R172</f>
        <v>0</v>
      </c>
      <c r="T172" s="136"/>
      <c r="U172" s="137"/>
      <c r="V172" s="237">
        <f>T172*U172</f>
        <v>0</v>
      </c>
      <c r="W172" s="266">
        <f>G172+M172+S172</f>
        <v>1000</v>
      </c>
      <c r="X172" s="127">
        <f>J172+P172+V172</f>
        <v>1000</v>
      </c>
      <c r="Y172" s="127">
        <f>W172-X172</f>
        <v>0</v>
      </c>
      <c r="Z172" s="128">
        <f>Y172/W172</f>
        <v>0</v>
      </c>
      <c r="AA172" s="279"/>
      <c r="AB172" s="131"/>
      <c r="AC172" s="131"/>
      <c r="AD172" s="131"/>
      <c r="AE172" s="131"/>
      <c r="AF172" s="131"/>
      <c r="AG172" s="131"/>
    </row>
    <row r="173" spans="1:33" ht="45.75" customHeight="1">
      <c r="A173" s="132" t="s">
        <v>76</v>
      </c>
      <c r="B173" s="265">
        <v>43933</v>
      </c>
      <c r="C173" s="236" t="s">
        <v>277</v>
      </c>
      <c r="D173" s="268"/>
      <c r="E173" s="259"/>
      <c r="F173" s="137">
        <v>0.22</v>
      </c>
      <c r="G173" s="138">
        <f>E173*F173</f>
        <v>0</v>
      </c>
      <c r="H173" s="259"/>
      <c r="I173" s="137">
        <v>0.22</v>
      </c>
      <c r="J173" s="138">
        <f>H173*I173</f>
        <v>0</v>
      </c>
      <c r="K173" s="136"/>
      <c r="L173" s="137">
        <v>0.22</v>
      </c>
      <c r="M173" s="138">
        <f>K173*L173</f>
        <v>0</v>
      </c>
      <c r="N173" s="136"/>
      <c r="O173" s="137">
        <v>0.22</v>
      </c>
      <c r="P173" s="138">
        <f>N173*O173</f>
        <v>0</v>
      </c>
      <c r="Q173" s="136"/>
      <c r="R173" s="137">
        <v>0.22</v>
      </c>
      <c r="S173" s="138">
        <f>Q173*R173</f>
        <v>0</v>
      </c>
      <c r="T173" s="136"/>
      <c r="U173" s="137">
        <v>0.22</v>
      </c>
      <c r="V173" s="237">
        <f>T173*U173</f>
        <v>0</v>
      </c>
      <c r="W173" s="238">
        <f>G173+M173+S173</f>
        <v>0</v>
      </c>
      <c r="X173" s="239">
        <f>J173+P173+V173</f>
        <v>0</v>
      </c>
      <c r="Y173" s="239">
        <f>W173-X173</f>
        <v>0</v>
      </c>
      <c r="Z173" s="240" t="e">
        <f>Y173/W173</f>
        <v>#DIV/0!</v>
      </c>
      <c r="AA173" s="153"/>
      <c r="AB173" s="11"/>
      <c r="AC173" s="11"/>
      <c r="AD173" s="11"/>
      <c r="AE173" s="11"/>
      <c r="AF173" s="11"/>
      <c r="AG173" s="11"/>
    </row>
    <row r="174" spans="1:33" ht="30" customHeight="1">
      <c r="A174" s="167" t="s">
        <v>278</v>
      </c>
      <c r="B174" s="168"/>
      <c r="C174" s="169"/>
      <c r="D174" s="280"/>
      <c r="E174" s="174">
        <f>SUM(E170:E172)</f>
        <v>0</v>
      </c>
      <c r="F174" s="190"/>
      <c r="G174" s="173">
        <f>SUM(G170:G173)</f>
        <v>0</v>
      </c>
      <c r="H174" s="174">
        <f>SUM(H170:H172)</f>
        <v>0</v>
      </c>
      <c r="I174" s="190"/>
      <c r="J174" s="173">
        <f>SUM(J170:J173)</f>
        <v>0</v>
      </c>
      <c r="K174" s="191">
        <f>SUM(K170:K172)</f>
        <v>40</v>
      </c>
      <c r="L174" s="190"/>
      <c r="M174" s="173">
        <f>SUM(M170:M173)</f>
        <v>6000</v>
      </c>
      <c r="N174" s="191">
        <f>SUM(N170:N172)</f>
        <v>40</v>
      </c>
      <c r="O174" s="190"/>
      <c r="P174" s="173">
        <f>SUM(P170:P173)</f>
        <v>6000</v>
      </c>
      <c r="Q174" s="191">
        <f>SUM(Q170:Q172)</f>
        <v>0</v>
      </c>
      <c r="R174" s="190"/>
      <c r="S174" s="173">
        <f>SUM(S170:S173)</f>
        <v>0</v>
      </c>
      <c r="T174" s="191">
        <f>SUM(T170:T172)</f>
        <v>0</v>
      </c>
      <c r="U174" s="190"/>
      <c r="V174" s="175">
        <f>SUM(V170:V173)</f>
        <v>0</v>
      </c>
      <c r="W174" s="225">
        <f>SUM(W170:W173)</f>
        <v>6000</v>
      </c>
      <c r="X174" s="226">
        <f>SUM(X170:X173)</f>
        <v>6000</v>
      </c>
      <c r="Y174" s="226">
        <f>W174-X174</f>
        <v>0</v>
      </c>
      <c r="Z174" s="226">
        <f>Y174/W174</f>
        <v>0</v>
      </c>
      <c r="AA174" s="227"/>
      <c r="AB174" s="11"/>
      <c r="AC174" s="11"/>
      <c r="AD174" s="11"/>
      <c r="AE174" s="11"/>
      <c r="AF174" s="11"/>
      <c r="AG174" s="11"/>
    </row>
    <row r="175" spans="1:33" ht="30" customHeight="1">
      <c r="A175" s="208" t="s">
        <v>71</v>
      </c>
      <c r="B175" s="281">
        <v>13</v>
      </c>
      <c r="C175" s="210" t="s">
        <v>279</v>
      </c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228"/>
      <c r="X175" s="228"/>
      <c r="Y175" s="183"/>
      <c r="Z175" s="228"/>
      <c r="AA175" s="229"/>
      <c r="AB175" s="10"/>
      <c r="AC175" s="11"/>
      <c r="AD175" s="11"/>
      <c r="AE175" s="11"/>
      <c r="AF175" s="11"/>
      <c r="AG175" s="11"/>
    </row>
    <row r="176" spans="1:33" ht="30" customHeight="1">
      <c r="A176" s="108" t="s">
        <v>73</v>
      </c>
      <c r="B176" s="156" t="s">
        <v>280</v>
      </c>
      <c r="C176" s="282" t="s">
        <v>281</v>
      </c>
      <c r="D176" s="142"/>
      <c r="E176" s="143">
        <f>SUM(E177:E179)</f>
        <v>5</v>
      </c>
      <c r="F176" s="144"/>
      <c r="G176" s="145">
        <f>SUM(G177:G180)</f>
        <v>42500</v>
      </c>
      <c r="H176" s="143">
        <f>SUM(H177:H179)</f>
        <v>5</v>
      </c>
      <c r="I176" s="144"/>
      <c r="J176" s="145">
        <f>SUM(J177:J180)</f>
        <v>42877.55</v>
      </c>
      <c r="K176" s="143">
        <f>SUM(K177:K179)</f>
        <v>3</v>
      </c>
      <c r="L176" s="144"/>
      <c r="M176" s="145">
        <f>SUM(M177:M180)</f>
        <v>15000</v>
      </c>
      <c r="N176" s="143">
        <f>SUM(N177:N179)</f>
        <v>3</v>
      </c>
      <c r="O176" s="144"/>
      <c r="P176" s="145">
        <f>SUM(P177:P180)</f>
        <v>15000</v>
      </c>
      <c r="Q176" s="143">
        <f>SUM(Q177:Q179)</f>
        <v>0</v>
      </c>
      <c r="R176" s="144"/>
      <c r="S176" s="145">
        <f>SUM(S177:S180)</f>
        <v>0</v>
      </c>
      <c r="T176" s="143">
        <f>SUM(T177:T179)</f>
        <v>0</v>
      </c>
      <c r="U176" s="144"/>
      <c r="V176" s="283">
        <f>SUM(V177:V180)</f>
        <v>0</v>
      </c>
      <c r="W176" s="284">
        <f>SUM(W177:W180)</f>
        <v>57500</v>
      </c>
      <c r="X176" s="145">
        <f>SUM(X177:X180)</f>
        <v>57877.55</v>
      </c>
      <c r="Y176" s="145">
        <f aca="true" t="shared" si="72" ref="Y176:Y205">W176-X176</f>
        <v>-377.5500000000029</v>
      </c>
      <c r="Z176" s="145">
        <f aca="true" t="shared" si="73" ref="Z176:Z206">Y176/W176</f>
        <v>-0.006566086956521789</v>
      </c>
      <c r="AA176" s="147"/>
      <c r="AB176" s="118"/>
      <c r="AC176" s="118"/>
      <c r="AD176" s="118"/>
      <c r="AE176" s="118"/>
      <c r="AF176" s="118"/>
      <c r="AG176" s="118"/>
    </row>
    <row r="177" spans="1:33" ht="30" customHeight="1">
      <c r="A177" s="119" t="s">
        <v>76</v>
      </c>
      <c r="B177" s="120" t="s">
        <v>282</v>
      </c>
      <c r="C177" s="285" t="s">
        <v>283</v>
      </c>
      <c r="D177" s="364" t="s">
        <v>377</v>
      </c>
      <c r="E177" s="123">
        <v>5</v>
      </c>
      <c r="F177" s="124">
        <v>8500</v>
      </c>
      <c r="G177" s="125">
        <f>E177*F177</f>
        <v>42500</v>
      </c>
      <c r="H177" s="123">
        <v>5</v>
      </c>
      <c r="I177" s="124">
        <v>8575.51</v>
      </c>
      <c r="J177" s="125">
        <f>H177*I177</f>
        <v>42877.55</v>
      </c>
      <c r="K177" s="123"/>
      <c r="L177" s="124"/>
      <c r="M177" s="125">
        <f>K177*L177</f>
        <v>0</v>
      </c>
      <c r="N177" s="123"/>
      <c r="O177" s="124"/>
      <c r="P177" s="125">
        <f>N177*O177</f>
        <v>0</v>
      </c>
      <c r="Q177" s="123"/>
      <c r="R177" s="124"/>
      <c r="S177" s="125">
        <f>Q177*R177</f>
        <v>0</v>
      </c>
      <c r="T177" s="123"/>
      <c r="U177" s="124"/>
      <c r="V177" s="230">
        <f>T177*U177</f>
        <v>0</v>
      </c>
      <c r="W177" s="235">
        <f>G177+M177+S177</f>
        <v>42500</v>
      </c>
      <c r="X177" s="127">
        <f>J177+P177+V177</f>
        <v>42877.55</v>
      </c>
      <c r="Y177" s="127">
        <f t="shared" si="72"/>
        <v>-377.5500000000029</v>
      </c>
      <c r="Z177" s="128">
        <f t="shared" si="73"/>
        <v>-0.008883529411764774</v>
      </c>
      <c r="AA177" s="129"/>
      <c r="AB177" s="131"/>
      <c r="AC177" s="131"/>
      <c r="AD177" s="131"/>
      <c r="AE177" s="131"/>
      <c r="AF177" s="131"/>
      <c r="AG177" s="131"/>
    </row>
    <row r="178" spans="1:33" ht="30" customHeight="1">
      <c r="A178" s="119" t="s">
        <v>76</v>
      </c>
      <c r="B178" s="120" t="s">
        <v>284</v>
      </c>
      <c r="C178" s="286" t="s">
        <v>285</v>
      </c>
      <c r="D178" s="122" t="s">
        <v>144</v>
      </c>
      <c r="E178" s="123"/>
      <c r="F178" s="124"/>
      <c r="G178" s="125">
        <f>E178*F178</f>
        <v>0</v>
      </c>
      <c r="H178" s="123"/>
      <c r="I178" s="124"/>
      <c r="J178" s="125">
        <f>H178*I178</f>
        <v>0</v>
      </c>
      <c r="K178" s="123">
        <v>3</v>
      </c>
      <c r="L178" s="124">
        <v>5000</v>
      </c>
      <c r="M178" s="125">
        <f>K178*L178</f>
        <v>15000</v>
      </c>
      <c r="N178" s="123">
        <v>3</v>
      </c>
      <c r="O178" s="124">
        <v>5000</v>
      </c>
      <c r="P178" s="467">
        <f>N178*O178</f>
        <v>15000</v>
      </c>
      <c r="Q178" s="123"/>
      <c r="R178" s="124"/>
      <c r="S178" s="125">
        <f>Q178*R178</f>
        <v>0</v>
      </c>
      <c r="T178" s="123"/>
      <c r="U178" s="124"/>
      <c r="V178" s="230">
        <f>T178*U178</f>
        <v>0</v>
      </c>
      <c r="W178" s="235">
        <f>G178+M178+S178</f>
        <v>15000</v>
      </c>
      <c r="X178" s="127">
        <f>J178+P178+V178</f>
        <v>15000</v>
      </c>
      <c r="Y178" s="127">
        <f t="shared" si="72"/>
        <v>0</v>
      </c>
      <c r="Z178" s="128">
        <f t="shared" si="73"/>
        <v>0</v>
      </c>
      <c r="AA178" s="129"/>
      <c r="AB178" s="131"/>
      <c r="AC178" s="131"/>
      <c r="AD178" s="131"/>
      <c r="AE178" s="131"/>
      <c r="AF178" s="131"/>
      <c r="AG178" s="131"/>
    </row>
    <row r="179" spans="1:33" ht="30" customHeight="1">
      <c r="A179" s="119" t="s">
        <v>76</v>
      </c>
      <c r="B179" s="120" t="s">
        <v>286</v>
      </c>
      <c r="C179" s="286" t="s">
        <v>287</v>
      </c>
      <c r="D179" s="122" t="s">
        <v>144</v>
      </c>
      <c r="E179" s="123"/>
      <c r="F179" s="124"/>
      <c r="G179" s="125">
        <f>E179*F179</f>
        <v>0</v>
      </c>
      <c r="H179" s="123"/>
      <c r="I179" s="124"/>
      <c r="J179" s="125">
        <f>H179*I179</f>
        <v>0</v>
      </c>
      <c r="K179" s="123"/>
      <c r="L179" s="124"/>
      <c r="M179" s="125">
        <f>K179*L179</f>
        <v>0</v>
      </c>
      <c r="N179" s="123"/>
      <c r="O179" s="124"/>
      <c r="P179" s="125">
        <f>N179*O179</f>
        <v>0</v>
      </c>
      <c r="Q179" s="123"/>
      <c r="R179" s="124"/>
      <c r="S179" s="125">
        <f>Q179*R179</f>
        <v>0</v>
      </c>
      <c r="T179" s="123"/>
      <c r="U179" s="124"/>
      <c r="V179" s="230">
        <f>T179*U179</f>
        <v>0</v>
      </c>
      <c r="W179" s="235">
        <f>G179+M179+S179</f>
        <v>0</v>
      </c>
      <c r="X179" s="127">
        <f>J179+P179+V179</f>
        <v>0</v>
      </c>
      <c r="Y179" s="127">
        <f t="shared" si="72"/>
        <v>0</v>
      </c>
      <c r="Z179" s="128" t="e">
        <f t="shared" si="73"/>
        <v>#DIV/0!</v>
      </c>
      <c r="AA179" s="129"/>
      <c r="AB179" s="131"/>
      <c r="AC179" s="131"/>
      <c r="AD179" s="131"/>
      <c r="AE179" s="131"/>
      <c r="AF179" s="131"/>
      <c r="AG179" s="131"/>
    </row>
    <row r="180" spans="1:33" ht="40.5" customHeight="1">
      <c r="A180" s="148" t="s">
        <v>76</v>
      </c>
      <c r="B180" s="155" t="s">
        <v>288</v>
      </c>
      <c r="C180" s="286" t="s">
        <v>289</v>
      </c>
      <c r="D180" s="149"/>
      <c r="E180" s="150"/>
      <c r="F180" s="151">
        <v>0.22</v>
      </c>
      <c r="G180" s="152">
        <f>E180*F180</f>
        <v>0</v>
      </c>
      <c r="H180" s="150"/>
      <c r="I180" s="151">
        <v>0.22</v>
      </c>
      <c r="J180" s="152">
        <f>H180*I180</f>
        <v>0</v>
      </c>
      <c r="K180" s="150"/>
      <c r="L180" s="151">
        <v>0.22</v>
      </c>
      <c r="M180" s="152">
        <f>K180*L180</f>
        <v>0</v>
      </c>
      <c r="N180" s="150"/>
      <c r="O180" s="151">
        <v>0.22</v>
      </c>
      <c r="P180" s="152">
        <f>N180*O180</f>
        <v>0</v>
      </c>
      <c r="Q180" s="150"/>
      <c r="R180" s="151">
        <v>0.22</v>
      </c>
      <c r="S180" s="152">
        <f>Q180*R180</f>
        <v>0</v>
      </c>
      <c r="T180" s="150"/>
      <c r="U180" s="151">
        <v>0.22</v>
      </c>
      <c r="V180" s="287">
        <f>T180*U180</f>
        <v>0</v>
      </c>
      <c r="W180" s="238">
        <f>G180+M180+S180</f>
        <v>0</v>
      </c>
      <c r="X180" s="239">
        <f>J180+P180+V180</f>
        <v>0</v>
      </c>
      <c r="Y180" s="239">
        <f t="shared" si="72"/>
        <v>0</v>
      </c>
      <c r="Z180" s="240" t="e">
        <f t="shared" si="73"/>
        <v>#DIV/0!</v>
      </c>
      <c r="AA180" s="153"/>
      <c r="AB180" s="131"/>
      <c r="AC180" s="131"/>
      <c r="AD180" s="131"/>
      <c r="AE180" s="131"/>
      <c r="AF180" s="131"/>
      <c r="AG180" s="131"/>
    </row>
    <row r="181" spans="1:33" ht="30" customHeight="1">
      <c r="A181" s="288" t="s">
        <v>73</v>
      </c>
      <c r="B181" s="289" t="s">
        <v>280</v>
      </c>
      <c r="C181" s="223" t="s">
        <v>290</v>
      </c>
      <c r="D181" s="111"/>
      <c r="E181" s="112">
        <f>SUM(E182:E184)</f>
        <v>0</v>
      </c>
      <c r="F181" s="113"/>
      <c r="G181" s="114">
        <f>SUM(G182:G185)</f>
        <v>0</v>
      </c>
      <c r="H181" s="112">
        <f>SUM(H182:H184)</f>
        <v>0</v>
      </c>
      <c r="I181" s="113"/>
      <c r="J181" s="114">
        <f>SUM(J182:J185)</f>
        <v>0</v>
      </c>
      <c r="K181" s="112">
        <f>SUM(K182:K184)</f>
        <v>1</v>
      </c>
      <c r="L181" s="113"/>
      <c r="M181" s="114">
        <f>SUM(M182:M185)</f>
        <v>38000</v>
      </c>
      <c r="N181" s="112">
        <f>SUM(N182:N184)</f>
        <v>1</v>
      </c>
      <c r="O181" s="113"/>
      <c r="P181" s="114">
        <f>SUM(P182:P185)</f>
        <v>18450</v>
      </c>
      <c r="Q181" s="112">
        <f>SUM(Q182:Q184)</f>
        <v>0</v>
      </c>
      <c r="R181" s="113"/>
      <c r="S181" s="114">
        <f>SUM(S182:S185)</f>
        <v>0</v>
      </c>
      <c r="T181" s="112">
        <f>SUM(T182:T184)</f>
        <v>0</v>
      </c>
      <c r="U181" s="113"/>
      <c r="V181" s="114">
        <f>SUM(V182:V185)</f>
        <v>0</v>
      </c>
      <c r="W181" s="114">
        <f>SUM(W182:W185)</f>
        <v>38000</v>
      </c>
      <c r="X181" s="114">
        <f>SUM(X182:X185)</f>
        <v>18450</v>
      </c>
      <c r="Y181" s="114">
        <f t="shared" si="72"/>
        <v>19550</v>
      </c>
      <c r="Z181" s="114">
        <f t="shared" si="73"/>
        <v>0.5144736842105263</v>
      </c>
      <c r="AA181" s="114"/>
      <c r="AB181" s="118"/>
      <c r="AC181" s="118"/>
      <c r="AD181" s="118"/>
      <c r="AE181" s="118"/>
      <c r="AF181" s="118"/>
      <c r="AG181" s="118"/>
    </row>
    <row r="182" spans="1:33" ht="30" customHeight="1">
      <c r="A182" s="119" t="s">
        <v>76</v>
      </c>
      <c r="B182" s="120" t="s">
        <v>291</v>
      </c>
      <c r="C182" s="361" t="s">
        <v>378</v>
      </c>
      <c r="D182" s="364" t="s">
        <v>144</v>
      </c>
      <c r="E182" s="123"/>
      <c r="F182" s="124"/>
      <c r="G182" s="125">
        <f>E182*F182</f>
        <v>0</v>
      </c>
      <c r="H182" s="123"/>
      <c r="I182" s="124"/>
      <c r="J182" s="125">
        <f>H182*I182</f>
        <v>0</v>
      </c>
      <c r="K182" s="123">
        <v>1</v>
      </c>
      <c r="L182" s="124">
        <v>38000</v>
      </c>
      <c r="M182" s="125">
        <f>K182*L182</f>
        <v>38000</v>
      </c>
      <c r="N182" s="431">
        <v>1</v>
      </c>
      <c r="O182" s="429">
        <v>18450</v>
      </c>
      <c r="P182" s="469">
        <f>N182*O182</f>
        <v>18450</v>
      </c>
      <c r="Q182" s="123"/>
      <c r="R182" s="124"/>
      <c r="S182" s="125">
        <f>Q182*R182</f>
        <v>0</v>
      </c>
      <c r="T182" s="123"/>
      <c r="U182" s="124"/>
      <c r="V182" s="125">
        <f>T182*U182</f>
        <v>0</v>
      </c>
      <c r="W182" s="126">
        <f>G182+M182+S182</f>
        <v>38000</v>
      </c>
      <c r="X182" s="127">
        <f>J182+P182+V182</f>
        <v>18450</v>
      </c>
      <c r="Y182" s="127">
        <f t="shared" si="72"/>
        <v>19550</v>
      </c>
      <c r="Z182" s="128">
        <f t="shared" si="73"/>
        <v>0.5144736842105263</v>
      </c>
      <c r="AA182" s="129"/>
      <c r="AB182" s="131"/>
      <c r="AC182" s="131"/>
      <c r="AD182" s="131"/>
      <c r="AE182" s="131"/>
      <c r="AF182" s="131"/>
      <c r="AG182" s="131"/>
    </row>
    <row r="183" spans="1:33" ht="30" customHeight="1">
      <c r="A183" s="119" t="s">
        <v>76</v>
      </c>
      <c r="B183" s="120" t="s">
        <v>293</v>
      </c>
      <c r="C183" s="188" t="s">
        <v>292</v>
      </c>
      <c r="D183" s="122"/>
      <c r="E183" s="123"/>
      <c r="F183" s="124"/>
      <c r="G183" s="125">
        <f>E183*F183</f>
        <v>0</v>
      </c>
      <c r="H183" s="123"/>
      <c r="I183" s="124"/>
      <c r="J183" s="125">
        <f>H183*I183</f>
        <v>0</v>
      </c>
      <c r="K183" s="123"/>
      <c r="L183" s="124"/>
      <c r="M183" s="125">
        <f>K183*L183</f>
        <v>0</v>
      </c>
      <c r="N183" s="123"/>
      <c r="O183" s="124"/>
      <c r="P183" s="125">
        <f>N183*O183</f>
        <v>0</v>
      </c>
      <c r="Q183" s="123"/>
      <c r="R183" s="124"/>
      <c r="S183" s="125">
        <f>Q183*R183</f>
        <v>0</v>
      </c>
      <c r="T183" s="123"/>
      <c r="U183" s="124"/>
      <c r="V183" s="125">
        <f>T183*U183</f>
        <v>0</v>
      </c>
      <c r="W183" s="126">
        <f>G183+M183+S183</f>
        <v>0</v>
      </c>
      <c r="X183" s="127">
        <f>J183+P183+V183</f>
        <v>0</v>
      </c>
      <c r="Y183" s="127">
        <f t="shared" si="72"/>
        <v>0</v>
      </c>
      <c r="Z183" s="128" t="e">
        <f t="shared" si="73"/>
        <v>#DIV/0!</v>
      </c>
      <c r="AA183" s="129"/>
      <c r="AB183" s="131"/>
      <c r="AC183" s="131"/>
      <c r="AD183" s="131"/>
      <c r="AE183" s="131"/>
      <c r="AF183" s="131"/>
      <c r="AG183" s="131"/>
    </row>
    <row r="184" spans="1:33" ht="30" customHeight="1">
      <c r="A184" s="132" t="s">
        <v>76</v>
      </c>
      <c r="B184" s="133" t="s">
        <v>294</v>
      </c>
      <c r="C184" s="188" t="s">
        <v>292</v>
      </c>
      <c r="D184" s="135"/>
      <c r="E184" s="136"/>
      <c r="F184" s="137"/>
      <c r="G184" s="138">
        <f>E184*F184</f>
        <v>0</v>
      </c>
      <c r="H184" s="136"/>
      <c r="I184" s="137"/>
      <c r="J184" s="138">
        <f>H184*I184</f>
        <v>0</v>
      </c>
      <c r="K184" s="136"/>
      <c r="L184" s="137"/>
      <c r="M184" s="138">
        <f>K184*L184</f>
        <v>0</v>
      </c>
      <c r="N184" s="136"/>
      <c r="O184" s="137"/>
      <c r="P184" s="138">
        <f>N184*O184</f>
        <v>0</v>
      </c>
      <c r="Q184" s="136"/>
      <c r="R184" s="137"/>
      <c r="S184" s="138">
        <f>Q184*R184</f>
        <v>0</v>
      </c>
      <c r="T184" s="136"/>
      <c r="U184" s="137"/>
      <c r="V184" s="138">
        <f>T184*U184</f>
        <v>0</v>
      </c>
      <c r="W184" s="139">
        <f>G184+M184+S184</f>
        <v>0</v>
      </c>
      <c r="X184" s="127">
        <f>J184+P184+V184</f>
        <v>0</v>
      </c>
      <c r="Y184" s="127">
        <f t="shared" si="72"/>
        <v>0</v>
      </c>
      <c r="Z184" s="128" t="e">
        <f t="shared" si="73"/>
        <v>#DIV/0!</v>
      </c>
      <c r="AA184" s="140"/>
      <c r="AB184" s="131"/>
      <c r="AC184" s="131"/>
      <c r="AD184" s="131"/>
      <c r="AE184" s="131"/>
      <c r="AF184" s="131"/>
      <c r="AG184" s="131"/>
    </row>
    <row r="185" spans="1:33" ht="53.25" customHeight="1">
      <c r="A185" s="132" t="s">
        <v>76</v>
      </c>
      <c r="B185" s="133" t="s">
        <v>295</v>
      </c>
      <c r="C185" s="189" t="s">
        <v>296</v>
      </c>
      <c r="D185" s="149"/>
      <c r="E185" s="136"/>
      <c r="F185" s="137">
        <v>0.22</v>
      </c>
      <c r="G185" s="138">
        <f>E185*F185</f>
        <v>0</v>
      </c>
      <c r="H185" s="136"/>
      <c r="I185" s="137">
        <v>0.22</v>
      </c>
      <c r="J185" s="138">
        <f>H185*I185</f>
        <v>0</v>
      </c>
      <c r="K185" s="136"/>
      <c r="L185" s="137">
        <v>0.22</v>
      </c>
      <c r="M185" s="138">
        <f>K185*L185</f>
        <v>0</v>
      </c>
      <c r="N185" s="136"/>
      <c r="O185" s="137">
        <v>0.22</v>
      </c>
      <c r="P185" s="138">
        <f>N185*O185</f>
        <v>0</v>
      </c>
      <c r="Q185" s="136"/>
      <c r="R185" s="137">
        <v>0.22</v>
      </c>
      <c r="S185" s="138">
        <f>Q185*R185</f>
        <v>0</v>
      </c>
      <c r="T185" s="136"/>
      <c r="U185" s="137">
        <v>0.22</v>
      </c>
      <c r="V185" s="138">
        <f>T185*U185</f>
        <v>0</v>
      </c>
      <c r="W185" s="139">
        <f>G185+M185+S185</f>
        <v>0</v>
      </c>
      <c r="X185" s="127">
        <f>J185+P185+V185</f>
        <v>0</v>
      </c>
      <c r="Y185" s="127">
        <f t="shared" si="72"/>
        <v>0</v>
      </c>
      <c r="Z185" s="128" t="e">
        <f t="shared" si="73"/>
        <v>#DIV/0!</v>
      </c>
      <c r="AA185" s="153"/>
      <c r="AB185" s="131"/>
      <c r="AC185" s="131"/>
      <c r="AD185" s="131"/>
      <c r="AE185" s="131"/>
      <c r="AF185" s="131"/>
      <c r="AG185" s="131"/>
    </row>
    <row r="186" spans="1:33" ht="30" customHeight="1">
      <c r="A186" s="108" t="s">
        <v>73</v>
      </c>
      <c r="B186" s="156" t="s">
        <v>297</v>
      </c>
      <c r="C186" s="223" t="s">
        <v>298</v>
      </c>
      <c r="D186" s="142"/>
      <c r="E186" s="143">
        <f>SUM(E187:E189)</f>
        <v>0</v>
      </c>
      <c r="F186" s="144"/>
      <c r="G186" s="145">
        <f>SUM(G187:G189)</f>
        <v>0</v>
      </c>
      <c r="H186" s="143">
        <f>SUM(H187:H189)</f>
        <v>0</v>
      </c>
      <c r="I186" s="144"/>
      <c r="J186" s="145">
        <f>SUM(J187:J189)</f>
        <v>0</v>
      </c>
      <c r="K186" s="143">
        <f>SUM(K187:K189)</f>
        <v>0</v>
      </c>
      <c r="L186" s="144"/>
      <c r="M186" s="145">
        <f>SUM(M187:M189)</f>
        <v>0</v>
      </c>
      <c r="N186" s="143">
        <f>SUM(N187:N189)</f>
        <v>0</v>
      </c>
      <c r="O186" s="144"/>
      <c r="P186" s="145">
        <f>SUM(P187:P189)</f>
        <v>0</v>
      </c>
      <c r="Q186" s="143">
        <f>SUM(Q187:Q189)</f>
        <v>0</v>
      </c>
      <c r="R186" s="144"/>
      <c r="S186" s="145">
        <f>SUM(S187:S189)</f>
        <v>0</v>
      </c>
      <c r="T186" s="143">
        <f>SUM(T187:T189)</f>
        <v>0</v>
      </c>
      <c r="U186" s="144"/>
      <c r="V186" s="145">
        <f>SUM(V187:V189)</f>
        <v>0</v>
      </c>
      <c r="W186" s="145">
        <f>SUM(W187:W189)</f>
        <v>0</v>
      </c>
      <c r="X186" s="145">
        <f>SUM(X187:X189)</f>
        <v>0</v>
      </c>
      <c r="Y186" s="145">
        <f t="shared" si="72"/>
        <v>0</v>
      </c>
      <c r="Z186" s="145" t="e">
        <f t="shared" si="73"/>
        <v>#DIV/0!</v>
      </c>
      <c r="AA186" s="290"/>
      <c r="AB186" s="118"/>
      <c r="AC186" s="118"/>
      <c r="AD186" s="118"/>
      <c r="AE186" s="118"/>
      <c r="AF186" s="118"/>
      <c r="AG186" s="118"/>
    </row>
    <row r="187" spans="1:33" ht="30" customHeight="1">
      <c r="A187" s="119" t="s">
        <v>76</v>
      </c>
      <c r="B187" s="120" t="s">
        <v>299</v>
      </c>
      <c r="C187" s="188" t="s">
        <v>300</v>
      </c>
      <c r="D187" s="122"/>
      <c r="E187" s="123"/>
      <c r="F187" s="124"/>
      <c r="G187" s="125">
        <f>E187*F187</f>
        <v>0</v>
      </c>
      <c r="H187" s="123"/>
      <c r="I187" s="124"/>
      <c r="J187" s="125">
        <f>H187*I187</f>
        <v>0</v>
      </c>
      <c r="K187" s="123"/>
      <c r="L187" s="124"/>
      <c r="M187" s="125">
        <f>K187*L187</f>
        <v>0</v>
      </c>
      <c r="N187" s="123"/>
      <c r="O187" s="124"/>
      <c r="P187" s="125">
        <f>N187*O187</f>
        <v>0</v>
      </c>
      <c r="Q187" s="123"/>
      <c r="R187" s="124"/>
      <c r="S187" s="125">
        <f>Q187*R187</f>
        <v>0</v>
      </c>
      <c r="T187" s="123"/>
      <c r="U187" s="124"/>
      <c r="V187" s="125">
        <f>T187*U187</f>
        <v>0</v>
      </c>
      <c r="W187" s="126">
        <f>G187+M187+S187</f>
        <v>0</v>
      </c>
      <c r="X187" s="127">
        <f>J187+P187+V187</f>
        <v>0</v>
      </c>
      <c r="Y187" s="127">
        <f t="shared" si="72"/>
        <v>0</v>
      </c>
      <c r="Z187" s="128" t="e">
        <f t="shared" si="73"/>
        <v>#DIV/0!</v>
      </c>
      <c r="AA187" s="278"/>
      <c r="AB187" s="131"/>
      <c r="AC187" s="131"/>
      <c r="AD187" s="131"/>
      <c r="AE187" s="131"/>
      <c r="AF187" s="131"/>
      <c r="AG187" s="131"/>
    </row>
    <row r="188" spans="1:33" ht="30" customHeight="1">
      <c r="A188" s="119" t="s">
        <v>76</v>
      </c>
      <c r="B188" s="120" t="s">
        <v>301</v>
      </c>
      <c r="C188" s="188" t="s">
        <v>300</v>
      </c>
      <c r="D188" s="122"/>
      <c r="E188" s="123"/>
      <c r="F188" s="124"/>
      <c r="G188" s="125">
        <f>E188*F188</f>
        <v>0</v>
      </c>
      <c r="H188" s="123"/>
      <c r="I188" s="124"/>
      <c r="J188" s="125">
        <f>H188*I188</f>
        <v>0</v>
      </c>
      <c r="K188" s="123"/>
      <c r="L188" s="124"/>
      <c r="M188" s="125">
        <f>K188*L188</f>
        <v>0</v>
      </c>
      <c r="N188" s="123"/>
      <c r="O188" s="124"/>
      <c r="P188" s="125">
        <f>N188*O188</f>
        <v>0</v>
      </c>
      <c r="Q188" s="123"/>
      <c r="R188" s="124"/>
      <c r="S188" s="125">
        <f>Q188*R188</f>
        <v>0</v>
      </c>
      <c r="T188" s="123"/>
      <c r="U188" s="124"/>
      <c r="V188" s="125">
        <f>T188*U188</f>
        <v>0</v>
      </c>
      <c r="W188" s="126">
        <f>G188+M188+S188</f>
        <v>0</v>
      </c>
      <c r="X188" s="127">
        <f>J188+P188+V188</f>
        <v>0</v>
      </c>
      <c r="Y188" s="127">
        <f t="shared" si="72"/>
        <v>0</v>
      </c>
      <c r="Z188" s="128" t="e">
        <f t="shared" si="73"/>
        <v>#DIV/0!</v>
      </c>
      <c r="AA188" s="278"/>
      <c r="AB188" s="131"/>
      <c r="AC188" s="131"/>
      <c r="AD188" s="131"/>
      <c r="AE188" s="131"/>
      <c r="AF188" s="131"/>
      <c r="AG188" s="131"/>
    </row>
    <row r="189" spans="1:33" ht="30" customHeight="1" thickBot="1">
      <c r="A189" s="132" t="s">
        <v>76</v>
      </c>
      <c r="B189" s="133" t="s">
        <v>302</v>
      </c>
      <c r="C189" s="164" t="s">
        <v>300</v>
      </c>
      <c r="D189" s="135"/>
      <c r="E189" s="136"/>
      <c r="F189" s="137"/>
      <c r="G189" s="138">
        <f>E189*F189</f>
        <v>0</v>
      </c>
      <c r="H189" s="136"/>
      <c r="I189" s="137"/>
      <c r="J189" s="138">
        <f>H189*I189</f>
        <v>0</v>
      </c>
      <c r="K189" s="136"/>
      <c r="L189" s="137"/>
      <c r="M189" s="138">
        <f>K189*L189</f>
        <v>0</v>
      </c>
      <c r="N189" s="136"/>
      <c r="O189" s="137"/>
      <c r="P189" s="138">
        <f>N189*O189</f>
        <v>0</v>
      </c>
      <c r="Q189" s="136"/>
      <c r="R189" s="137"/>
      <c r="S189" s="138">
        <f>Q189*R189</f>
        <v>0</v>
      </c>
      <c r="T189" s="136"/>
      <c r="U189" s="137"/>
      <c r="V189" s="138">
        <f>T189*U189</f>
        <v>0</v>
      </c>
      <c r="W189" s="139">
        <f>G189+M189+S189</f>
        <v>0</v>
      </c>
      <c r="X189" s="127">
        <f>J189+P189+V189</f>
        <v>0</v>
      </c>
      <c r="Y189" s="127">
        <f t="shared" si="72"/>
        <v>0</v>
      </c>
      <c r="Z189" s="128" t="e">
        <f t="shared" si="73"/>
        <v>#DIV/0!</v>
      </c>
      <c r="AA189" s="279"/>
      <c r="AB189" s="131"/>
      <c r="AC189" s="131"/>
      <c r="AD189" s="131"/>
      <c r="AE189" s="131"/>
      <c r="AF189" s="131"/>
      <c r="AG189" s="131"/>
    </row>
    <row r="190" spans="1:33" ht="30" customHeight="1">
      <c r="A190" s="108" t="s">
        <v>73</v>
      </c>
      <c r="B190" s="367" t="s">
        <v>303</v>
      </c>
      <c r="C190" s="291" t="s">
        <v>279</v>
      </c>
      <c r="D190" s="394"/>
      <c r="E190" s="396">
        <f>SUM(E191:E203)</f>
        <v>59</v>
      </c>
      <c r="F190" s="383"/>
      <c r="G190" s="384">
        <f>SUM(G191:G204)</f>
        <v>27130</v>
      </c>
      <c r="H190" s="215">
        <f>SUM(H191:H203)</f>
        <v>5</v>
      </c>
      <c r="I190" s="144"/>
      <c r="J190" s="145">
        <f>SUM(J191:J204)</f>
        <v>26752.45</v>
      </c>
      <c r="K190" s="143">
        <f>SUM(K191:K203)</f>
        <v>22</v>
      </c>
      <c r="L190" s="144"/>
      <c r="M190" s="145">
        <f>SUM(M191:M204)</f>
        <v>101320</v>
      </c>
      <c r="N190" s="143">
        <f>SUM(N191:N203)</f>
        <v>7</v>
      </c>
      <c r="O190" s="144"/>
      <c r="P190" s="145">
        <f>SUM(P191:P204)</f>
        <v>49000</v>
      </c>
      <c r="Q190" s="143">
        <f>SUM(Q191:Q203)</f>
        <v>0</v>
      </c>
      <c r="R190" s="144"/>
      <c r="S190" s="145">
        <f>SUM(S191:S204)</f>
        <v>0</v>
      </c>
      <c r="T190" s="143">
        <f>SUM(T191:T203)</f>
        <v>0</v>
      </c>
      <c r="U190" s="144"/>
      <c r="V190" s="145">
        <f>SUM(V191:V204)</f>
        <v>0</v>
      </c>
      <c r="W190" s="145">
        <f>SUM(W191:W204)</f>
        <v>128450</v>
      </c>
      <c r="X190" s="145">
        <f>SUM(X191:X204)</f>
        <v>75752.45</v>
      </c>
      <c r="Y190" s="145">
        <f t="shared" si="72"/>
        <v>52697.55</v>
      </c>
      <c r="Z190" s="145">
        <f t="shared" si="73"/>
        <v>0.4102572985597509</v>
      </c>
      <c r="AA190" s="290"/>
      <c r="AB190" s="118"/>
      <c r="AC190" s="118"/>
      <c r="AD190" s="118"/>
      <c r="AE190" s="118"/>
      <c r="AF190" s="118"/>
      <c r="AG190" s="118"/>
    </row>
    <row r="191" spans="1:33" ht="30" customHeight="1">
      <c r="A191" s="119" t="s">
        <v>76</v>
      </c>
      <c r="B191" s="368" t="s">
        <v>304</v>
      </c>
      <c r="C191" s="188" t="s">
        <v>305</v>
      </c>
      <c r="D191" s="395"/>
      <c r="E191" s="397"/>
      <c r="F191" s="124"/>
      <c r="G191" s="385">
        <f aca="true" t="shared" si="74" ref="G191:G204">E191*F191</f>
        <v>0</v>
      </c>
      <c r="H191" s="257"/>
      <c r="I191" s="124"/>
      <c r="J191" s="125">
        <f aca="true" t="shared" si="75" ref="J191:J204">H191*I191</f>
        <v>0</v>
      </c>
      <c r="K191" s="123"/>
      <c r="L191" s="124"/>
      <c r="M191" s="125">
        <f aca="true" t="shared" si="76" ref="M191:M204">K191*L191</f>
        <v>0</v>
      </c>
      <c r="N191" s="123"/>
      <c r="O191" s="124"/>
      <c r="P191" s="125">
        <f aca="true" t="shared" si="77" ref="P191:P204">N191*O191</f>
        <v>0</v>
      </c>
      <c r="Q191" s="123"/>
      <c r="R191" s="124"/>
      <c r="S191" s="125">
        <f aca="true" t="shared" si="78" ref="S191:S204">Q191*R191</f>
        <v>0</v>
      </c>
      <c r="T191" s="123"/>
      <c r="U191" s="124"/>
      <c r="V191" s="125">
        <f aca="true" t="shared" si="79" ref="V191:V204">T191*U191</f>
        <v>0</v>
      </c>
      <c r="W191" s="126">
        <f aca="true" t="shared" si="80" ref="W191:W204">G191+M191+S191</f>
        <v>0</v>
      </c>
      <c r="X191" s="127">
        <f aca="true" t="shared" si="81" ref="X191:X204">J191+P191+V191</f>
        <v>0</v>
      </c>
      <c r="Y191" s="127">
        <f t="shared" si="72"/>
        <v>0</v>
      </c>
      <c r="Z191" s="128" t="e">
        <f t="shared" si="73"/>
        <v>#DIV/0!</v>
      </c>
      <c r="AA191" s="278"/>
      <c r="AB191" s="131"/>
      <c r="AC191" s="131"/>
      <c r="AD191" s="131"/>
      <c r="AE191" s="131"/>
      <c r="AF191" s="131"/>
      <c r="AG191" s="131"/>
    </row>
    <row r="192" spans="1:33" ht="44.25" customHeight="1">
      <c r="A192" s="119" t="s">
        <v>76</v>
      </c>
      <c r="B192" s="368" t="s">
        <v>306</v>
      </c>
      <c r="C192" s="188" t="s">
        <v>307</v>
      </c>
      <c r="D192" s="386" t="s">
        <v>113</v>
      </c>
      <c r="E192" s="397">
        <v>50</v>
      </c>
      <c r="F192" s="124">
        <v>3</v>
      </c>
      <c r="G192" s="385">
        <f t="shared" si="74"/>
        <v>150</v>
      </c>
      <c r="H192" s="427">
        <v>0</v>
      </c>
      <c r="I192" s="429">
        <v>3</v>
      </c>
      <c r="J192" s="430">
        <f t="shared" si="75"/>
        <v>0</v>
      </c>
      <c r="K192" s="123"/>
      <c r="L192" s="124"/>
      <c r="M192" s="125">
        <f t="shared" si="76"/>
        <v>0</v>
      </c>
      <c r="N192" s="123"/>
      <c r="O192" s="124"/>
      <c r="P192" s="125">
        <f t="shared" si="77"/>
        <v>0</v>
      </c>
      <c r="Q192" s="123"/>
      <c r="R192" s="124"/>
      <c r="S192" s="125">
        <f t="shared" si="78"/>
        <v>0</v>
      </c>
      <c r="T192" s="123"/>
      <c r="U192" s="124"/>
      <c r="V192" s="125">
        <f t="shared" si="79"/>
        <v>0</v>
      </c>
      <c r="W192" s="139">
        <f t="shared" si="80"/>
        <v>150</v>
      </c>
      <c r="X192" s="127">
        <f t="shared" si="81"/>
        <v>0</v>
      </c>
      <c r="Y192" s="127">
        <f t="shared" si="72"/>
        <v>150</v>
      </c>
      <c r="Z192" s="128">
        <f t="shared" si="73"/>
        <v>1</v>
      </c>
      <c r="AA192" s="278"/>
      <c r="AB192" s="131"/>
      <c r="AC192" s="131"/>
      <c r="AD192" s="131"/>
      <c r="AE192" s="131"/>
      <c r="AF192" s="131"/>
      <c r="AG192" s="131"/>
    </row>
    <row r="193" spans="1:33" ht="44.25" customHeight="1">
      <c r="A193" s="119" t="s">
        <v>76</v>
      </c>
      <c r="B193" s="368" t="s">
        <v>308</v>
      </c>
      <c r="C193" s="188" t="s">
        <v>309</v>
      </c>
      <c r="D193" s="386" t="s">
        <v>377</v>
      </c>
      <c r="E193" s="397">
        <v>5</v>
      </c>
      <c r="F193" s="124">
        <v>150</v>
      </c>
      <c r="G193" s="385">
        <f t="shared" si="74"/>
        <v>750</v>
      </c>
      <c r="H193" s="427">
        <v>1</v>
      </c>
      <c r="I193" s="429">
        <v>522.45</v>
      </c>
      <c r="J193" s="430">
        <f t="shared" si="75"/>
        <v>522.45</v>
      </c>
      <c r="K193" s="123"/>
      <c r="L193" s="124"/>
      <c r="M193" s="125">
        <f t="shared" si="76"/>
        <v>0</v>
      </c>
      <c r="N193" s="123"/>
      <c r="O193" s="124"/>
      <c r="P193" s="125">
        <f t="shared" si="77"/>
        <v>0</v>
      </c>
      <c r="Q193" s="123"/>
      <c r="R193" s="124"/>
      <c r="S193" s="125">
        <f t="shared" si="78"/>
        <v>0</v>
      </c>
      <c r="T193" s="123"/>
      <c r="U193" s="124"/>
      <c r="V193" s="125">
        <f t="shared" si="79"/>
        <v>0</v>
      </c>
      <c r="W193" s="139">
        <f t="shared" si="80"/>
        <v>750</v>
      </c>
      <c r="X193" s="127">
        <f t="shared" si="81"/>
        <v>522.45</v>
      </c>
      <c r="Y193" s="127">
        <f t="shared" si="72"/>
        <v>227.54999999999995</v>
      </c>
      <c r="Z193" s="128">
        <f t="shared" si="73"/>
        <v>0.30339999999999995</v>
      </c>
      <c r="AA193" s="278"/>
      <c r="AB193" s="131"/>
      <c r="AC193" s="131"/>
      <c r="AD193" s="131"/>
      <c r="AE193" s="131"/>
      <c r="AF193" s="131"/>
      <c r="AG193" s="131"/>
    </row>
    <row r="194" spans="1:33" ht="60.75" customHeight="1">
      <c r="A194" s="119" t="s">
        <v>76</v>
      </c>
      <c r="B194" s="368" t="s">
        <v>310</v>
      </c>
      <c r="C194" s="361" t="s">
        <v>379</v>
      </c>
      <c r="D194" s="386" t="s">
        <v>144</v>
      </c>
      <c r="E194" s="398">
        <v>1</v>
      </c>
      <c r="F194" s="124">
        <v>8000</v>
      </c>
      <c r="G194" s="385">
        <f t="shared" si="74"/>
        <v>8000</v>
      </c>
      <c r="H194" s="257">
        <v>1</v>
      </c>
      <c r="I194" s="124">
        <v>8000</v>
      </c>
      <c r="J194" s="125">
        <f t="shared" si="75"/>
        <v>8000</v>
      </c>
      <c r="K194" s="123"/>
      <c r="L194" s="124"/>
      <c r="M194" s="125">
        <f t="shared" si="76"/>
        <v>0</v>
      </c>
      <c r="N194" s="123"/>
      <c r="O194" s="124"/>
      <c r="P194" s="125">
        <f t="shared" si="77"/>
        <v>0</v>
      </c>
      <c r="Q194" s="123"/>
      <c r="R194" s="124"/>
      <c r="S194" s="125">
        <f t="shared" si="78"/>
        <v>0</v>
      </c>
      <c r="T194" s="123"/>
      <c r="U194" s="124"/>
      <c r="V194" s="125">
        <f t="shared" si="79"/>
        <v>0</v>
      </c>
      <c r="W194" s="139">
        <f t="shared" si="80"/>
        <v>8000</v>
      </c>
      <c r="X194" s="127">
        <f t="shared" si="81"/>
        <v>8000</v>
      </c>
      <c r="Y194" s="127">
        <f t="shared" si="72"/>
        <v>0</v>
      </c>
      <c r="Z194" s="128">
        <f t="shared" si="73"/>
        <v>0</v>
      </c>
      <c r="AA194" s="278"/>
      <c r="AB194" s="131"/>
      <c r="AC194" s="131"/>
      <c r="AD194" s="131"/>
      <c r="AE194" s="131"/>
      <c r="AF194" s="131"/>
      <c r="AG194" s="131"/>
    </row>
    <row r="195" spans="1:33" ht="30" customHeight="1">
      <c r="A195" s="369" t="s">
        <v>76</v>
      </c>
      <c r="B195" s="370" t="s">
        <v>311</v>
      </c>
      <c r="C195" s="358" t="s">
        <v>380</v>
      </c>
      <c r="D195" s="386" t="s">
        <v>144</v>
      </c>
      <c r="E195" s="399"/>
      <c r="F195" s="257"/>
      <c r="G195" s="385">
        <f t="shared" si="74"/>
        <v>0</v>
      </c>
      <c r="H195" s="257"/>
      <c r="I195" s="124"/>
      <c r="J195" s="125">
        <f t="shared" si="75"/>
        <v>0</v>
      </c>
      <c r="K195" s="123">
        <v>1</v>
      </c>
      <c r="L195" s="124">
        <v>900</v>
      </c>
      <c r="M195" s="125">
        <f t="shared" si="76"/>
        <v>900</v>
      </c>
      <c r="N195" s="431">
        <v>0</v>
      </c>
      <c r="O195" s="429">
        <v>0</v>
      </c>
      <c r="P195" s="430">
        <f>N195*O195</f>
        <v>0</v>
      </c>
      <c r="Q195" s="123"/>
      <c r="R195" s="124"/>
      <c r="S195" s="125">
        <f t="shared" si="78"/>
        <v>0</v>
      </c>
      <c r="T195" s="123"/>
      <c r="U195" s="124"/>
      <c r="V195" s="125">
        <f t="shared" si="79"/>
        <v>0</v>
      </c>
      <c r="W195" s="139">
        <f t="shared" si="80"/>
        <v>900</v>
      </c>
      <c r="X195" s="127">
        <f t="shared" si="81"/>
        <v>0</v>
      </c>
      <c r="Y195" s="127">
        <f t="shared" si="72"/>
        <v>900</v>
      </c>
      <c r="Z195" s="128">
        <f t="shared" si="73"/>
        <v>1</v>
      </c>
      <c r="AA195" s="278"/>
      <c r="AB195" s="130"/>
      <c r="AC195" s="131"/>
      <c r="AD195" s="131"/>
      <c r="AE195" s="131"/>
      <c r="AF195" s="131"/>
      <c r="AG195" s="131"/>
    </row>
    <row r="196" spans="1:33" s="324" customFormat="1" ht="30" customHeight="1">
      <c r="A196" s="371" t="s">
        <v>76</v>
      </c>
      <c r="B196" s="379" t="s">
        <v>312</v>
      </c>
      <c r="C196" s="373" t="s">
        <v>381</v>
      </c>
      <c r="D196" s="390" t="s">
        <v>382</v>
      </c>
      <c r="E196" s="399">
        <v>3</v>
      </c>
      <c r="F196" s="257">
        <v>4500</v>
      </c>
      <c r="G196" s="385">
        <f t="shared" si="74"/>
        <v>13500</v>
      </c>
      <c r="H196" s="257">
        <v>3</v>
      </c>
      <c r="I196" s="124">
        <v>4500</v>
      </c>
      <c r="J196" s="125">
        <f t="shared" si="75"/>
        <v>13500</v>
      </c>
      <c r="K196" s="123"/>
      <c r="L196" s="124"/>
      <c r="M196" s="125">
        <f t="shared" si="76"/>
        <v>0</v>
      </c>
      <c r="N196" s="431">
        <v>0</v>
      </c>
      <c r="O196" s="429"/>
      <c r="P196" s="430">
        <f>N196*O196</f>
        <v>0</v>
      </c>
      <c r="Q196" s="123"/>
      <c r="R196" s="124"/>
      <c r="S196" s="125">
        <f t="shared" si="78"/>
        <v>0</v>
      </c>
      <c r="T196" s="123"/>
      <c r="U196" s="124"/>
      <c r="V196" s="125">
        <f t="shared" si="79"/>
        <v>0</v>
      </c>
      <c r="W196" s="139">
        <f t="shared" si="80"/>
        <v>13500</v>
      </c>
      <c r="X196" s="127">
        <f t="shared" si="81"/>
        <v>13500</v>
      </c>
      <c r="Y196" s="127">
        <f t="shared" si="72"/>
        <v>0</v>
      </c>
      <c r="Z196" s="128">
        <f t="shared" si="73"/>
        <v>0</v>
      </c>
      <c r="AA196" s="278"/>
      <c r="AB196" s="130"/>
      <c r="AC196" s="131"/>
      <c r="AD196" s="131"/>
      <c r="AE196" s="131"/>
      <c r="AF196" s="131"/>
      <c r="AG196" s="131"/>
    </row>
    <row r="197" spans="1:33" s="324" customFormat="1" ht="25.5" customHeight="1">
      <c r="A197" s="371" t="s">
        <v>76</v>
      </c>
      <c r="B197" s="379" t="s">
        <v>313</v>
      </c>
      <c r="C197" s="374" t="s">
        <v>383</v>
      </c>
      <c r="D197" s="391" t="s">
        <v>113</v>
      </c>
      <c r="E197" s="399"/>
      <c r="F197" s="257"/>
      <c r="G197" s="385">
        <f t="shared" si="74"/>
        <v>0</v>
      </c>
      <c r="H197" s="257"/>
      <c r="I197" s="124"/>
      <c r="J197" s="125">
        <f t="shared" si="75"/>
        <v>0</v>
      </c>
      <c r="K197" s="123">
        <v>1</v>
      </c>
      <c r="L197" s="124">
        <v>12000</v>
      </c>
      <c r="M197" s="125">
        <f t="shared" si="76"/>
        <v>12000</v>
      </c>
      <c r="N197" s="431">
        <v>1</v>
      </c>
      <c r="O197" s="429">
        <v>12000</v>
      </c>
      <c r="P197" s="469">
        <f t="shared" si="77"/>
        <v>12000</v>
      </c>
      <c r="Q197" s="123"/>
      <c r="R197" s="124"/>
      <c r="S197" s="125">
        <f t="shared" si="78"/>
        <v>0</v>
      </c>
      <c r="T197" s="123"/>
      <c r="U197" s="124"/>
      <c r="V197" s="125">
        <f t="shared" si="79"/>
        <v>0</v>
      </c>
      <c r="W197" s="139">
        <f t="shared" si="80"/>
        <v>12000</v>
      </c>
      <c r="X197" s="127">
        <f t="shared" si="81"/>
        <v>12000</v>
      </c>
      <c r="Y197" s="127">
        <f t="shared" si="72"/>
        <v>0</v>
      </c>
      <c r="Z197" s="128">
        <f t="shared" si="73"/>
        <v>0</v>
      </c>
      <c r="AA197" s="278" t="s">
        <v>401</v>
      </c>
      <c r="AB197" s="130"/>
      <c r="AC197" s="131"/>
      <c r="AD197" s="131"/>
      <c r="AE197" s="131"/>
      <c r="AF197" s="131"/>
      <c r="AG197" s="131"/>
    </row>
    <row r="198" spans="1:33" s="324" customFormat="1" ht="30" customHeight="1">
      <c r="A198" s="371" t="s">
        <v>76</v>
      </c>
      <c r="B198" s="372" t="s">
        <v>314</v>
      </c>
      <c r="C198" s="374" t="s">
        <v>384</v>
      </c>
      <c r="D198" s="391" t="s">
        <v>144</v>
      </c>
      <c r="E198" s="426"/>
      <c r="F198" s="427"/>
      <c r="G198" s="428">
        <f t="shared" si="74"/>
        <v>0</v>
      </c>
      <c r="H198" s="427"/>
      <c r="I198" s="429"/>
      <c r="J198" s="430">
        <f t="shared" si="75"/>
        <v>0</v>
      </c>
      <c r="K198" s="431">
        <v>5</v>
      </c>
      <c r="L198" s="429">
        <v>60</v>
      </c>
      <c r="M198" s="430">
        <f t="shared" si="76"/>
        <v>300</v>
      </c>
      <c r="N198" s="431">
        <v>0</v>
      </c>
      <c r="O198" s="429">
        <v>0</v>
      </c>
      <c r="P198" s="430">
        <f t="shared" si="77"/>
        <v>0</v>
      </c>
      <c r="Q198" s="123"/>
      <c r="R198" s="124"/>
      <c r="S198" s="125">
        <f t="shared" si="78"/>
        <v>0</v>
      </c>
      <c r="T198" s="123"/>
      <c r="U198" s="124"/>
      <c r="V198" s="125">
        <f t="shared" si="79"/>
        <v>0</v>
      </c>
      <c r="W198" s="139">
        <f t="shared" si="80"/>
        <v>300</v>
      </c>
      <c r="X198" s="127">
        <f t="shared" si="81"/>
        <v>0</v>
      </c>
      <c r="Y198" s="127">
        <f t="shared" si="72"/>
        <v>300</v>
      </c>
      <c r="Z198" s="128">
        <f t="shared" si="73"/>
        <v>1</v>
      </c>
      <c r="AA198" s="278"/>
      <c r="AB198" s="130"/>
      <c r="AC198" s="131"/>
      <c r="AD198" s="131"/>
      <c r="AE198" s="131"/>
      <c r="AF198" s="131"/>
      <c r="AG198" s="131"/>
    </row>
    <row r="199" spans="1:33" s="324" customFormat="1" ht="30" customHeight="1">
      <c r="A199" s="375" t="s">
        <v>76</v>
      </c>
      <c r="B199" s="376" t="s">
        <v>385</v>
      </c>
      <c r="C199" s="373" t="s">
        <v>386</v>
      </c>
      <c r="D199" s="392" t="s">
        <v>382</v>
      </c>
      <c r="E199" s="399"/>
      <c r="F199" s="257"/>
      <c r="G199" s="385">
        <f t="shared" si="74"/>
        <v>0</v>
      </c>
      <c r="H199" s="257"/>
      <c r="I199" s="124"/>
      <c r="J199" s="125">
        <f t="shared" si="75"/>
        <v>0</v>
      </c>
      <c r="K199" s="123">
        <v>4</v>
      </c>
      <c r="L199" s="124">
        <v>1500</v>
      </c>
      <c r="M199" s="125">
        <f t="shared" si="76"/>
        <v>6000</v>
      </c>
      <c r="N199" s="431">
        <v>0</v>
      </c>
      <c r="O199" s="429">
        <v>0</v>
      </c>
      <c r="P199" s="430">
        <f t="shared" si="77"/>
        <v>0</v>
      </c>
      <c r="Q199" s="123"/>
      <c r="R199" s="124"/>
      <c r="S199" s="125">
        <f t="shared" si="78"/>
        <v>0</v>
      </c>
      <c r="T199" s="123"/>
      <c r="U199" s="124"/>
      <c r="V199" s="125">
        <f t="shared" si="79"/>
        <v>0</v>
      </c>
      <c r="W199" s="139">
        <f t="shared" si="80"/>
        <v>6000</v>
      </c>
      <c r="X199" s="127">
        <f t="shared" si="81"/>
        <v>0</v>
      </c>
      <c r="Y199" s="127">
        <f t="shared" si="72"/>
        <v>6000</v>
      </c>
      <c r="Z199" s="128">
        <f t="shared" si="73"/>
        <v>1</v>
      </c>
      <c r="AA199" s="278"/>
      <c r="AB199" s="130"/>
      <c r="AC199" s="131"/>
      <c r="AD199" s="131"/>
      <c r="AE199" s="131"/>
      <c r="AF199" s="131"/>
      <c r="AG199" s="131"/>
    </row>
    <row r="200" spans="1:33" s="324" customFormat="1" ht="30" customHeight="1">
      <c r="A200" s="375" t="s">
        <v>76</v>
      </c>
      <c r="B200" s="376" t="s">
        <v>387</v>
      </c>
      <c r="C200" s="373" t="s">
        <v>388</v>
      </c>
      <c r="D200" s="392" t="s">
        <v>144</v>
      </c>
      <c r="E200" s="399"/>
      <c r="F200" s="257"/>
      <c r="G200" s="385">
        <f t="shared" si="74"/>
        <v>0</v>
      </c>
      <c r="H200" s="257"/>
      <c r="I200" s="124"/>
      <c r="J200" s="125">
        <f t="shared" si="75"/>
        <v>0</v>
      </c>
      <c r="K200" s="123">
        <v>4</v>
      </c>
      <c r="L200" s="124">
        <v>3000</v>
      </c>
      <c r="M200" s="125">
        <f t="shared" si="76"/>
        <v>12000</v>
      </c>
      <c r="N200" s="123">
        <v>4</v>
      </c>
      <c r="O200" s="124">
        <v>3000</v>
      </c>
      <c r="P200" s="468">
        <f t="shared" si="77"/>
        <v>12000</v>
      </c>
      <c r="Q200" s="123"/>
      <c r="R200" s="124"/>
      <c r="S200" s="125">
        <f t="shared" si="78"/>
        <v>0</v>
      </c>
      <c r="T200" s="123"/>
      <c r="U200" s="124"/>
      <c r="V200" s="125">
        <f t="shared" si="79"/>
        <v>0</v>
      </c>
      <c r="W200" s="139">
        <f t="shared" si="80"/>
        <v>12000</v>
      </c>
      <c r="X200" s="127">
        <f t="shared" si="81"/>
        <v>12000</v>
      </c>
      <c r="Y200" s="127">
        <f t="shared" si="72"/>
        <v>0</v>
      </c>
      <c r="Z200" s="128">
        <f t="shared" si="73"/>
        <v>0</v>
      </c>
      <c r="AA200" s="278"/>
      <c r="AB200" s="130"/>
      <c r="AC200" s="131"/>
      <c r="AD200" s="131"/>
      <c r="AE200" s="131"/>
      <c r="AF200" s="131"/>
      <c r="AG200" s="131"/>
    </row>
    <row r="201" spans="1:33" s="324" customFormat="1" ht="30" customHeight="1">
      <c r="A201" s="375" t="s">
        <v>76</v>
      </c>
      <c r="B201" s="376" t="s">
        <v>389</v>
      </c>
      <c r="C201" s="373" t="s">
        <v>390</v>
      </c>
      <c r="D201" s="392" t="s">
        <v>144</v>
      </c>
      <c r="E201" s="399"/>
      <c r="F201" s="257"/>
      <c r="G201" s="385">
        <f t="shared" si="74"/>
        <v>0</v>
      </c>
      <c r="H201" s="257"/>
      <c r="I201" s="124"/>
      <c r="J201" s="125">
        <f t="shared" si="75"/>
        <v>0</v>
      </c>
      <c r="K201" s="123">
        <v>2</v>
      </c>
      <c r="L201" s="124">
        <v>8500</v>
      </c>
      <c r="M201" s="125">
        <f t="shared" si="76"/>
        <v>17000</v>
      </c>
      <c r="N201" s="123">
        <v>1</v>
      </c>
      <c r="O201" s="124">
        <v>15000</v>
      </c>
      <c r="P201" s="468">
        <f t="shared" si="77"/>
        <v>15000</v>
      </c>
      <c r="Q201" s="123"/>
      <c r="R201" s="124"/>
      <c r="S201" s="125">
        <f t="shared" si="78"/>
        <v>0</v>
      </c>
      <c r="T201" s="123"/>
      <c r="U201" s="124"/>
      <c r="V201" s="125">
        <f t="shared" si="79"/>
        <v>0</v>
      </c>
      <c r="W201" s="139">
        <f t="shared" si="80"/>
        <v>17000</v>
      </c>
      <c r="X201" s="127">
        <f t="shared" si="81"/>
        <v>15000</v>
      </c>
      <c r="Y201" s="127">
        <f t="shared" si="72"/>
        <v>2000</v>
      </c>
      <c r="Z201" s="128">
        <f t="shared" si="73"/>
        <v>0.11764705882352941</v>
      </c>
      <c r="AA201" s="278"/>
      <c r="AB201" s="130"/>
      <c r="AC201" s="131"/>
      <c r="AD201" s="131"/>
      <c r="AE201" s="131"/>
      <c r="AF201" s="131"/>
      <c r="AG201" s="131"/>
    </row>
    <row r="202" spans="1:33" ht="30" customHeight="1">
      <c r="A202" s="375" t="s">
        <v>76</v>
      </c>
      <c r="B202" s="376" t="s">
        <v>391</v>
      </c>
      <c r="C202" s="373" t="s">
        <v>390</v>
      </c>
      <c r="D202" s="392" t="s">
        <v>144</v>
      </c>
      <c r="E202" s="399"/>
      <c r="F202" s="257"/>
      <c r="G202" s="385">
        <f t="shared" si="74"/>
        <v>0</v>
      </c>
      <c r="H202" s="257"/>
      <c r="I202" s="124"/>
      <c r="J202" s="125">
        <f t="shared" si="75"/>
        <v>0</v>
      </c>
      <c r="K202" s="123">
        <v>1</v>
      </c>
      <c r="L202" s="124">
        <v>8000</v>
      </c>
      <c r="M202" s="125">
        <f t="shared" si="76"/>
        <v>8000</v>
      </c>
      <c r="N202" s="123">
        <v>1</v>
      </c>
      <c r="O202" s="124">
        <v>10000</v>
      </c>
      <c r="P202" s="468">
        <f t="shared" si="77"/>
        <v>10000</v>
      </c>
      <c r="Q202" s="123"/>
      <c r="R202" s="124"/>
      <c r="S202" s="125">
        <f t="shared" si="78"/>
        <v>0</v>
      </c>
      <c r="T202" s="123"/>
      <c r="U202" s="124"/>
      <c r="V202" s="125">
        <f t="shared" si="79"/>
        <v>0</v>
      </c>
      <c r="W202" s="139">
        <f t="shared" si="80"/>
        <v>8000</v>
      </c>
      <c r="X202" s="127">
        <f t="shared" si="81"/>
        <v>10000</v>
      </c>
      <c r="Y202" s="127">
        <f t="shared" si="72"/>
        <v>-2000</v>
      </c>
      <c r="Z202" s="128">
        <f t="shared" si="73"/>
        <v>-0.25</v>
      </c>
      <c r="AA202" s="278"/>
      <c r="AB202" s="131"/>
      <c r="AC202" s="131"/>
      <c r="AD202" s="131"/>
      <c r="AE202" s="131"/>
      <c r="AF202" s="131"/>
      <c r="AG202" s="131"/>
    </row>
    <row r="203" spans="1:33" ht="30" customHeight="1">
      <c r="A203" s="375" t="s">
        <v>76</v>
      </c>
      <c r="B203" s="376" t="s">
        <v>392</v>
      </c>
      <c r="C203" s="373" t="s">
        <v>393</v>
      </c>
      <c r="D203" s="392" t="s">
        <v>120</v>
      </c>
      <c r="E203" s="399"/>
      <c r="F203" s="259"/>
      <c r="G203" s="387">
        <f t="shared" si="74"/>
        <v>0</v>
      </c>
      <c r="H203" s="259"/>
      <c r="I203" s="137"/>
      <c r="J203" s="138">
        <f t="shared" si="75"/>
        <v>0</v>
      </c>
      <c r="K203" s="136">
        <v>4</v>
      </c>
      <c r="L203" s="137">
        <v>11280</v>
      </c>
      <c r="M203" s="138">
        <f t="shared" si="76"/>
        <v>45120</v>
      </c>
      <c r="N203" s="456"/>
      <c r="O203" s="457"/>
      <c r="P203" s="458"/>
      <c r="Q203" s="136"/>
      <c r="R203" s="137"/>
      <c r="S203" s="138">
        <f t="shared" si="78"/>
        <v>0</v>
      </c>
      <c r="T203" s="136"/>
      <c r="U203" s="137"/>
      <c r="V203" s="138">
        <f t="shared" si="79"/>
        <v>0</v>
      </c>
      <c r="W203" s="139">
        <f t="shared" si="80"/>
        <v>45120</v>
      </c>
      <c r="X203" s="127">
        <f t="shared" si="81"/>
        <v>0</v>
      </c>
      <c r="Y203" s="127">
        <f t="shared" si="72"/>
        <v>45120</v>
      </c>
      <c r="Z203" s="128">
        <f t="shared" si="73"/>
        <v>1</v>
      </c>
      <c r="AA203" s="279"/>
      <c r="AB203" s="131"/>
      <c r="AC203" s="131"/>
      <c r="AD203" s="131"/>
      <c r="AE203" s="131"/>
      <c r="AF203" s="131"/>
      <c r="AG203" s="131"/>
    </row>
    <row r="204" spans="1:33" ht="47.25" customHeight="1" thickBot="1">
      <c r="A204" s="375" t="s">
        <v>76</v>
      </c>
      <c r="B204" s="377" t="s">
        <v>394</v>
      </c>
      <c r="C204" s="378" t="s">
        <v>315</v>
      </c>
      <c r="D204" s="393"/>
      <c r="E204" s="400">
        <v>21500</v>
      </c>
      <c r="F204" s="388">
        <v>0.22</v>
      </c>
      <c r="G204" s="389">
        <f t="shared" si="74"/>
        <v>4730</v>
      </c>
      <c r="H204" s="259">
        <v>21500</v>
      </c>
      <c r="I204" s="137">
        <v>0.22</v>
      </c>
      <c r="J204" s="138">
        <f t="shared" si="75"/>
        <v>4730</v>
      </c>
      <c r="K204" s="136"/>
      <c r="L204" s="137">
        <v>0.22</v>
      </c>
      <c r="M204" s="138">
        <f t="shared" si="76"/>
        <v>0</v>
      </c>
      <c r="N204" s="136"/>
      <c r="O204" s="137">
        <v>0.22</v>
      </c>
      <c r="P204" s="138">
        <f t="shared" si="77"/>
        <v>0</v>
      </c>
      <c r="Q204" s="136"/>
      <c r="R204" s="137">
        <v>0.22</v>
      </c>
      <c r="S204" s="138">
        <f t="shared" si="78"/>
        <v>0</v>
      </c>
      <c r="T204" s="136"/>
      <c r="U204" s="137">
        <v>0.22</v>
      </c>
      <c r="V204" s="138">
        <f t="shared" si="79"/>
        <v>0</v>
      </c>
      <c r="W204" s="139">
        <f t="shared" si="80"/>
        <v>4730</v>
      </c>
      <c r="X204" s="127">
        <f t="shared" si="81"/>
        <v>4730</v>
      </c>
      <c r="Y204" s="127">
        <f t="shared" si="72"/>
        <v>0</v>
      </c>
      <c r="Z204" s="128">
        <f t="shared" si="73"/>
        <v>0</v>
      </c>
      <c r="AA204" s="153"/>
      <c r="AB204" s="11"/>
      <c r="AC204" s="11"/>
      <c r="AD204" s="11"/>
      <c r="AE204" s="11"/>
      <c r="AF204" s="11"/>
      <c r="AG204" s="11"/>
    </row>
    <row r="205" spans="1:33" ht="30" customHeight="1" thickBot="1">
      <c r="A205" s="292" t="s">
        <v>316</v>
      </c>
      <c r="B205" s="293"/>
      <c r="C205" s="365"/>
      <c r="D205" s="366"/>
      <c r="E205" s="380">
        <f>E190+E186+E181+E176</f>
        <v>64</v>
      </c>
      <c r="F205" s="381"/>
      <c r="G205" s="382">
        <f>G190+G186+G181+G176</f>
        <v>69630</v>
      </c>
      <c r="H205" s="174">
        <f>H190+H186+H181+H176</f>
        <v>10</v>
      </c>
      <c r="I205" s="190"/>
      <c r="J205" s="294">
        <f>J190+J186+J181+J176</f>
        <v>69630</v>
      </c>
      <c r="K205" s="174">
        <f>K190+K186+K181+K176</f>
        <v>26</v>
      </c>
      <c r="L205" s="190"/>
      <c r="M205" s="294">
        <f>M190+M186+M181+M176</f>
        <v>154320</v>
      </c>
      <c r="N205" s="174">
        <f>N190+N186+N181+N176</f>
        <v>11</v>
      </c>
      <c r="O205" s="190"/>
      <c r="P205" s="294">
        <f>P190+P186+P181+P176</f>
        <v>82450</v>
      </c>
      <c r="Q205" s="174">
        <f>Q190+Q186+Q181+Q176</f>
        <v>0</v>
      </c>
      <c r="R205" s="190"/>
      <c r="S205" s="294">
        <f>S190+S186+S181+S176</f>
        <v>0</v>
      </c>
      <c r="T205" s="174">
        <f>T190+T186+T181+T176</f>
        <v>0</v>
      </c>
      <c r="U205" s="190"/>
      <c r="V205" s="294">
        <f>V190+V186+V181+V176</f>
        <v>0</v>
      </c>
      <c r="W205" s="226">
        <f>W190+W176+W186+W181</f>
        <v>223950</v>
      </c>
      <c r="X205" s="226">
        <f>X190+X176+X186+X181</f>
        <v>152080</v>
      </c>
      <c r="Y205" s="226">
        <f t="shared" si="72"/>
        <v>71870</v>
      </c>
      <c r="Z205" s="226">
        <f t="shared" si="73"/>
        <v>0.3209198481803974</v>
      </c>
      <c r="AA205" s="227"/>
      <c r="AB205" s="11"/>
      <c r="AC205" s="11"/>
      <c r="AD205" s="11"/>
      <c r="AE205" s="11"/>
      <c r="AF205" s="11"/>
      <c r="AG205" s="11"/>
    </row>
    <row r="206" spans="1:33" ht="30" customHeight="1" thickBot="1">
      <c r="A206" s="295" t="s">
        <v>317</v>
      </c>
      <c r="B206" s="296"/>
      <c r="C206" s="297"/>
      <c r="D206" s="298"/>
      <c r="E206" s="299"/>
      <c r="F206" s="300"/>
      <c r="G206" s="301">
        <f>G40+G54+G63+G88+G102+G128+G141+G149+G157+G164+G168+G174+G205</f>
        <v>432100</v>
      </c>
      <c r="H206" s="299"/>
      <c r="I206" s="300"/>
      <c r="J206" s="301">
        <f>J40+J54+J63+J88+J102+J128+J141+J149+J157+J164+J168+J174+J205</f>
        <v>432100</v>
      </c>
      <c r="K206" s="299"/>
      <c r="L206" s="300"/>
      <c r="M206" s="301">
        <f>M40+M54+M63+M88+M102+M128+M141+M149+M157+M164+M168+M174+M205</f>
        <v>289081</v>
      </c>
      <c r="N206" s="299"/>
      <c r="O206" s="300"/>
      <c r="P206" s="301">
        <f>P40+P54+P63+P88+P102+P128+P141+P149+P157+P164+P168+P174+P205</f>
        <v>178570</v>
      </c>
      <c r="Q206" s="299"/>
      <c r="R206" s="300"/>
      <c r="S206" s="301">
        <f>S40+S54+S63+S88+S102+S128+S141+S149+S157+S164+S168+S174+S205</f>
        <v>0</v>
      </c>
      <c r="T206" s="299"/>
      <c r="U206" s="300"/>
      <c r="V206" s="301">
        <f>V40+V54+V63+V88+V102+V128+V141+V149+V157+V164+V168+V174+V205</f>
        <v>0</v>
      </c>
      <c r="W206" s="301">
        <f>W40+W54+W63+W88+W102+W128+W141+W149+W157+W164+W168+W174+W205</f>
        <v>721181</v>
      </c>
      <c r="X206" s="301">
        <f>X40+X54+X63+X88+X102+X128+X141+X149+X157+X164+X168+X174+X205</f>
        <v>610670</v>
      </c>
      <c r="Y206" s="301">
        <f>Y40+Y54+Y63+Y88+Y102+Y128+Y141+Y149+Y157+Y164+Y168+Y174+Y205</f>
        <v>110511</v>
      </c>
      <c r="Z206" s="302">
        <f t="shared" si="73"/>
        <v>0.15323615014815975</v>
      </c>
      <c r="AA206" s="303"/>
      <c r="AB206" s="11"/>
      <c r="AC206" s="11"/>
      <c r="AD206" s="11"/>
      <c r="AE206" s="11"/>
      <c r="AF206" s="11"/>
      <c r="AG206" s="11"/>
    </row>
    <row r="207" spans="1:33" ht="15" customHeight="1">
      <c r="A207" s="499"/>
      <c r="B207" s="473"/>
      <c r="C207" s="473"/>
      <c r="D207" s="77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304"/>
      <c r="X207" s="304"/>
      <c r="Y207" s="304"/>
      <c r="Z207" s="304"/>
      <c r="AA207" s="86"/>
      <c r="AB207" s="11"/>
      <c r="AC207" s="11"/>
      <c r="AD207" s="11"/>
      <c r="AE207" s="11"/>
      <c r="AF207" s="11"/>
      <c r="AG207" s="11"/>
    </row>
    <row r="208" spans="1:33" ht="30" customHeight="1">
      <c r="A208" s="500" t="s">
        <v>318</v>
      </c>
      <c r="B208" s="485"/>
      <c r="C208" s="485"/>
      <c r="D208" s="305"/>
      <c r="E208" s="299"/>
      <c r="F208" s="300"/>
      <c r="G208" s="306">
        <f>Фінансування!C27-'Кошторис  витрат'!G206</f>
        <v>0</v>
      </c>
      <c r="H208" s="299"/>
      <c r="I208" s="300"/>
      <c r="J208" s="306">
        <f>Фінансування!C28-'Кошторис  витрат'!J206</f>
        <v>0</v>
      </c>
      <c r="K208" s="299"/>
      <c r="L208" s="300"/>
      <c r="M208" s="306">
        <f>Фінансування!J27-'Кошторис  витрат'!M206</f>
        <v>0</v>
      </c>
      <c r="N208" s="299"/>
      <c r="O208" s="300"/>
      <c r="P208" s="306">
        <f>Фінансування!J28-'Кошторис  витрат'!P206</f>
        <v>0</v>
      </c>
      <c r="Q208" s="299"/>
      <c r="R208" s="300"/>
      <c r="S208" s="306">
        <f>Фінансування!L27-'Кошторис  витрат'!S206</f>
        <v>0</v>
      </c>
      <c r="T208" s="299"/>
      <c r="U208" s="300"/>
      <c r="V208" s="306">
        <f>Фінансування!L28-'Кошторис  витрат'!V206</f>
        <v>0</v>
      </c>
      <c r="W208" s="307">
        <f>Фінансування!N27-'Кошторис  витрат'!W206</f>
        <v>0</v>
      </c>
      <c r="X208" s="307">
        <f>Фінансування!N28-'Кошторис  витрат'!X206</f>
        <v>0</v>
      </c>
      <c r="Y208" s="307"/>
      <c r="Z208" s="307"/>
      <c r="AA208" s="308"/>
      <c r="AB208" s="11"/>
      <c r="AC208" s="11"/>
      <c r="AD208" s="11"/>
      <c r="AE208" s="11"/>
      <c r="AF208" s="11"/>
      <c r="AG208" s="11"/>
    </row>
    <row r="209" spans="1:33" ht="15.75" customHeight="1">
      <c r="A209" s="1"/>
      <c r="B209" s="309"/>
      <c r="C209" s="2"/>
      <c r="D209" s="310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4"/>
      <c r="X209" s="74"/>
      <c r="Y209" s="74"/>
      <c r="Z209" s="74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09"/>
      <c r="C210" s="2"/>
      <c r="D210" s="310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4"/>
      <c r="X210" s="74"/>
      <c r="Y210" s="74"/>
      <c r="Z210" s="74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09"/>
      <c r="C211" s="2"/>
      <c r="D211" s="310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4"/>
      <c r="X211" s="74"/>
      <c r="Y211" s="74"/>
      <c r="Z211" s="74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488" t="s">
        <v>399</v>
      </c>
      <c r="B212" s="489"/>
      <c r="C212" s="489"/>
      <c r="D212" s="310"/>
      <c r="E212" s="311"/>
      <c r="F212" s="311"/>
      <c r="G212" s="73"/>
      <c r="H212" s="462"/>
      <c r="I212" s="462"/>
      <c r="J212" s="462"/>
      <c r="K212" s="488" t="s">
        <v>398</v>
      </c>
      <c r="L212" s="489"/>
      <c r="M212" s="489"/>
      <c r="N212" s="489"/>
      <c r="O212" s="489"/>
      <c r="P212" s="462"/>
      <c r="Q212" s="73"/>
      <c r="R212" s="73"/>
      <c r="S212" s="73"/>
      <c r="T212" s="73"/>
      <c r="U212" s="73"/>
      <c r="V212" s="73"/>
      <c r="W212" s="74"/>
      <c r="X212" s="74"/>
      <c r="Y212" s="74"/>
      <c r="Z212" s="74"/>
      <c r="AA212" s="2"/>
      <c r="AB212" s="1"/>
      <c r="AC212" s="2"/>
      <c r="AD212" s="1"/>
      <c r="AE212" s="1"/>
      <c r="AF212" s="1"/>
      <c r="AG212" s="1"/>
    </row>
    <row r="213" spans="1:33" ht="15.75" customHeight="1">
      <c r="A213" s="312"/>
      <c r="B213" s="313"/>
      <c r="C213" s="314" t="s">
        <v>319</v>
      </c>
      <c r="D213" s="315"/>
      <c r="E213" s="316"/>
      <c r="F213" s="317" t="s">
        <v>320</v>
      </c>
      <c r="G213" s="316"/>
      <c r="H213" s="463"/>
      <c r="I213" s="464"/>
      <c r="J213" s="463"/>
      <c r="K213" s="318"/>
      <c r="L213" s="319" t="s">
        <v>321</v>
      </c>
      <c r="M213" s="316"/>
      <c r="N213" s="465"/>
      <c r="O213" s="466"/>
      <c r="P213" s="463"/>
      <c r="Q213" s="316"/>
      <c r="R213" s="316"/>
      <c r="S213" s="316"/>
      <c r="T213" s="316"/>
      <c r="U213" s="316"/>
      <c r="V213" s="316"/>
      <c r="W213" s="320"/>
      <c r="X213" s="320"/>
      <c r="Y213" s="320"/>
      <c r="Z213" s="320"/>
      <c r="AA213" s="321"/>
      <c r="AB213" s="322"/>
      <c r="AC213" s="321"/>
      <c r="AD213" s="322"/>
      <c r="AE213" s="322"/>
      <c r="AF213" s="322"/>
      <c r="AG213" s="322"/>
    </row>
    <row r="214" spans="1:33" ht="15.75" customHeight="1">
      <c r="A214" s="1"/>
      <c r="B214" s="309"/>
      <c r="C214" s="2"/>
      <c r="D214" s="310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4"/>
      <c r="X214" s="74"/>
      <c r="Y214" s="74"/>
      <c r="Z214" s="74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09"/>
      <c r="C215" s="2"/>
      <c r="D215" s="310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4"/>
      <c r="X215" s="74"/>
      <c r="Y215" s="74"/>
      <c r="Z215" s="74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09"/>
      <c r="C216" s="2"/>
      <c r="D216" s="310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4"/>
      <c r="X216" s="74"/>
      <c r="Y216" s="74"/>
      <c r="Z216" s="74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09"/>
      <c r="C217" s="2"/>
      <c r="D217" s="310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323"/>
      <c r="X217" s="323"/>
      <c r="Y217" s="323"/>
      <c r="Z217" s="323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09"/>
      <c r="C218" s="2"/>
      <c r="D218" s="310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323"/>
      <c r="X218" s="323"/>
      <c r="Y218" s="323"/>
      <c r="Z218" s="323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09"/>
      <c r="C219" s="2"/>
      <c r="D219" s="310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323"/>
      <c r="X219" s="323"/>
      <c r="Y219" s="323"/>
      <c r="Z219" s="323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09"/>
      <c r="C220" s="2"/>
      <c r="D220" s="310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323"/>
      <c r="X220" s="323"/>
      <c r="Y220" s="323"/>
      <c r="Z220" s="323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09"/>
      <c r="C221" s="2"/>
      <c r="D221" s="310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323"/>
      <c r="X221" s="323"/>
      <c r="Y221" s="323"/>
      <c r="Z221" s="323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09"/>
      <c r="C222" s="2"/>
      <c r="D222" s="310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323"/>
      <c r="X222" s="323"/>
      <c r="Y222" s="323"/>
      <c r="Z222" s="323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09"/>
      <c r="C223" s="2"/>
      <c r="D223" s="310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323"/>
      <c r="X223" s="323"/>
      <c r="Y223" s="323"/>
      <c r="Z223" s="323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09"/>
      <c r="C224" s="2"/>
      <c r="D224" s="310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323"/>
      <c r="X224" s="323"/>
      <c r="Y224" s="323"/>
      <c r="Z224" s="323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09"/>
      <c r="C225" s="2"/>
      <c r="D225" s="310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323"/>
      <c r="X225" s="323"/>
      <c r="Y225" s="323"/>
      <c r="Z225" s="323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09"/>
      <c r="C226" s="2"/>
      <c r="D226" s="310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323"/>
      <c r="X226" s="323"/>
      <c r="Y226" s="323"/>
      <c r="Z226" s="323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09"/>
      <c r="C227" s="2"/>
      <c r="D227" s="310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323"/>
      <c r="X227" s="323"/>
      <c r="Y227" s="323"/>
      <c r="Z227" s="323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09"/>
      <c r="C228" s="2"/>
      <c r="D228" s="310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323"/>
      <c r="X228" s="323"/>
      <c r="Y228" s="323"/>
      <c r="Z228" s="323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09"/>
      <c r="C229" s="2"/>
      <c r="D229" s="310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323"/>
      <c r="X229" s="323"/>
      <c r="Y229" s="323"/>
      <c r="Z229" s="323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09"/>
      <c r="C230" s="2"/>
      <c r="D230" s="310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323"/>
      <c r="X230" s="323"/>
      <c r="Y230" s="323"/>
      <c r="Z230" s="323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09"/>
      <c r="C231" s="2"/>
      <c r="D231" s="310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323"/>
      <c r="X231" s="323"/>
      <c r="Y231" s="323"/>
      <c r="Z231" s="323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09"/>
      <c r="C232" s="2"/>
      <c r="D232" s="310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323"/>
      <c r="X232" s="323"/>
      <c r="Y232" s="323"/>
      <c r="Z232" s="323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09"/>
      <c r="C233" s="2"/>
      <c r="D233" s="310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323"/>
      <c r="X233" s="323"/>
      <c r="Y233" s="323"/>
      <c r="Z233" s="323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09"/>
      <c r="C234" s="2"/>
      <c r="D234" s="310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323"/>
      <c r="X234" s="323"/>
      <c r="Y234" s="323"/>
      <c r="Z234" s="323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09"/>
      <c r="C235" s="2"/>
      <c r="D235" s="310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323"/>
      <c r="X235" s="323"/>
      <c r="Y235" s="323"/>
      <c r="Z235" s="323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09"/>
      <c r="C236" s="2"/>
      <c r="D236" s="310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323"/>
      <c r="X236" s="323"/>
      <c r="Y236" s="323"/>
      <c r="Z236" s="323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09"/>
      <c r="C237" s="2"/>
      <c r="D237" s="310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323"/>
      <c r="X237" s="323"/>
      <c r="Y237" s="323"/>
      <c r="Z237" s="323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09"/>
      <c r="C238" s="2"/>
      <c r="D238" s="310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323"/>
      <c r="X238" s="323"/>
      <c r="Y238" s="323"/>
      <c r="Z238" s="323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09"/>
      <c r="C239" s="2"/>
      <c r="D239" s="310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323"/>
      <c r="X239" s="323"/>
      <c r="Y239" s="323"/>
      <c r="Z239" s="323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09"/>
      <c r="C240" s="2"/>
      <c r="D240" s="310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323"/>
      <c r="X240" s="323"/>
      <c r="Y240" s="323"/>
      <c r="Z240" s="323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09"/>
      <c r="C241" s="2"/>
      <c r="D241" s="310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323"/>
      <c r="X241" s="323"/>
      <c r="Y241" s="323"/>
      <c r="Z241" s="323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09"/>
      <c r="C242" s="2"/>
      <c r="D242" s="310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323"/>
      <c r="X242" s="323"/>
      <c r="Y242" s="323"/>
      <c r="Z242" s="323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09"/>
      <c r="C243" s="2"/>
      <c r="D243" s="310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323"/>
      <c r="X243" s="323"/>
      <c r="Y243" s="323"/>
      <c r="Z243" s="323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09"/>
      <c r="C244" s="2"/>
      <c r="D244" s="310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323"/>
      <c r="X244" s="323"/>
      <c r="Y244" s="323"/>
      <c r="Z244" s="323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09"/>
      <c r="C245" s="2"/>
      <c r="D245" s="310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323"/>
      <c r="X245" s="323"/>
      <c r="Y245" s="323"/>
      <c r="Z245" s="323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09"/>
      <c r="C246" s="2"/>
      <c r="D246" s="310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323"/>
      <c r="X246" s="323"/>
      <c r="Y246" s="323"/>
      <c r="Z246" s="323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09"/>
      <c r="C247" s="2"/>
      <c r="D247" s="310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323"/>
      <c r="X247" s="323"/>
      <c r="Y247" s="323"/>
      <c r="Z247" s="323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09"/>
      <c r="C248" s="2"/>
      <c r="D248" s="310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323"/>
      <c r="X248" s="323"/>
      <c r="Y248" s="323"/>
      <c r="Z248" s="323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09"/>
      <c r="C249" s="2"/>
      <c r="D249" s="310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323"/>
      <c r="X249" s="323"/>
      <c r="Y249" s="323"/>
      <c r="Z249" s="323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09"/>
      <c r="C250" s="2"/>
      <c r="D250" s="310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323"/>
      <c r="X250" s="323"/>
      <c r="Y250" s="323"/>
      <c r="Z250" s="323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09"/>
      <c r="C251" s="2"/>
      <c r="D251" s="310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323"/>
      <c r="X251" s="323"/>
      <c r="Y251" s="323"/>
      <c r="Z251" s="323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09"/>
      <c r="C252" s="2"/>
      <c r="D252" s="310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323"/>
      <c r="X252" s="323"/>
      <c r="Y252" s="323"/>
      <c r="Z252" s="323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09"/>
      <c r="C253" s="2"/>
      <c r="D253" s="310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323"/>
      <c r="X253" s="323"/>
      <c r="Y253" s="323"/>
      <c r="Z253" s="323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09"/>
      <c r="C254" s="2"/>
      <c r="D254" s="310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323"/>
      <c r="X254" s="323"/>
      <c r="Y254" s="323"/>
      <c r="Z254" s="323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09"/>
      <c r="C255" s="2"/>
      <c r="D255" s="310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323"/>
      <c r="X255" s="323"/>
      <c r="Y255" s="323"/>
      <c r="Z255" s="323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09"/>
      <c r="C256" s="2"/>
      <c r="D256" s="310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323"/>
      <c r="X256" s="323"/>
      <c r="Y256" s="323"/>
      <c r="Z256" s="323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09"/>
      <c r="C257" s="2"/>
      <c r="D257" s="310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323"/>
      <c r="X257" s="323"/>
      <c r="Y257" s="323"/>
      <c r="Z257" s="323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09"/>
      <c r="C258" s="2"/>
      <c r="D258" s="310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323"/>
      <c r="X258" s="323"/>
      <c r="Y258" s="323"/>
      <c r="Z258" s="323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09"/>
      <c r="C259" s="2"/>
      <c r="D259" s="310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323"/>
      <c r="X259" s="323"/>
      <c r="Y259" s="323"/>
      <c r="Z259" s="323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09"/>
      <c r="C260" s="2"/>
      <c r="D260" s="310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323"/>
      <c r="X260" s="323"/>
      <c r="Y260" s="323"/>
      <c r="Z260" s="323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09"/>
      <c r="C261" s="2"/>
      <c r="D261" s="310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323"/>
      <c r="X261" s="323"/>
      <c r="Y261" s="323"/>
      <c r="Z261" s="323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09"/>
      <c r="C262" s="2"/>
      <c r="D262" s="310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323"/>
      <c r="X262" s="323"/>
      <c r="Y262" s="323"/>
      <c r="Z262" s="323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09"/>
      <c r="C263" s="2"/>
      <c r="D263" s="310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323"/>
      <c r="X263" s="323"/>
      <c r="Y263" s="323"/>
      <c r="Z263" s="323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09"/>
      <c r="C264" s="2"/>
      <c r="D264" s="310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323"/>
      <c r="X264" s="323"/>
      <c r="Y264" s="323"/>
      <c r="Z264" s="323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09"/>
      <c r="C265" s="2"/>
      <c r="D265" s="310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323"/>
      <c r="X265" s="323"/>
      <c r="Y265" s="323"/>
      <c r="Z265" s="323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09"/>
      <c r="C266" s="2"/>
      <c r="D266" s="310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323"/>
      <c r="X266" s="323"/>
      <c r="Y266" s="323"/>
      <c r="Z266" s="323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09"/>
      <c r="C267" s="2"/>
      <c r="D267" s="310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323"/>
      <c r="X267" s="323"/>
      <c r="Y267" s="323"/>
      <c r="Z267" s="323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09"/>
      <c r="C268" s="2"/>
      <c r="D268" s="310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323"/>
      <c r="X268" s="323"/>
      <c r="Y268" s="323"/>
      <c r="Z268" s="323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09"/>
      <c r="C269" s="2"/>
      <c r="D269" s="310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323"/>
      <c r="X269" s="323"/>
      <c r="Y269" s="323"/>
      <c r="Z269" s="323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09"/>
      <c r="C270" s="2"/>
      <c r="D270" s="310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323"/>
      <c r="X270" s="323"/>
      <c r="Y270" s="323"/>
      <c r="Z270" s="323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09"/>
      <c r="C271" s="2"/>
      <c r="D271" s="310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323"/>
      <c r="X271" s="323"/>
      <c r="Y271" s="323"/>
      <c r="Z271" s="323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09"/>
      <c r="C272" s="2"/>
      <c r="D272" s="310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323"/>
      <c r="X272" s="323"/>
      <c r="Y272" s="323"/>
      <c r="Z272" s="323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09"/>
      <c r="C273" s="2"/>
      <c r="D273" s="310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323"/>
      <c r="X273" s="323"/>
      <c r="Y273" s="323"/>
      <c r="Z273" s="323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09"/>
      <c r="C274" s="2"/>
      <c r="D274" s="310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323"/>
      <c r="X274" s="323"/>
      <c r="Y274" s="323"/>
      <c r="Z274" s="323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09"/>
      <c r="C275" s="2"/>
      <c r="D275" s="310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323"/>
      <c r="X275" s="323"/>
      <c r="Y275" s="323"/>
      <c r="Z275" s="323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09"/>
      <c r="C276" s="2"/>
      <c r="D276" s="310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323"/>
      <c r="X276" s="323"/>
      <c r="Y276" s="323"/>
      <c r="Z276" s="323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09"/>
      <c r="C277" s="2"/>
      <c r="D277" s="310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323"/>
      <c r="X277" s="323"/>
      <c r="Y277" s="323"/>
      <c r="Z277" s="323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09"/>
      <c r="C278" s="2"/>
      <c r="D278" s="310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323"/>
      <c r="X278" s="323"/>
      <c r="Y278" s="323"/>
      <c r="Z278" s="323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09"/>
      <c r="C279" s="2"/>
      <c r="D279" s="310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323"/>
      <c r="X279" s="323"/>
      <c r="Y279" s="323"/>
      <c r="Z279" s="323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09"/>
      <c r="C280" s="2"/>
      <c r="D280" s="310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323"/>
      <c r="X280" s="323"/>
      <c r="Y280" s="323"/>
      <c r="Z280" s="323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09"/>
      <c r="C281" s="2"/>
      <c r="D281" s="310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323"/>
      <c r="X281" s="323"/>
      <c r="Y281" s="323"/>
      <c r="Z281" s="323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09"/>
      <c r="C282" s="2"/>
      <c r="D282" s="310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323"/>
      <c r="X282" s="323"/>
      <c r="Y282" s="323"/>
      <c r="Z282" s="323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09"/>
      <c r="C283" s="2"/>
      <c r="D283" s="310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323"/>
      <c r="X283" s="323"/>
      <c r="Y283" s="323"/>
      <c r="Z283" s="323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09"/>
      <c r="C284" s="2"/>
      <c r="D284" s="310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323"/>
      <c r="X284" s="323"/>
      <c r="Y284" s="323"/>
      <c r="Z284" s="323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09"/>
      <c r="C285" s="2"/>
      <c r="D285" s="310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323"/>
      <c r="X285" s="323"/>
      <c r="Y285" s="323"/>
      <c r="Z285" s="323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09"/>
      <c r="C286" s="2"/>
      <c r="D286" s="310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323"/>
      <c r="X286" s="323"/>
      <c r="Y286" s="323"/>
      <c r="Z286" s="323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09"/>
      <c r="C287" s="2"/>
      <c r="D287" s="310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323"/>
      <c r="X287" s="323"/>
      <c r="Y287" s="323"/>
      <c r="Z287" s="323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09"/>
      <c r="C288" s="2"/>
      <c r="D288" s="310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323"/>
      <c r="X288" s="323"/>
      <c r="Y288" s="323"/>
      <c r="Z288" s="323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09"/>
      <c r="C289" s="2"/>
      <c r="D289" s="310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323"/>
      <c r="X289" s="323"/>
      <c r="Y289" s="323"/>
      <c r="Z289" s="323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09"/>
      <c r="C290" s="2"/>
      <c r="D290" s="310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323"/>
      <c r="X290" s="323"/>
      <c r="Y290" s="323"/>
      <c r="Z290" s="323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09"/>
      <c r="C291" s="2"/>
      <c r="D291" s="310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323"/>
      <c r="X291" s="323"/>
      <c r="Y291" s="323"/>
      <c r="Z291" s="323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09"/>
      <c r="C292" s="2"/>
      <c r="D292" s="310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323"/>
      <c r="X292" s="323"/>
      <c r="Y292" s="323"/>
      <c r="Z292" s="323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09"/>
      <c r="C293" s="2"/>
      <c r="D293" s="310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323"/>
      <c r="X293" s="323"/>
      <c r="Y293" s="323"/>
      <c r="Z293" s="323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09"/>
      <c r="C294" s="2"/>
      <c r="D294" s="310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323"/>
      <c r="X294" s="323"/>
      <c r="Y294" s="323"/>
      <c r="Z294" s="323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09"/>
      <c r="C295" s="2"/>
      <c r="D295" s="310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323"/>
      <c r="X295" s="323"/>
      <c r="Y295" s="323"/>
      <c r="Z295" s="323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09"/>
      <c r="C296" s="2"/>
      <c r="D296" s="310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323"/>
      <c r="X296" s="323"/>
      <c r="Y296" s="323"/>
      <c r="Z296" s="323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09"/>
      <c r="C297" s="2"/>
      <c r="D297" s="310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323"/>
      <c r="X297" s="323"/>
      <c r="Y297" s="323"/>
      <c r="Z297" s="323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09"/>
      <c r="C298" s="2"/>
      <c r="D298" s="310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323"/>
      <c r="X298" s="323"/>
      <c r="Y298" s="323"/>
      <c r="Z298" s="323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09"/>
      <c r="C299" s="2"/>
      <c r="D299" s="310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323"/>
      <c r="X299" s="323"/>
      <c r="Y299" s="323"/>
      <c r="Z299" s="323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09"/>
      <c r="C300" s="2"/>
      <c r="D300" s="310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323"/>
      <c r="X300" s="323"/>
      <c r="Y300" s="323"/>
      <c r="Z300" s="323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09"/>
      <c r="C301" s="2"/>
      <c r="D301" s="310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323"/>
      <c r="X301" s="323"/>
      <c r="Y301" s="323"/>
      <c r="Z301" s="323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09"/>
      <c r="C302" s="2"/>
      <c r="D302" s="310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323"/>
      <c r="X302" s="323"/>
      <c r="Y302" s="323"/>
      <c r="Z302" s="323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09"/>
      <c r="C303" s="2"/>
      <c r="D303" s="310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323"/>
      <c r="X303" s="323"/>
      <c r="Y303" s="323"/>
      <c r="Z303" s="323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09"/>
      <c r="C304" s="2"/>
      <c r="D304" s="310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323"/>
      <c r="X304" s="323"/>
      <c r="Y304" s="323"/>
      <c r="Z304" s="323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09"/>
      <c r="C305" s="2"/>
      <c r="D305" s="310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323"/>
      <c r="X305" s="323"/>
      <c r="Y305" s="323"/>
      <c r="Z305" s="323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09"/>
      <c r="C306" s="2"/>
      <c r="D306" s="310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323"/>
      <c r="X306" s="323"/>
      <c r="Y306" s="323"/>
      <c r="Z306" s="323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09"/>
      <c r="C307" s="2"/>
      <c r="D307" s="310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323"/>
      <c r="X307" s="323"/>
      <c r="Y307" s="323"/>
      <c r="Z307" s="323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09"/>
      <c r="C308" s="2"/>
      <c r="D308" s="310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323"/>
      <c r="X308" s="323"/>
      <c r="Y308" s="323"/>
      <c r="Z308" s="323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09"/>
      <c r="C309" s="2"/>
      <c r="D309" s="310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323"/>
      <c r="X309" s="323"/>
      <c r="Y309" s="323"/>
      <c r="Z309" s="323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09"/>
      <c r="C310" s="2"/>
      <c r="D310" s="310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323"/>
      <c r="X310" s="323"/>
      <c r="Y310" s="323"/>
      <c r="Z310" s="323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09"/>
      <c r="C311" s="2"/>
      <c r="D311" s="310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323"/>
      <c r="X311" s="323"/>
      <c r="Y311" s="323"/>
      <c r="Z311" s="323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09"/>
      <c r="C312" s="2"/>
      <c r="D312" s="310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323"/>
      <c r="X312" s="323"/>
      <c r="Y312" s="323"/>
      <c r="Z312" s="323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09"/>
      <c r="C313" s="2"/>
      <c r="D313" s="310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323"/>
      <c r="X313" s="323"/>
      <c r="Y313" s="323"/>
      <c r="Z313" s="323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09"/>
      <c r="C314" s="2"/>
      <c r="D314" s="310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323"/>
      <c r="X314" s="323"/>
      <c r="Y314" s="323"/>
      <c r="Z314" s="323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09"/>
      <c r="C315" s="2"/>
      <c r="D315" s="310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323"/>
      <c r="X315" s="323"/>
      <c r="Y315" s="323"/>
      <c r="Z315" s="323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09"/>
      <c r="C316" s="2"/>
      <c r="D316" s="310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323"/>
      <c r="X316" s="323"/>
      <c r="Y316" s="323"/>
      <c r="Z316" s="323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09"/>
      <c r="C317" s="2"/>
      <c r="D317" s="310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323"/>
      <c r="X317" s="323"/>
      <c r="Y317" s="323"/>
      <c r="Z317" s="323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09"/>
      <c r="C318" s="2"/>
      <c r="D318" s="310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323"/>
      <c r="X318" s="323"/>
      <c r="Y318" s="323"/>
      <c r="Z318" s="323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09"/>
      <c r="C319" s="2"/>
      <c r="D319" s="310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323"/>
      <c r="X319" s="323"/>
      <c r="Y319" s="323"/>
      <c r="Z319" s="323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09"/>
      <c r="C320" s="2"/>
      <c r="D320" s="310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323"/>
      <c r="X320" s="323"/>
      <c r="Y320" s="323"/>
      <c r="Z320" s="323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09"/>
      <c r="C321" s="2"/>
      <c r="D321" s="310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323"/>
      <c r="X321" s="323"/>
      <c r="Y321" s="323"/>
      <c r="Z321" s="323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09"/>
      <c r="C322" s="2"/>
      <c r="D322" s="310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323"/>
      <c r="X322" s="323"/>
      <c r="Y322" s="323"/>
      <c r="Z322" s="323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09"/>
      <c r="C323" s="2"/>
      <c r="D323" s="310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323"/>
      <c r="X323" s="323"/>
      <c r="Y323" s="323"/>
      <c r="Z323" s="323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09"/>
      <c r="C324" s="2"/>
      <c r="D324" s="310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323"/>
      <c r="X324" s="323"/>
      <c r="Y324" s="323"/>
      <c r="Z324" s="323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09"/>
      <c r="C325" s="2"/>
      <c r="D325" s="310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323"/>
      <c r="X325" s="323"/>
      <c r="Y325" s="323"/>
      <c r="Z325" s="323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09"/>
      <c r="C326" s="2"/>
      <c r="D326" s="310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323"/>
      <c r="X326" s="323"/>
      <c r="Y326" s="323"/>
      <c r="Z326" s="323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09"/>
      <c r="C327" s="2"/>
      <c r="D327" s="310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323"/>
      <c r="X327" s="323"/>
      <c r="Y327" s="323"/>
      <c r="Z327" s="323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09"/>
      <c r="C328" s="2"/>
      <c r="D328" s="310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323"/>
      <c r="X328" s="323"/>
      <c r="Y328" s="323"/>
      <c r="Z328" s="323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09"/>
      <c r="C329" s="2"/>
      <c r="D329" s="310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323"/>
      <c r="X329" s="323"/>
      <c r="Y329" s="323"/>
      <c r="Z329" s="323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09"/>
      <c r="C330" s="2"/>
      <c r="D330" s="310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323"/>
      <c r="X330" s="323"/>
      <c r="Y330" s="323"/>
      <c r="Z330" s="323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09"/>
      <c r="C331" s="2"/>
      <c r="D331" s="310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323"/>
      <c r="X331" s="323"/>
      <c r="Y331" s="323"/>
      <c r="Z331" s="323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09"/>
      <c r="C332" s="2"/>
      <c r="D332" s="310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323"/>
      <c r="X332" s="323"/>
      <c r="Y332" s="323"/>
      <c r="Z332" s="323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09"/>
      <c r="C333" s="2"/>
      <c r="D333" s="310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323"/>
      <c r="X333" s="323"/>
      <c r="Y333" s="323"/>
      <c r="Z333" s="323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09"/>
      <c r="C334" s="2"/>
      <c r="D334" s="310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323"/>
      <c r="X334" s="323"/>
      <c r="Y334" s="323"/>
      <c r="Z334" s="323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09"/>
      <c r="C335" s="2"/>
      <c r="D335" s="310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323"/>
      <c r="X335" s="323"/>
      <c r="Y335" s="323"/>
      <c r="Z335" s="323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09"/>
      <c r="C336" s="2"/>
      <c r="D336" s="310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323"/>
      <c r="X336" s="323"/>
      <c r="Y336" s="323"/>
      <c r="Z336" s="323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09"/>
      <c r="C337" s="2"/>
      <c r="D337" s="310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323"/>
      <c r="X337" s="323"/>
      <c r="Y337" s="323"/>
      <c r="Z337" s="323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09"/>
      <c r="C338" s="2"/>
      <c r="D338" s="310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323"/>
      <c r="X338" s="323"/>
      <c r="Y338" s="323"/>
      <c r="Z338" s="323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09"/>
      <c r="C339" s="2"/>
      <c r="D339" s="310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323"/>
      <c r="X339" s="323"/>
      <c r="Y339" s="323"/>
      <c r="Z339" s="323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09"/>
      <c r="C340" s="2"/>
      <c r="D340" s="310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323"/>
      <c r="X340" s="323"/>
      <c r="Y340" s="323"/>
      <c r="Z340" s="323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09"/>
      <c r="C341" s="2"/>
      <c r="D341" s="310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323"/>
      <c r="X341" s="323"/>
      <c r="Y341" s="323"/>
      <c r="Z341" s="323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09"/>
      <c r="C342" s="2"/>
      <c r="D342" s="310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323"/>
      <c r="X342" s="323"/>
      <c r="Y342" s="323"/>
      <c r="Z342" s="323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09"/>
      <c r="C343" s="2"/>
      <c r="D343" s="310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323"/>
      <c r="X343" s="323"/>
      <c r="Y343" s="323"/>
      <c r="Z343" s="323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09"/>
      <c r="C344" s="2"/>
      <c r="D344" s="310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323"/>
      <c r="X344" s="323"/>
      <c r="Y344" s="323"/>
      <c r="Z344" s="323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09"/>
      <c r="C345" s="2"/>
      <c r="D345" s="310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323"/>
      <c r="X345" s="323"/>
      <c r="Y345" s="323"/>
      <c r="Z345" s="323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09"/>
      <c r="C346" s="2"/>
      <c r="D346" s="310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323"/>
      <c r="X346" s="323"/>
      <c r="Y346" s="323"/>
      <c r="Z346" s="323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09"/>
      <c r="C347" s="2"/>
      <c r="D347" s="310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323"/>
      <c r="X347" s="323"/>
      <c r="Y347" s="323"/>
      <c r="Z347" s="323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09"/>
      <c r="C348" s="2"/>
      <c r="D348" s="310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323"/>
      <c r="X348" s="323"/>
      <c r="Y348" s="323"/>
      <c r="Z348" s="323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09"/>
      <c r="C349" s="2"/>
      <c r="D349" s="310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323"/>
      <c r="X349" s="323"/>
      <c r="Y349" s="323"/>
      <c r="Z349" s="323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09"/>
      <c r="C350" s="2"/>
      <c r="D350" s="310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323"/>
      <c r="X350" s="323"/>
      <c r="Y350" s="323"/>
      <c r="Z350" s="323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09"/>
      <c r="C351" s="2"/>
      <c r="D351" s="310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323"/>
      <c r="X351" s="323"/>
      <c r="Y351" s="323"/>
      <c r="Z351" s="323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09"/>
      <c r="C352" s="2"/>
      <c r="D352" s="310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323"/>
      <c r="X352" s="323"/>
      <c r="Y352" s="323"/>
      <c r="Z352" s="323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09"/>
      <c r="C353" s="2"/>
      <c r="D353" s="310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323"/>
      <c r="X353" s="323"/>
      <c r="Y353" s="323"/>
      <c r="Z353" s="323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09"/>
      <c r="C354" s="2"/>
      <c r="D354" s="310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323"/>
      <c r="X354" s="323"/>
      <c r="Y354" s="323"/>
      <c r="Z354" s="323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09"/>
      <c r="C355" s="2"/>
      <c r="D355" s="310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323"/>
      <c r="X355" s="323"/>
      <c r="Y355" s="323"/>
      <c r="Z355" s="323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09"/>
      <c r="C356" s="2"/>
      <c r="D356" s="310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323"/>
      <c r="X356" s="323"/>
      <c r="Y356" s="323"/>
      <c r="Z356" s="323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09"/>
      <c r="C357" s="2"/>
      <c r="D357" s="310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323"/>
      <c r="X357" s="323"/>
      <c r="Y357" s="323"/>
      <c r="Z357" s="323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09"/>
      <c r="C358" s="2"/>
      <c r="D358" s="310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323"/>
      <c r="X358" s="323"/>
      <c r="Y358" s="323"/>
      <c r="Z358" s="323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09"/>
      <c r="C359" s="2"/>
      <c r="D359" s="310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323"/>
      <c r="X359" s="323"/>
      <c r="Y359" s="323"/>
      <c r="Z359" s="323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09"/>
      <c r="C360" s="2"/>
      <c r="D360" s="310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323"/>
      <c r="X360" s="323"/>
      <c r="Y360" s="323"/>
      <c r="Z360" s="323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09"/>
      <c r="C361" s="2"/>
      <c r="D361" s="310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323"/>
      <c r="X361" s="323"/>
      <c r="Y361" s="323"/>
      <c r="Z361" s="323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09"/>
      <c r="C362" s="2"/>
      <c r="D362" s="310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323"/>
      <c r="X362" s="323"/>
      <c r="Y362" s="323"/>
      <c r="Z362" s="323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09"/>
      <c r="C363" s="2"/>
      <c r="D363" s="310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323"/>
      <c r="X363" s="323"/>
      <c r="Y363" s="323"/>
      <c r="Z363" s="323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09"/>
      <c r="C364" s="2"/>
      <c r="D364" s="310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323"/>
      <c r="X364" s="323"/>
      <c r="Y364" s="323"/>
      <c r="Z364" s="323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09"/>
      <c r="C365" s="2"/>
      <c r="D365" s="310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323"/>
      <c r="X365" s="323"/>
      <c r="Y365" s="323"/>
      <c r="Z365" s="323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09"/>
      <c r="C366" s="2"/>
      <c r="D366" s="310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323"/>
      <c r="X366" s="323"/>
      <c r="Y366" s="323"/>
      <c r="Z366" s="323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09"/>
      <c r="C367" s="2"/>
      <c r="D367" s="310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323"/>
      <c r="X367" s="323"/>
      <c r="Y367" s="323"/>
      <c r="Z367" s="323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09"/>
      <c r="C368" s="2"/>
      <c r="D368" s="310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323"/>
      <c r="X368" s="323"/>
      <c r="Y368" s="323"/>
      <c r="Z368" s="323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09"/>
      <c r="C369" s="2"/>
      <c r="D369" s="310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323"/>
      <c r="X369" s="323"/>
      <c r="Y369" s="323"/>
      <c r="Z369" s="323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09"/>
      <c r="C370" s="2"/>
      <c r="D370" s="310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323"/>
      <c r="X370" s="323"/>
      <c r="Y370" s="323"/>
      <c r="Z370" s="323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09"/>
      <c r="C371" s="2"/>
      <c r="D371" s="310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323"/>
      <c r="X371" s="323"/>
      <c r="Y371" s="323"/>
      <c r="Z371" s="323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09"/>
      <c r="C372" s="2"/>
      <c r="D372" s="310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323"/>
      <c r="X372" s="323"/>
      <c r="Y372" s="323"/>
      <c r="Z372" s="323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09"/>
      <c r="C373" s="2"/>
      <c r="D373" s="310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323"/>
      <c r="X373" s="323"/>
      <c r="Y373" s="323"/>
      <c r="Z373" s="323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09"/>
      <c r="C374" s="2"/>
      <c r="D374" s="310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323"/>
      <c r="X374" s="323"/>
      <c r="Y374" s="323"/>
      <c r="Z374" s="323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09"/>
      <c r="C375" s="2"/>
      <c r="D375" s="310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323"/>
      <c r="X375" s="323"/>
      <c r="Y375" s="323"/>
      <c r="Z375" s="323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09"/>
      <c r="C376" s="2"/>
      <c r="D376" s="310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323"/>
      <c r="X376" s="323"/>
      <c r="Y376" s="323"/>
      <c r="Z376" s="323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09"/>
      <c r="C377" s="2"/>
      <c r="D377" s="310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323"/>
      <c r="X377" s="323"/>
      <c r="Y377" s="323"/>
      <c r="Z377" s="323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09"/>
      <c r="C378" s="2"/>
      <c r="D378" s="310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323"/>
      <c r="X378" s="323"/>
      <c r="Y378" s="323"/>
      <c r="Z378" s="323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09"/>
      <c r="C379" s="2"/>
      <c r="D379" s="310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323"/>
      <c r="X379" s="323"/>
      <c r="Y379" s="323"/>
      <c r="Z379" s="323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09"/>
      <c r="C380" s="2"/>
      <c r="D380" s="310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323"/>
      <c r="X380" s="323"/>
      <c r="Y380" s="323"/>
      <c r="Z380" s="323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09"/>
      <c r="C381" s="2"/>
      <c r="D381" s="310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323"/>
      <c r="X381" s="323"/>
      <c r="Y381" s="323"/>
      <c r="Z381" s="323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09"/>
      <c r="C382" s="2"/>
      <c r="D382" s="310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323"/>
      <c r="X382" s="323"/>
      <c r="Y382" s="323"/>
      <c r="Z382" s="323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09"/>
      <c r="C383" s="2"/>
      <c r="D383" s="310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323"/>
      <c r="X383" s="323"/>
      <c r="Y383" s="323"/>
      <c r="Z383" s="323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09"/>
      <c r="C384" s="2"/>
      <c r="D384" s="310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323"/>
      <c r="X384" s="323"/>
      <c r="Y384" s="323"/>
      <c r="Z384" s="323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09"/>
      <c r="C385" s="2"/>
      <c r="D385" s="310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323"/>
      <c r="X385" s="323"/>
      <c r="Y385" s="323"/>
      <c r="Z385" s="323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09"/>
      <c r="C386" s="2"/>
      <c r="D386" s="310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323"/>
      <c r="X386" s="323"/>
      <c r="Y386" s="323"/>
      <c r="Z386" s="323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09"/>
      <c r="C387" s="2"/>
      <c r="D387" s="310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323"/>
      <c r="X387" s="323"/>
      <c r="Y387" s="323"/>
      <c r="Z387" s="323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09"/>
      <c r="C388" s="2"/>
      <c r="D388" s="310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323"/>
      <c r="X388" s="323"/>
      <c r="Y388" s="323"/>
      <c r="Z388" s="323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09"/>
      <c r="C389" s="2"/>
      <c r="D389" s="310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323"/>
      <c r="X389" s="323"/>
      <c r="Y389" s="323"/>
      <c r="Z389" s="323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09"/>
      <c r="C390" s="2"/>
      <c r="D390" s="310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323"/>
      <c r="X390" s="323"/>
      <c r="Y390" s="323"/>
      <c r="Z390" s="323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09"/>
      <c r="C391" s="2"/>
      <c r="D391" s="310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323"/>
      <c r="X391" s="323"/>
      <c r="Y391" s="323"/>
      <c r="Z391" s="323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09"/>
      <c r="C392" s="2"/>
      <c r="D392" s="310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323"/>
      <c r="X392" s="323"/>
      <c r="Y392" s="323"/>
      <c r="Z392" s="323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309"/>
      <c r="C393" s="2"/>
      <c r="D393" s="310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323"/>
      <c r="X393" s="323"/>
      <c r="Y393" s="323"/>
      <c r="Z393" s="323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309"/>
      <c r="C394" s="2"/>
      <c r="D394" s="310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323"/>
      <c r="X394" s="323"/>
      <c r="Y394" s="323"/>
      <c r="Z394" s="323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309"/>
      <c r="C395" s="2"/>
      <c r="D395" s="310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323"/>
      <c r="X395" s="323"/>
      <c r="Y395" s="323"/>
      <c r="Z395" s="323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309"/>
      <c r="C396" s="2"/>
      <c r="D396" s="310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323"/>
      <c r="X396" s="323"/>
      <c r="Y396" s="323"/>
      <c r="Z396" s="323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309"/>
      <c r="C397" s="2"/>
      <c r="D397" s="310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323"/>
      <c r="X397" s="323"/>
      <c r="Y397" s="323"/>
      <c r="Z397" s="323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309"/>
      <c r="C398" s="2"/>
      <c r="D398" s="310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323"/>
      <c r="X398" s="323"/>
      <c r="Y398" s="323"/>
      <c r="Z398" s="323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309"/>
      <c r="C399" s="2"/>
      <c r="D399" s="310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323"/>
      <c r="X399" s="323"/>
      <c r="Y399" s="323"/>
      <c r="Z399" s="323"/>
      <c r="AA399" s="2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309"/>
      <c r="C400" s="2"/>
      <c r="D400" s="310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323"/>
      <c r="X400" s="323"/>
      <c r="Y400" s="323"/>
      <c r="Z400" s="323"/>
      <c r="AA400" s="2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309"/>
      <c r="C401" s="2"/>
      <c r="D401" s="310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323"/>
      <c r="X401" s="323"/>
      <c r="Y401" s="323"/>
      <c r="Z401" s="323"/>
      <c r="AA401" s="2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309"/>
      <c r="C402" s="2"/>
      <c r="D402" s="310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323"/>
      <c r="X402" s="323"/>
      <c r="Y402" s="323"/>
      <c r="Z402" s="323"/>
      <c r="AA402" s="2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309"/>
      <c r="C403" s="2"/>
      <c r="D403" s="310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323"/>
      <c r="X403" s="323"/>
      <c r="Y403" s="323"/>
      <c r="Z403" s="323"/>
      <c r="AA403" s="2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309"/>
      <c r="C404" s="2"/>
      <c r="D404" s="310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323"/>
      <c r="X404" s="323"/>
      <c r="Y404" s="323"/>
      <c r="Z404" s="323"/>
      <c r="AA404" s="2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309"/>
      <c r="C405" s="2"/>
      <c r="D405" s="310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323"/>
      <c r="X405" s="323"/>
      <c r="Y405" s="323"/>
      <c r="Z405" s="323"/>
      <c r="AA405" s="2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309"/>
      <c r="C406" s="2"/>
      <c r="D406" s="310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323"/>
      <c r="X406" s="323"/>
      <c r="Y406" s="323"/>
      <c r="Z406" s="323"/>
      <c r="AA406" s="2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309"/>
      <c r="C407" s="2"/>
      <c r="D407" s="310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323"/>
      <c r="X407" s="323"/>
      <c r="Y407" s="323"/>
      <c r="Z407" s="323"/>
      <c r="AA407" s="2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309"/>
      <c r="C408" s="2"/>
      <c r="D408" s="310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323"/>
      <c r="X408" s="323"/>
      <c r="Y408" s="323"/>
      <c r="Z408" s="323"/>
      <c r="AA408" s="2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2"/>
      <c r="D409" s="310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323"/>
      <c r="X409" s="323"/>
      <c r="Y409" s="323"/>
      <c r="Z409" s="323"/>
      <c r="AA409" s="2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2"/>
      <c r="D410" s="310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323"/>
      <c r="X410" s="323"/>
      <c r="Y410" s="323"/>
      <c r="Z410" s="323"/>
      <c r="AA410" s="2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2"/>
      <c r="D411" s="310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323"/>
      <c r="X411" s="323"/>
      <c r="Y411" s="323"/>
      <c r="Z411" s="323"/>
      <c r="AA411" s="2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2"/>
      <c r="D412" s="310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323"/>
      <c r="X412" s="323"/>
      <c r="Y412" s="323"/>
      <c r="Z412" s="323"/>
      <c r="AA412" s="2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2"/>
      <c r="D413" s="310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323"/>
      <c r="X413" s="323"/>
      <c r="Y413" s="323"/>
      <c r="Z413" s="323"/>
      <c r="AA413" s="2"/>
      <c r="AB413" s="1"/>
      <c r="AC413" s="1"/>
      <c r="AD413" s="1"/>
      <c r="AE413" s="1"/>
      <c r="AF413" s="1"/>
      <c r="AG413" s="1"/>
    </row>
    <row r="414" spans="8:28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8:28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8:28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8:28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8:2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8:28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8:28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8:28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8:28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8:28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8:28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8:28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8:28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8:28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8: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8:28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8:28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8:28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8:28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8:28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8:28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8:28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8:28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8:28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8:2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8:28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8:28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8:28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8:28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8:28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8:28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8:28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8:28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8:28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8:2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8:28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8:28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8:28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8:28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8:28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8:28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8:28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8:28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8:28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8:2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8:28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8:28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8:28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8:28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8:28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8:28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8:28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8:28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8:28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8:2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8:28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8:28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8:28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8:28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8:28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8:28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8:28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8:28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8:28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8:2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8:28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8:28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8:28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8:28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8:28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8:28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8:28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8:28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8:28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8:2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8:28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8:28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8:28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8:28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8:28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8:28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8:28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8:28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8:28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8:2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8:28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8:28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8:28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8:28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8:28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8:28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8:28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8:28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8:28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8:2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8:28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8:28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8:28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8:28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8:28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8:28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8:28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8:28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8:28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8:2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8:28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8:28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8:28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8:28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8:28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8:28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8:28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8:28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8:28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8: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8:28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8:28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8:28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8:28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8:28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8:28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8:28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8:28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8:28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8:2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8:28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8:28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8:28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8:28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8:28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8:28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8:28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8:28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8:28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8:2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8:28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8:28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8:28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8:28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8:28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8:28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8:28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8:28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8:28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8:2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8:28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8:28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8:28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8:28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8:28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8:28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8:28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8:28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8:28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8:2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8:28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8:28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8:28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8:28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8:28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8:28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8:28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8:28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8:28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8:2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8:28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8:28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8:28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8:28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8:28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8:28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8:28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8:28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8:28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8:2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8:28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8:28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8:28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8:28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8:28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8:28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8:28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8:28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8:28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8:2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8:28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8:28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8:28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8:28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8:28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8:28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8:28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8:28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8:28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8:2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8:28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8:28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8:28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8:28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8:28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8:28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8:28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8:28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8:28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8:2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8:28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8:28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8:28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8:28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8:28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8:28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8:28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8:28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8:28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8: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8:28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8:28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8:28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8:28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8:28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8:28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8:28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8:28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8:28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8:2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8:28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8:28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8:28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8:28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8:28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8:28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8:28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8:28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8:28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8:2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8:28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8:28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8:28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8:28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8:28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8:28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8:28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8:28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8:28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8:2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8:28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8:28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8:28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8:28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8:28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8:28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8:28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8:28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8:28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8:2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8:28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8:28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8:28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8:28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8:28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8:28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8:28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8:28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8:28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8:2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8:28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8:28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8:28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8:28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8:28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8:28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8:28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8:28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8:28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8:2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8:28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8:28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8:28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8:28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8:28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8:28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8:28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8:28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8:28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8:2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8:28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8:28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8:28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8:28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8:28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8:28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8:28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8:28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8:28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8:2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8:28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8:28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8:28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8:28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8:28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8:28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8:28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8:28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8:28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8:2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8:28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8:28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8:28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8:28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8:28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8:28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8:28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8:28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8:28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8: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8:28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8:28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8:28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8:28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8:28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8:28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8:28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8:28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8:28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8:2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8:28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8:28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8:28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8:28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8:28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8:28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8:28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8:28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8:28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8:2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8:28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8:28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8:28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8:28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8:28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8:28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8:28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8:28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8:28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8:2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8:28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8:28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8:28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8:28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8:28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8:28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8:28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8:28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8:28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8:2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8:28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8:28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8:28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8:28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8:28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8:28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8:28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8:28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8:28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8:2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8:28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8:28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8:28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8:28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8:28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8:28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8:28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8:28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8:28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8:2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8:28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8:28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8:28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8:28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8:28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8:28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8:28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8:28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8:28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8:2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8:28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8:28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8:28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8:28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8:28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8:28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8:28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8:28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8:28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8:2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8:28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8:28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8:28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8:28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8:28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8:28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8:28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8:28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8:28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8:2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8:28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8:28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8:28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8:28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8:28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8:28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8:28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8:28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8:28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8: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8:28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8:28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8:28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8:28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8:28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8:28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8:28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8:28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8:28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8:2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8:28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8:28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8:28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8:28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8:28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8:28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8:28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8:28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8:28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8:2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8:28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8:28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8:28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8:28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8:28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8:28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8:28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8:28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8:28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8:2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8:28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8:28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8:28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8:28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8:28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8:28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8:28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8:28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8:28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8:2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8:28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8:28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8:28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8:28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8:28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8:28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8:28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8:28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8:28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8:2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8:28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8:28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8:28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8:28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8:28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8:28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8:28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8:28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8:28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8:2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8:28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8:28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8:28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8:28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8:28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8:28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8:28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8:28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8:28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8:2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8:28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8:28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8:28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8:28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8:28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8:28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8:28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8:28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8:28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8:2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8:28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8:28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8:28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8:28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8:28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8:28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8:28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8:28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8:28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8:2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8:28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8:28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8:28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8:28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8:28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8:28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8:28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8:28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8:28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8: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8:28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8:28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8:28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8:28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8:28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8:28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8:28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8:28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8:28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8:2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8:28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8:28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8:28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8:28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8:28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8:28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8:28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8:28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8:28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8:2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8:28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8:28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8:28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8:28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8:28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8:28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8:28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8:28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8:28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8:2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8:28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8:28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8:28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8:28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8:28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8:28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8:28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8:28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8:28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8:2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8:28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8:28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8:28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8:28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8:28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8:28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8:28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8:28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8:28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8:2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8:28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8:28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8:28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8:28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8:28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8:28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8:28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8:28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8:28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8:2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8:28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8:28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8:28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8:28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8:28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8:28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8:28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8:28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8:28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8:2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8:28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8:28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8:28" ht="15.7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8:28" ht="15.7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8:28" ht="15.7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8:28" ht="15.75" customHeight="1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8:28" ht="15.75" customHeight="1">
      <c r="H1005" s="7"/>
      <c r="I1005" s="7"/>
      <c r="J1005" s="7"/>
      <c r="N1005" s="7"/>
      <c r="O1005" s="7"/>
      <c r="P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8:28" ht="15.75" customHeight="1">
      <c r="H1006" s="7"/>
      <c r="I1006" s="7"/>
      <c r="J1006" s="7"/>
      <c r="N1006" s="7"/>
      <c r="O1006" s="7"/>
      <c r="P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8:28" ht="15.75" customHeight="1">
      <c r="H1007" s="7"/>
      <c r="I1007" s="7"/>
      <c r="J1007" s="7"/>
      <c r="N1007" s="7"/>
      <c r="O1007" s="7"/>
      <c r="P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8:28" ht="15.75" customHeight="1">
      <c r="H1008" s="7"/>
      <c r="I1008" s="7"/>
      <c r="J1008" s="7"/>
      <c r="N1008" s="7"/>
      <c r="O1008" s="7"/>
      <c r="P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8:28" ht="15.75" customHeight="1">
      <c r="H1009" s="7"/>
      <c r="I1009" s="7"/>
      <c r="J1009" s="7"/>
      <c r="N1009" s="7"/>
      <c r="O1009" s="7"/>
      <c r="P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8:28" ht="15.75" customHeight="1">
      <c r="H1010" s="7"/>
      <c r="I1010" s="7"/>
      <c r="J1010" s="7"/>
      <c r="N1010" s="7"/>
      <c r="O1010" s="7"/>
      <c r="P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8:28" ht="15.75" customHeight="1">
      <c r="H1011" s="7"/>
      <c r="I1011" s="7"/>
      <c r="J1011" s="7"/>
      <c r="N1011" s="7"/>
      <c r="O1011" s="7"/>
      <c r="P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8:28" ht="15.75" customHeight="1">
      <c r="H1012" s="7"/>
      <c r="I1012" s="7"/>
      <c r="J1012" s="7"/>
      <c r="N1012" s="7"/>
      <c r="O1012" s="7"/>
      <c r="P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spans="8:28" ht="15.75" customHeight="1">
      <c r="H1013" s="7"/>
      <c r="I1013" s="7"/>
      <c r="J1013" s="7"/>
      <c r="N1013" s="7"/>
      <c r="O1013" s="7"/>
      <c r="P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spans="8:28" ht="15.75" customHeight="1">
      <c r="H1014" s="7"/>
      <c r="I1014" s="7"/>
      <c r="J1014" s="7"/>
      <c r="N1014" s="7"/>
      <c r="O1014" s="7"/>
      <c r="P1014" s="7"/>
      <c r="T1014" s="7"/>
      <c r="U1014" s="7"/>
      <c r="V1014" s="7"/>
      <c r="W1014" s="7"/>
      <c r="X1014" s="7"/>
      <c r="Y1014" s="7"/>
      <c r="Z1014" s="7"/>
      <c r="AA1014" s="7"/>
      <c r="AB1014" s="7"/>
    </row>
    <row r="1015" spans="8:28" ht="15.75" customHeight="1">
      <c r="H1015" s="7"/>
      <c r="I1015" s="7"/>
      <c r="J1015" s="7"/>
      <c r="N1015" s="7"/>
      <c r="O1015" s="7"/>
      <c r="P1015" s="7"/>
      <c r="T1015" s="7"/>
      <c r="U1015" s="7"/>
      <c r="V1015" s="7"/>
      <c r="W1015" s="7"/>
      <c r="X1015" s="7"/>
      <c r="Y1015" s="7"/>
      <c r="Z1015" s="7"/>
      <c r="AA1015" s="7"/>
      <c r="AB1015" s="7"/>
    </row>
    <row r="1016" spans="8:28" ht="15.75" customHeight="1">
      <c r="H1016" s="7"/>
      <c r="I1016" s="7"/>
      <c r="J1016" s="7"/>
      <c r="N1016" s="7"/>
      <c r="O1016" s="7"/>
      <c r="P1016" s="7"/>
      <c r="T1016" s="7"/>
      <c r="U1016" s="7"/>
      <c r="V1016" s="7"/>
      <c r="W1016" s="7"/>
      <c r="X1016" s="7"/>
      <c r="Y1016" s="7"/>
      <c r="Z1016" s="7"/>
      <c r="AA1016" s="7"/>
      <c r="AB1016" s="7"/>
    </row>
    <row r="1017" spans="8:28" ht="15.75" customHeight="1">
      <c r="H1017" s="7"/>
      <c r="I1017" s="7"/>
      <c r="J1017" s="7"/>
      <c r="N1017" s="7"/>
      <c r="O1017" s="7"/>
      <c r="P1017" s="7"/>
      <c r="T1017" s="7"/>
      <c r="U1017" s="7"/>
      <c r="V1017" s="7"/>
      <c r="W1017" s="7"/>
      <c r="X1017" s="7"/>
      <c r="Y1017" s="7"/>
      <c r="Z1017" s="7"/>
      <c r="AA1017" s="7"/>
      <c r="AB1017" s="7"/>
    </row>
    <row r="1018" spans="8:28" ht="15.75" customHeight="1">
      <c r="H1018" s="7"/>
      <c r="I1018" s="7"/>
      <c r="J1018" s="7"/>
      <c r="N1018" s="7"/>
      <c r="O1018" s="7"/>
      <c r="P1018" s="7"/>
      <c r="T1018" s="7"/>
      <c r="U1018" s="7"/>
      <c r="V1018" s="7"/>
      <c r="W1018" s="7"/>
      <c r="X1018" s="7"/>
      <c r="Y1018" s="7"/>
      <c r="Z1018" s="7"/>
      <c r="AA1018" s="7"/>
      <c r="AB1018" s="7"/>
    </row>
    <row r="1019" spans="8:28" ht="15.75" customHeight="1">
      <c r="H1019" s="7"/>
      <c r="I1019" s="7"/>
      <c r="J1019" s="7"/>
      <c r="N1019" s="7"/>
      <c r="O1019" s="7"/>
      <c r="P1019" s="7"/>
      <c r="T1019" s="7"/>
      <c r="U1019" s="7"/>
      <c r="V1019" s="7"/>
      <c r="W1019" s="7"/>
      <c r="X1019" s="7"/>
      <c r="Y1019" s="7"/>
      <c r="Z1019" s="7"/>
      <c r="AA1019" s="7"/>
      <c r="AB1019" s="7"/>
    </row>
    <row r="1020" spans="8:28" ht="15.75" customHeight="1">
      <c r="H1020" s="7"/>
      <c r="I1020" s="7"/>
      <c r="J1020" s="7"/>
      <c r="N1020" s="7"/>
      <c r="O1020" s="7"/>
      <c r="P1020" s="7"/>
      <c r="T1020" s="7"/>
      <c r="U1020" s="7"/>
      <c r="V1020" s="7"/>
      <c r="W1020" s="7"/>
      <c r="X1020" s="7"/>
      <c r="Y1020" s="7"/>
      <c r="Z1020" s="7"/>
      <c r="AA1020" s="7"/>
      <c r="AB1020" s="7"/>
    </row>
    <row r="1021" spans="8:28" ht="15.75" customHeight="1">
      <c r="H1021" s="7"/>
      <c r="I1021" s="7"/>
      <c r="J1021" s="7"/>
      <c r="N1021" s="7"/>
      <c r="O1021" s="7"/>
      <c r="P1021" s="7"/>
      <c r="T1021" s="7"/>
      <c r="U1021" s="7"/>
      <c r="V1021" s="7"/>
      <c r="W1021" s="7"/>
      <c r="X1021" s="7"/>
      <c r="Y1021" s="7"/>
      <c r="Z1021" s="7"/>
      <c r="AA1021" s="7"/>
      <c r="AB1021" s="7"/>
    </row>
    <row r="1022" spans="8:28" ht="15.75" customHeight="1">
      <c r="H1022" s="7"/>
      <c r="I1022" s="7"/>
      <c r="J1022" s="7"/>
      <c r="N1022" s="7"/>
      <c r="O1022" s="7"/>
      <c r="P1022" s="7"/>
      <c r="T1022" s="7"/>
      <c r="U1022" s="7"/>
      <c r="V1022" s="7"/>
      <c r="W1022" s="7"/>
      <c r="X1022" s="7"/>
      <c r="Y1022" s="7"/>
      <c r="Z1022" s="7"/>
      <c r="AA1022" s="7"/>
      <c r="AB1022" s="7"/>
    </row>
    <row r="1023" spans="8:28" ht="15.75" customHeight="1">
      <c r="H1023" s="7"/>
      <c r="I1023" s="7"/>
      <c r="J1023" s="7"/>
      <c r="N1023" s="7"/>
      <c r="O1023" s="7"/>
      <c r="P1023" s="7"/>
      <c r="T1023" s="7"/>
      <c r="U1023" s="7"/>
      <c r="V1023" s="7"/>
      <c r="W1023" s="7"/>
      <c r="X1023" s="7"/>
      <c r="Y1023" s="7"/>
      <c r="Z1023" s="7"/>
      <c r="AA1023" s="7"/>
      <c r="AB1023" s="7"/>
    </row>
    <row r="1024" spans="8:28" ht="15.75" customHeight="1">
      <c r="H1024" s="7"/>
      <c r="I1024" s="7"/>
      <c r="J1024" s="7"/>
      <c r="N1024" s="7"/>
      <c r="O1024" s="7"/>
      <c r="P1024" s="7"/>
      <c r="T1024" s="7"/>
      <c r="U1024" s="7"/>
      <c r="V1024" s="7"/>
      <c r="W1024" s="7"/>
      <c r="X1024" s="7"/>
      <c r="Y1024" s="7"/>
      <c r="Z1024" s="7"/>
      <c r="AA1024" s="7"/>
      <c r="AB1024" s="7"/>
    </row>
    <row r="1025" spans="8:28" ht="15.75" customHeight="1">
      <c r="H1025" s="7"/>
      <c r="I1025" s="7"/>
      <c r="J1025" s="7"/>
      <c r="N1025" s="7"/>
      <c r="O1025" s="7"/>
      <c r="P1025" s="7"/>
      <c r="T1025" s="7"/>
      <c r="U1025" s="7"/>
      <c r="V1025" s="7"/>
      <c r="W1025" s="7"/>
      <c r="X1025" s="7"/>
      <c r="Y1025" s="7"/>
      <c r="Z1025" s="7"/>
      <c r="AA1025" s="7"/>
      <c r="AB1025" s="7"/>
    </row>
    <row r="1026" spans="8:28" ht="15.75" customHeight="1">
      <c r="H1026" s="7"/>
      <c r="I1026" s="7"/>
      <c r="J1026" s="7"/>
      <c r="N1026" s="7"/>
      <c r="O1026" s="7"/>
      <c r="P1026" s="7"/>
      <c r="T1026" s="7"/>
      <c r="U1026" s="7"/>
      <c r="V1026" s="7"/>
      <c r="W1026" s="7"/>
      <c r="X1026" s="7"/>
      <c r="Y1026" s="7"/>
      <c r="Z1026" s="7"/>
      <c r="AA1026" s="7"/>
      <c r="AB1026" s="7"/>
    </row>
    <row r="1027" spans="8:28" ht="15.75" customHeight="1">
      <c r="H1027" s="7"/>
      <c r="I1027" s="7"/>
      <c r="J1027" s="7"/>
      <c r="N1027" s="7"/>
      <c r="O1027" s="7"/>
      <c r="P1027" s="7"/>
      <c r="T1027" s="7"/>
      <c r="U1027" s="7"/>
      <c r="V1027" s="7"/>
      <c r="W1027" s="7"/>
      <c r="X1027" s="7"/>
      <c r="Y1027" s="7"/>
      <c r="Z1027" s="7"/>
      <c r="AA1027" s="7"/>
      <c r="AB1027" s="7"/>
    </row>
    <row r="1028" spans="8:28" ht="15.75" customHeight="1">
      <c r="H1028" s="7"/>
      <c r="I1028" s="7"/>
      <c r="J1028" s="7"/>
      <c r="N1028" s="7"/>
      <c r="O1028" s="7"/>
      <c r="P1028" s="7"/>
      <c r="T1028" s="7"/>
      <c r="U1028" s="7"/>
      <c r="V1028" s="7"/>
      <c r="W1028" s="7"/>
      <c r="X1028" s="7"/>
      <c r="Y1028" s="7"/>
      <c r="Z1028" s="7"/>
      <c r="AA1028" s="7"/>
      <c r="AB1028" s="7"/>
    </row>
  </sheetData>
  <sheetProtection/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A207:C207"/>
    <mergeCell ref="A208:C208"/>
    <mergeCell ref="K8:M8"/>
    <mergeCell ref="N8:P8"/>
    <mergeCell ref="E8:G8"/>
    <mergeCell ref="H8:J8"/>
    <mergeCell ref="E61:G62"/>
    <mergeCell ref="H61:J62"/>
    <mergeCell ref="A102:D102"/>
    <mergeCell ref="A212:C212"/>
    <mergeCell ref="K212:O212"/>
    <mergeCell ref="K7:P7"/>
    <mergeCell ref="A1:E1"/>
    <mergeCell ref="A7:A9"/>
    <mergeCell ref="B7:B9"/>
    <mergeCell ref="C7:C9"/>
    <mergeCell ref="D7:D9"/>
    <mergeCell ref="E7:J7"/>
    <mergeCell ref="A168:D168"/>
  </mergeCells>
  <printOptions/>
  <pageMargins left="0.25" right="0.25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moyo</cp:lastModifiedBy>
  <cp:lastPrinted>2021-10-22T14:30:27Z</cp:lastPrinted>
  <dcterms:created xsi:type="dcterms:W3CDTF">2020-11-14T13:09:40Z</dcterms:created>
  <dcterms:modified xsi:type="dcterms:W3CDTF">2021-10-29T06:18:05Z</dcterms:modified>
  <cp:category/>
  <cp:version/>
  <cp:contentType/>
  <cp:contentStatus/>
</cp:coreProperties>
</file>