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580" windowHeight="11640" tabRatio="583"/>
  </bookViews>
  <sheets>
    <sheet name="Table 1" sheetId="1" r:id="rId1"/>
    <sheet name="Table 2" sheetId="2" r:id="rId2"/>
    <sheet name="Table 3" sheetId="3" r:id="rId3"/>
    <sheet name="Лист1" sheetId="4" r:id="rId4"/>
  </sheets>
  <definedNames>
    <definedName name="_xlnm._FilterDatabase" localSheetId="1" hidden="1">'Table 2'!$A$4:$Q$174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0" i="2"/>
  <c r="I131" s="1"/>
  <c r="F170"/>
  <c r="C12" i="1"/>
  <c r="I107" i="2"/>
  <c r="P61" l="1"/>
  <c r="P168"/>
  <c r="P166"/>
  <c r="P158"/>
  <c r="P155"/>
  <c r="P154"/>
  <c r="P153"/>
  <c r="P22" l="1"/>
  <c r="P8"/>
  <c r="P7"/>
  <c r="B11" i="1"/>
  <c r="B10"/>
  <c r="B9"/>
  <c r="N12"/>
  <c r="J11"/>
  <c r="N11" s="1"/>
  <c r="J10"/>
  <c r="N10" s="1"/>
  <c r="M10" s="1"/>
  <c r="J9"/>
  <c r="N9" s="1"/>
  <c r="M11" l="1"/>
  <c r="M9"/>
  <c r="B12"/>
  <c r="M12" s="1"/>
  <c r="L68" i="2" l="1"/>
  <c r="L49" s="1"/>
  <c r="P167"/>
  <c r="P165"/>
  <c r="P164"/>
  <c r="P163"/>
  <c r="P162"/>
  <c r="P161"/>
  <c r="P160"/>
  <c r="P159"/>
  <c r="P65"/>
  <c r="P54"/>
  <c r="P53"/>
  <c r="P18"/>
  <c r="P13"/>
  <c r="P12"/>
  <c r="F169"/>
  <c r="P169" s="1"/>
  <c r="F51"/>
  <c r="I133"/>
  <c r="I112"/>
  <c r="I113" s="1"/>
  <c r="I105"/>
  <c r="P105" s="1"/>
  <c r="I108"/>
  <c r="P108" s="1"/>
  <c r="I100"/>
  <c r="P100" s="1"/>
  <c r="I99"/>
  <c r="P99" s="1"/>
  <c r="I98"/>
  <c r="P98" s="1"/>
  <c r="I93"/>
  <c r="P93" s="1"/>
  <c r="I71"/>
  <c r="I74" s="1"/>
  <c r="I55"/>
  <c r="P55" s="1"/>
  <c r="I24"/>
  <c r="I21" s="1"/>
  <c r="F24"/>
  <c r="P24" l="1"/>
  <c r="P21" s="1"/>
  <c r="F21"/>
  <c r="P74"/>
  <c r="P69" s="1"/>
  <c r="I69"/>
  <c r="P133"/>
  <c r="P113"/>
  <c r="P110" s="1"/>
  <c r="I110"/>
  <c r="P71"/>
  <c r="P112"/>
  <c r="I103"/>
  <c r="I91" s="1"/>
  <c r="I109"/>
  <c r="I104" s="1"/>
  <c r="L157"/>
  <c r="P157" s="1"/>
  <c r="F133"/>
  <c r="I126"/>
  <c r="P126" s="1"/>
  <c r="F126"/>
  <c r="F130" s="1"/>
  <c r="F125" s="1"/>
  <c r="L102"/>
  <c r="P102" s="1"/>
  <c r="L101"/>
  <c r="P101" s="1"/>
  <c r="F100"/>
  <c r="F99"/>
  <c r="F98"/>
  <c r="L97"/>
  <c r="P97" s="1"/>
  <c r="L96"/>
  <c r="P96" s="1"/>
  <c r="L95"/>
  <c r="P95" s="1"/>
  <c r="L94"/>
  <c r="F93"/>
  <c r="L89"/>
  <c r="P89" s="1"/>
  <c r="L88"/>
  <c r="P88" s="1"/>
  <c r="L87"/>
  <c r="P87" s="1"/>
  <c r="L86"/>
  <c r="P86" s="1"/>
  <c r="L85"/>
  <c r="L43"/>
  <c r="P43" s="1"/>
  <c r="L42"/>
  <c r="P42" s="1"/>
  <c r="L41"/>
  <c r="F131" l="1"/>
  <c r="F103"/>
  <c r="F91" s="1"/>
  <c r="L170"/>
  <c r="L131" s="1"/>
  <c r="I130"/>
  <c r="L103"/>
  <c r="L91" s="1"/>
  <c r="P91" s="1"/>
  <c r="P94"/>
  <c r="P103" s="1"/>
  <c r="L90"/>
  <c r="P85"/>
  <c r="L48"/>
  <c r="L39" s="1"/>
  <c r="P41"/>
  <c r="F112"/>
  <c r="F113" s="1"/>
  <c r="F110" s="1"/>
  <c r="F108"/>
  <c r="F107"/>
  <c r="P107" s="1"/>
  <c r="F105"/>
  <c r="F71"/>
  <c r="F74" s="1"/>
  <c r="F69" s="1"/>
  <c r="F55"/>
  <c r="F68" s="1"/>
  <c r="F49" s="1"/>
  <c r="I51"/>
  <c r="I6"/>
  <c r="F6"/>
  <c r="P6" s="1"/>
  <c r="I19"/>
  <c r="P19" s="1"/>
  <c r="F19"/>
  <c r="I17"/>
  <c r="P17" s="1"/>
  <c r="F17"/>
  <c r="I16"/>
  <c r="P16" s="1"/>
  <c r="F16"/>
  <c r="I15"/>
  <c r="P15" s="1"/>
  <c r="F15"/>
  <c r="I14"/>
  <c r="F14"/>
  <c r="P170" l="1"/>
  <c r="P131" s="1"/>
  <c r="P90"/>
  <c r="P75" s="1"/>
  <c r="L75"/>
  <c r="P130"/>
  <c r="P125" s="1"/>
  <c r="I125"/>
  <c r="P48"/>
  <c r="P39" s="1"/>
  <c r="I68"/>
  <c r="I49" s="1"/>
  <c r="P51"/>
  <c r="P68" s="1"/>
  <c r="P49" s="1"/>
  <c r="I11"/>
  <c r="P11" s="1"/>
  <c r="P14"/>
  <c r="F109"/>
  <c r="L171"/>
  <c r="F11"/>
  <c r="F20" s="1"/>
  <c r="F5" l="1"/>
  <c r="F171"/>
  <c r="P109"/>
  <c r="P104" s="1"/>
  <c r="F104"/>
  <c r="P20"/>
  <c r="I20"/>
  <c r="P5" l="1"/>
  <c r="P171"/>
  <c r="P172" s="1"/>
  <c r="I5"/>
  <c r="I171"/>
</calcChain>
</file>

<file path=xl/sharedStrings.xml><?xml version="1.0" encoding="utf-8"?>
<sst xmlns="http://schemas.openxmlformats.org/spreadsheetml/2006/main" count="488" uniqueCount="298">
  <si>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</si>
  <si>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Найменування витрат</t>
    </r>
  </si>
  <si>
    <r>
      <rPr>
        <b/>
        <sz val="9"/>
        <rFont val="Times New Roman"/>
        <family val="1"/>
      </rPr>
      <t>Одини ця виміру</t>
    </r>
  </si>
  <si>
    <r>
      <rPr>
        <b/>
        <sz val="9"/>
        <rFont val="Times New Roman"/>
        <family val="1"/>
      </rPr>
      <t>Витрати за рахунок гранту Фонду</t>
    </r>
  </si>
  <si>
    <r>
      <rPr>
        <b/>
        <sz val="9"/>
        <rFont val="Times New Roman"/>
        <family val="1"/>
      </rPr>
      <t>Витрати за рахунок співфінансування</t>
    </r>
  </si>
  <si>
    <r>
      <rPr>
        <b/>
        <sz val="9"/>
        <rFont val="Times New Roman"/>
        <family val="1"/>
      </rPr>
      <t>Витрати за рахунок реінвестицій</t>
    </r>
  </si>
  <si>
    <r>
      <rPr>
        <b/>
        <sz val="9"/>
        <rFont val="Times New Roman"/>
        <family val="1"/>
      </rPr>
      <t>Загальна планова сума витрат по Проєкту, грн.</t>
    </r>
  </si>
  <si>
    <r>
      <rPr>
        <b/>
        <sz val="9"/>
        <rFont val="Times New Roman"/>
        <family val="1"/>
      </rPr>
      <t>Примі тки</t>
    </r>
  </si>
  <si>
    <r>
      <rPr>
        <b/>
        <sz val="9"/>
        <rFont val="Times New Roman"/>
        <family val="1"/>
      </rPr>
      <t>Планові витрати відповідно до заявки</t>
    </r>
  </si>
  <si>
    <r>
      <rPr>
        <b/>
        <sz val="9"/>
        <rFont val="Times New Roman"/>
        <family val="1"/>
      </rPr>
      <t>Фактичні витрати по реалізації гранту</t>
    </r>
  </si>
  <si>
    <r>
      <rPr>
        <b/>
        <sz val="9"/>
        <rFont val="Times New Roman"/>
        <family val="1"/>
      </rPr>
      <t>Кількість/ Період</t>
    </r>
  </si>
  <si>
    <r>
      <rPr>
        <b/>
        <sz val="9"/>
        <rFont val="Times New Roman"/>
        <family val="1"/>
      </rPr>
      <t xml:space="preserve">Вартість за
</t>
    </r>
    <r>
      <rPr>
        <b/>
        <sz val="9"/>
        <rFont val="Times New Roman"/>
        <family val="1"/>
      </rPr>
      <t>одиницю, грн</t>
    </r>
  </si>
  <si>
    <r>
      <rPr>
        <b/>
        <sz val="9"/>
        <rFont val="Times New Roman"/>
        <family val="1"/>
      </rPr>
      <t>Загальна сума, грн</t>
    </r>
  </si>
  <si>
    <r>
      <rPr>
        <b/>
        <sz val="9"/>
        <rFont val="Times New Roman"/>
        <family val="1"/>
      </rPr>
      <t xml:space="preserve">Вартість за
</t>
    </r>
    <r>
      <rPr>
        <b/>
        <sz val="9"/>
        <rFont val="Times New Roman"/>
        <family val="1"/>
      </rPr>
      <t>одиницю, грн.</t>
    </r>
  </si>
  <si>
    <r>
      <rPr>
        <b/>
        <sz val="9"/>
        <rFont val="Times New Roman"/>
        <family val="1"/>
      </rPr>
      <t>Загальна сума, грн.</t>
    </r>
  </si>
  <si>
    <r>
      <rPr>
        <b/>
        <sz val="11"/>
        <rFont val="Times New Roman"/>
        <family val="1"/>
      </rPr>
      <t>Оплата праці</t>
    </r>
  </si>
  <si>
    <r>
      <rPr>
        <b/>
        <sz val="11"/>
        <rFont val="Times New Roman"/>
        <family val="1"/>
      </rPr>
      <t>Штатні працівники</t>
    </r>
  </si>
  <si>
    <r>
      <rPr>
        <b/>
        <sz val="11"/>
        <rFont val="Times New Roman"/>
        <family val="1"/>
      </rPr>
      <t>а</t>
    </r>
  </si>
  <si>
    <r>
      <rPr>
        <b/>
        <sz val="11"/>
        <rFont val="Times New Roman"/>
        <family val="1"/>
      </rPr>
      <t>б</t>
    </r>
  </si>
  <si>
    <r>
      <rPr>
        <b/>
        <sz val="11"/>
        <rFont val="Times New Roman"/>
        <family val="1"/>
      </rPr>
      <t>в</t>
    </r>
  </si>
  <si>
    <r>
      <rPr>
        <sz val="11"/>
        <rFont val="Times New Roman"/>
        <family val="1"/>
      </rPr>
      <t>Прізвище, ім’я, по батькові (за наявності), посада</t>
    </r>
  </si>
  <si>
    <r>
      <rPr>
        <b/>
        <sz val="11"/>
        <rFont val="Times New Roman"/>
        <family val="1"/>
      </rPr>
      <t>За трудовими договорами</t>
    </r>
  </si>
  <si>
    <r>
      <rPr>
        <sz val="11"/>
        <rFont val="Times New Roman"/>
        <family val="1"/>
      </rPr>
      <t>Добові (розрахунок на відряджену особу)</t>
    </r>
  </si>
  <si>
    <r>
      <rPr>
        <sz val="11"/>
        <rFont val="Times New Roman"/>
        <family val="1"/>
      </rPr>
      <t>Інші нематериальні активи</t>
    </r>
  </si>
  <si>
    <r>
      <rPr>
        <b/>
        <sz val="11"/>
        <rFont val="Times New Roman"/>
        <family val="1"/>
      </rPr>
      <t>Усього "Обладнання і нематеріальні активи":</t>
    </r>
  </si>
  <si>
    <r>
      <rPr>
        <b/>
        <sz val="11"/>
        <rFont val="Times New Roman"/>
        <family val="1"/>
      </rPr>
      <t>Оренда транспорту</t>
    </r>
  </si>
  <si>
    <r>
      <rPr>
        <b/>
        <sz val="11"/>
        <rFont val="Times New Roman"/>
        <family val="1"/>
      </rPr>
      <t>Усього "Витрати пов'язані з орендою":</t>
    </r>
  </si>
  <si>
    <r>
      <rPr>
        <b/>
        <sz val="11"/>
        <rFont val="Times New Roman"/>
        <family val="1"/>
      </rPr>
      <t>Усього "Витрати на харчування та напої":</t>
    </r>
  </si>
  <si>
    <r>
      <rPr>
        <b/>
        <sz val="11"/>
        <rFont val="Times New Roman"/>
        <family val="1"/>
      </rPr>
      <t>Матеріальні витрати</t>
    </r>
  </si>
  <si>
    <r>
      <rPr>
        <sz val="11"/>
        <rFont val="Times New Roman"/>
        <family val="1"/>
      </rPr>
      <t>Найменування</t>
    </r>
  </si>
  <si>
    <r>
      <rPr>
        <b/>
        <sz val="11"/>
        <rFont val="Times New Roman"/>
        <family val="1"/>
      </rPr>
      <t>Носії, накопичувачі</t>
    </r>
  </si>
  <si>
    <r>
      <rPr>
        <b/>
        <sz val="11"/>
        <rFont val="Times New Roman"/>
        <family val="1"/>
      </rPr>
      <t>Інші матеріальні витрати</t>
    </r>
  </si>
  <si>
    <r>
      <rPr>
        <b/>
        <sz val="11"/>
        <rFont val="Times New Roman"/>
        <family val="1"/>
      </rPr>
      <t>Усього "Матеріальні витрати":</t>
    </r>
  </si>
  <si>
    <r>
      <rPr>
        <b/>
        <sz val="11"/>
        <rFont val="Times New Roman"/>
        <family val="1"/>
      </rPr>
      <t>Поліграфічні послуги</t>
    </r>
  </si>
  <si>
    <r>
      <rPr>
        <b/>
        <sz val="11"/>
        <rFont val="Times New Roman"/>
        <family val="1"/>
      </rPr>
      <t>Послуги із виготовлення:</t>
    </r>
  </si>
  <si>
    <r>
      <rPr>
        <b/>
        <sz val="11"/>
        <rFont val="Times New Roman"/>
        <family val="1"/>
      </rPr>
      <t>г</t>
    </r>
  </si>
  <si>
    <r>
      <rPr>
        <b/>
        <sz val="11"/>
        <rFont val="Times New Roman"/>
        <family val="1"/>
      </rPr>
      <t>д</t>
    </r>
  </si>
  <si>
    <r>
      <rPr>
        <b/>
        <sz val="11"/>
        <rFont val="Times New Roman"/>
        <family val="1"/>
      </rPr>
      <t>е</t>
    </r>
  </si>
  <si>
    <r>
      <rPr>
        <b/>
        <sz val="11"/>
        <rFont val="Times New Roman"/>
        <family val="1"/>
      </rPr>
      <t>є</t>
    </r>
  </si>
  <si>
    <r>
      <rPr>
        <b/>
        <sz val="11"/>
        <rFont val="Times New Roman"/>
        <family val="1"/>
      </rPr>
      <t>ж</t>
    </r>
  </si>
  <si>
    <r>
      <rPr>
        <b/>
        <sz val="11"/>
        <rFont val="Times New Roman"/>
        <family val="1"/>
      </rPr>
      <t>з</t>
    </r>
  </si>
  <si>
    <r>
      <rPr>
        <b/>
        <sz val="11"/>
        <rFont val="Times New Roman"/>
        <family val="1"/>
      </rPr>
      <t>и</t>
    </r>
  </si>
  <si>
    <r>
      <rPr>
        <b/>
        <sz val="11"/>
        <rFont val="Times New Roman"/>
        <family val="1"/>
      </rPr>
      <t>Усього "Поліграфічні послуги"</t>
    </r>
  </si>
  <si>
    <r>
      <rPr>
        <b/>
        <sz val="11"/>
        <rFont val="Times New Roman"/>
        <family val="1"/>
      </rPr>
      <t>Послуги з просування</t>
    </r>
  </si>
  <si>
    <r>
      <rPr>
        <sz val="11"/>
        <rFont val="Times New Roman"/>
        <family val="1"/>
      </rPr>
      <t>рекламні витрати</t>
    </r>
  </si>
  <si>
    <r>
      <rPr>
        <sz val="11"/>
        <rFont val="Times New Roman"/>
        <family val="1"/>
      </rPr>
      <t>SMM, SO (SEO)</t>
    </r>
  </si>
  <si>
    <r>
      <rPr>
        <b/>
        <sz val="11"/>
        <rFont val="Times New Roman"/>
        <family val="1"/>
      </rPr>
      <t>Усього "Послуги з просування":</t>
    </r>
  </si>
  <si>
    <r>
      <rPr>
        <b/>
        <sz val="11"/>
        <rFont val="Times New Roman"/>
        <family val="1"/>
      </rPr>
      <t>Створення вебресурсу</t>
    </r>
  </si>
  <si>
    <r>
      <rPr>
        <sz val="11"/>
        <rFont val="Times New Roman"/>
        <family val="1"/>
      </rPr>
      <t>Витрати зі створення вебсайту</t>
    </r>
  </si>
  <si>
    <r>
      <rPr>
        <sz val="11"/>
        <rFont val="Times New Roman"/>
        <family val="1"/>
      </rPr>
      <t>У</t>
    </r>
    <r>
      <rPr>
        <b/>
        <sz val="11"/>
        <rFont val="Times New Roman"/>
        <family val="1"/>
      </rPr>
      <t>сього "Створення вебресурсу":</t>
    </r>
  </si>
  <si>
    <r>
      <rPr>
        <sz val="11"/>
        <rFont val="Times New Roman"/>
        <family val="1"/>
      </rPr>
      <t>інформаційних матеріалів</t>
    </r>
  </si>
  <si>
    <r>
      <rPr>
        <b/>
        <sz val="11"/>
        <rFont val="Times New Roman"/>
        <family val="1"/>
      </rPr>
      <t>Послуги з перекладу</t>
    </r>
  </si>
  <si>
    <r>
      <rPr>
        <sz val="11"/>
        <rFont val="Times New Roman"/>
        <family val="1"/>
      </rPr>
      <t>Редагування усного перекладу</t>
    </r>
  </si>
  <si>
    <r>
      <rPr>
        <sz val="11"/>
        <rFont val="Times New Roman"/>
        <family val="1"/>
      </rPr>
      <t>Письмовий переклад</t>
    </r>
  </si>
  <si>
    <r>
      <rPr>
        <b/>
        <sz val="11"/>
        <rFont val="Times New Roman"/>
        <family val="1"/>
      </rPr>
      <t>Усього "Витрати з перекладу":</t>
    </r>
  </si>
  <si>
    <r>
      <rPr>
        <b/>
        <sz val="11"/>
        <rFont val="Times New Roman"/>
        <family val="1"/>
      </rPr>
      <t>Адміністративні витрати</t>
    </r>
  </si>
  <si>
    <r>
      <rPr>
        <sz val="11"/>
        <rFont val="Times New Roman"/>
        <family val="1"/>
      </rPr>
      <t>Бухгалтерські послуги</t>
    </r>
  </si>
  <si>
    <r>
      <rPr>
        <sz val="11"/>
        <rFont val="Times New Roman"/>
        <family val="1"/>
      </rPr>
      <t>Аудиторські послуги</t>
    </r>
  </si>
  <si>
    <r>
      <rPr>
        <b/>
        <sz val="11"/>
        <rFont val="Times New Roman"/>
        <family val="1"/>
      </rPr>
      <t>Інші прямі витрати</t>
    </r>
  </si>
  <si>
    <r>
      <rPr>
        <sz val="11"/>
        <rFont val="Times New Roman"/>
        <family val="1"/>
      </rPr>
      <t>Найменування послуги</t>
    </r>
  </si>
  <si>
    <r>
      <rPr>
        <b/>
        <sz val="11"/>
        <rFont val="Times New Roman"/>
        <family val="1"/>
      </rPr>
      <t>Витрати на послуги страхування</t>
    </r>
  </si>
  <si>
    <r>
      <rPr>
        <sz val="11"/>
        <rFont val="Times New Roman"/>
        <family val="1"/>
      </rPr>
      <t>Вказати предмет страхування</t>
    </r>
  </si>
  <si>
    <r>
      <rPr>
        <b/>
        <sz val="11"/>
        <rFont val="Times New Roman"/>
        <family val="1"/>
      </rPr>
      <t>Видавничі послуги</t>
    </r>
  </si>
  <si>
    <r>
      <rPr>
        <sz val="11"/>
        <rFont val="Times New Roman"/>
        <family val="1"/>
      </rPr>
      <t>Послуги коректора</t>
    </r>
  </si>
  <si>
    <r>
      <rPr>
        <sz val="11"/>
        <rFont val="Times New Roman"/>
        <family val="1"/>
      </rPr>
      <t>Послуги верстки</t>
    </r>
  </si>
  <si>
    <r>
      <rPr>
        <sz val="11"/>
        <rFont val="Times New Roman"/>
        <family val="1"/>
      </rPr>
      <t>Друк книг</t>
    </r>
  </si>
  <si>
    <r>
      <rPr>
        <sz val="11"/>
        <rFont val="Times New Roman"/>
        <family val="1"/>
      </rPr>
      <t>Друк журналів</t>
    </r>
  </si>
  <si>
    <r>
      <rPr>
        <sz val="11"/>
        <rFont val="Times New Roman"/>
        <family val="1"/>
      </rPr>
      <t>Internet-телефонія (вказати період)</t>
    </r>
  </si>
  <si>
    <r>
      <rPr>
        <sz val="11"/>
        <rFont val="Times New Roman"/>
        <family val="1"/>
      </rPr>
      <t>Послуги Internet (вказати період)</t>
    </r>
  </si>
  <si>
    <r>
      <rPr>
        <sz val="11"/>
        <rFont val="Times New Roman"/>
        <family val="1"/>
      </rPr>
      <t>Банківська комісія за переказ</t>
    </r>
  </si>
  <si>
    <r>
      <rPr>
        <sz val="11"/>
        <rFont val="Times New Roman"/>
        <family val="1"/>
      </rPr>
      <t>Інші банківські послуги</t>
    </r>
  </si>
  <si>
    <r>
      <rPr>
        <b/>
        <sz val="11"/>
        <rFont val="Times New Roman"/>
        <family val="1"/>
      </rPr>
      <t>Усього "Інші прямі витрати":</t>
    </r>
  </si>
  <si>
    <r>
      <rPr>
        <b/>
        <sz val="11"/>
        <rFont val="Times New Roman"/>
        <family val="1"/>
      </rPr>
      <t>Усього "Витрати":</t>
    </r>
  </si>
  <si>
    <r>
      <rPr>
        <b/>
        <sz val="11"/>
        <rFont val="Times New Roman"/>
        <family val="1"/>
      </rPr>
      <t>Результат реалізації Проєкту</t>
    </r>
  </si>
  <si>
    <r>
      <rPr>
        <sz val="12"/>
        <rFont val="Times New Roman"/>
        <family val="1"/>
      </rPr>
      <t xml:space="preserve">Склав  </t>
    </r>
    <r>
      <rPr>
        <u/>
        <sz val="12"/>
        <rFont val="Times New Roman"/>
        <family val="1"/>
      </rPr>
      <t>                                                 </t>
    </r>
  </si>
  <si>
    <r>
      <rPr>
        <u/>
        <sz val="12"/>
        <rFont val="Times New Roman"/>
        <family val="1"/>
      </rPr>
      <t>                                                 </t>
    </r>
  </si>
  <si>
    <r>
      <rPr>
        <u/>
        <sz val="12"/>
        <rFont val="Times New Roman"/>
        <family val="1"/>
      </rPr>
      <t>                                            </t>
    </r>
  </si>
  <si>
    <r>
      <rPr>
        <sz val="8"/>
        <rFont val="Times New Roman"/>
        <family val="1"/>
      </rPr>
      <t xml:space="preserve">(посада)
</t>
    </r>
    <r>
      <rPr>
        <b/>
        <sz val="14"/>
        <rFont val="Times New Roman"/>
        <family val="1"/>
      </rPr>
      <t>ФОНД:</t>
    </r>
  </si>
  <si>
    <r>
      <rPr>
        <sz val="8"/>
        <rFont val="Times New Roman"/>
        <family val="1"/>
      </rPr>
      <t>(підпис)</t>
    </r>
  </si>
  <si>
    <r>
      <rPr>
        <sz val="8"/>
        <rFont val="Times New Roman"/>
        <family val="1"/>
      </rPr>
      <t xml:space="preserve">(П.І.Б.)
</t>
    </r>
    <r>
      <rPr>
        <b/>
        <sz val="14"/>
        <rFont val="Times New Roman"/>
        <family val="1"/>
      </rPr>
      <t>ГРАНТООТРИМУВАЧ:</t>
    </r>
  </si>
  <si>
    <r>
      <rPr>
        <u/>
        <sz val="14"/>
        <rFont val="Times New Roman"/>
        <family val="1"/>
      </rPr>
      <t>                                </t>
    </r>
    <r>
      <rPr>
        <sz val="14"/>
        <rFont val="Times New Roman"/>
        <family val="1"/>
      </rPr>
      <t>_</t>
    </r>
  </si>
  <si>
    <t>Звіт про надходження та використання коштів для реалізації Проєкту</t>
  </si>
  <si>
    <t>Конкурсна програма</t>
  </si>
  <si>
    <t>Загальна сума гранту</t>
  </si>
  <si>
    <t>Загальна сума співфінансування</t>
  </si>
  <si>
    <t>Загальна сума реінвестиції (дохід отриманий від реалізації книг, квитків, програм та інше)</t>
  </si>
  <si>
    <t>Загальна сума Проєкту</t>
  </si>
  <si>
    <t>Кошти організацій- 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</si>
  <si>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</si>
  <si>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</si>
  <si>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</si>
  <si>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 заявника</t>
  </si>
  <si>
    <t>Загальна сума</t>
  </si>
  <si>
    <t>%</t>
  </si>
  <si>
    <t>грн</t>
  </si>
  <si>
    <t>Плановий бюджет</t>
  </si>
  <si>
    <t>Фактичний бюджет</t>
  </si>
  <si>
    <t>Профінансовано</t>
  </si>
  <si>
    <t>Залишок до фінансування</t>
  </si>
  <si>
    <t>Бондаренко Ірина Сергіївна</t>
  </si>
  <si>
    <t>Рець Руслан Іванович</t>
  </si>
  <si>
    <t xml:space="preserve">Білокінь Анастасія Сергіївна(Коорденатор літературної програми)
</t>
  </si>
  <si>
    <t>місяців</t>
  </si>
  <si>
    <t>Зоря Анастасія Михайлівна,(координатор волонтерів)</t>
  </si>
  <si>
    <t>Кропива Юлія Іванівна, піар-менеджер</t>
  </si>
  <si>
    <t xml:space="preserve">Криниця Катерина Ігорівна, smm-менеджер </t>
  </si>
  <si>
    <t>г</t>
  </si>
  <si>
    <t>Литвин Олена Миколаївна, куратор дитячої сцени</t>
  </si>
  <si>
    <t>д</t>
  </si>
  <si>
    <t>е</t>
  </si>
  <si>
    <t>Небелиця Світлана Ігорівна(Коорденатор видавництв)</t>
  </si>
  <si>
    <t>Скалига Олександр Сергійович, координатор зовнішніх локацій</t>
  </si>
  <si>
    <t xml:space="preserve">Клімчук Марина Сергіївна, контент-менеджер </t>
  </si>
  <si>
    <t>Оренда приміщення</t>
  </si>
  <si>
    <t xml:space="preserve"> 5-х локацій та концертного залу в  філармонії в м.Черкаси,  вулиця Хрещатик,буд.  196 з загальною площею 10000кв.м. </t>
  </si>
  <si>
    <t>діб</t>
  </si>
  <si>
    <t xml:space="preserve">Оренда освітлення </t>
  </si>
  <si>
    <t xml:space="preserve">Оренда звукопідсилювальної апаратури </t>
  </si>
  <si>
    <t>Послуги з харчування (сніданок/обід/вечеря/кава-брейк) волонтерів
кількості осіб на заході)</t>
  </si>
  <si>
    <t>Інші( стрім)</t>
  </si>
  <si>
    <t>Юридичні послуги</t>
  </si>
  <si>
    <t>14.1</t>
  </si>
  <si>
    <t>14.2</t>
  </si>
  <si>
    <r>
      <rPr>
        <b/>
        <sz val="11"/>
        <rFont val="Times New Roman"/>
        <family val="1"/>
      </rPr>
      <t>Усього "Оплата праці"</t>
    </r>
  </si>
  <si>
    <r>
      <rPr>
        <b/>
        <sz val="11"/>
        <rFont val="Times New Roman"/>
        <family val="1"/>
      </rPr>
      <t>Соціальні внески</t>
    </r>
  </si>
  <si>
    <t>2.1</t>
  </si>
  <si>
    <t>1.1</t>
  </si>
  <si>
    <t>1.2</t>
  </si>
  <si>
    <t>3.1</t>
  </si>
  <si>
    <t>3.3</t>
  </si>
  <si>
    <t>4.1</t>
  </si>
  <si>
    <t>4.2</t>
  </si>
  <si>
    <t>5.1</t>
  </si>
  <si>
    <t>5.2</t>
  </si>
  <si>
    <t>5.3</t>
  </si>
  <si>
    <t>5.4</t>
  </si>
  <si>
    <t>5.5</t>
  </si>
  <si>
    <t>6.1</t>
  </si>
  <si>
    <t>7.1</t>
  </si>
  <si>
    <t>7.2</t>
  </si>
  <si>
    <t>7.3</t>
  </si>
  <si>
    <t>8.1</t>
  </si>
  <si>
    <t>14.3</t>
  </si>
  <si>
    <t>1.3</t>
  </si>
  <si>
    <t>ж</t>
  </si>
  <si>
    <t>з</t>
  </si>
  <si>
    <t>Усього "Адміністративні витрати":</t>
  </si>
  <si>
    <t>Витрати з обслуговування вебсайту</t>
  </si>
  <si>
    <t xml:space="preserve">Оренда плазм </t>
  </si>
  <si>
    <t>Усього "Соціальні внески"</t>
  </si>
  <si>
    <t>крісло-груша</t>
  </si>
  <si>
    <t>стійка-ролап</t>
  </si>
  <si>
    <t>пресвол подвійний</t>
  </si>
  <si>
    <t xml:space="preserve">Оренда сцени </t>
  </si>
  <si>
    <t>Оренда конструкцій для сіті-лайтів</t>
  </si>
  <si>
    <t>шт.</t>
  </si>
  <si>
    <t>футболки</t>
  </si>
  <si>
    <t>ідентифікатор</t>
  </si>
  <si>
    <t>шт</t>
  </si>
  <si>
    <t xml:space="preserve">Рамки для дипломів учасників </t>
  </si>
  <si>
    <t xml:space="preserve">Матеріали для художнього оформленння простору 5 локації (пінопласт, паралон, фарди, ДСП, флізілін, цвяхи, шурупи та інші матеріали ) </t>
  </si>
  <si>
    <t>комплект</t>
  </si>
  <si>
    <t xml:space="preserve">Друк афіш для зупинок </t>
  </si>
  <si>
    <t>Виготовлення макетів</t>
  </si>
  <si>
    <t>Нанесення логотопів на футболки</t>
  </si>
  <si>
    <t>Виготовлення табличок-вказівників</t>
  </si>
  <si>
    <t>Друк програмок</t>
  </si>
  <si>
    <t>Друк листівок</t>
  </si>
  <si>
    <t>Друк плакатів</t>
  </si>
  <si>
    <t xml:space="preserve">Друк банерів </t>
  </si>
  <si>
    <t>Друк постерів  для сітілайтів</t>
  </si>
  <si>
    <t>Нанесення логотопів на ручки</t>
  </si>
  <si>
    <t>послуга</t>
  </si>
  <si>
    <t>послуги з монтажу відеосюжетів</t>
  </si>
  <si>
    <t>Інші послуги банку (відповідно до тарифів обслуговуючого банку)</t>
  </si>
  <si>
    <t>доба</t>
  </si>
  <si>
    <t>Послуга з виготовлення художнього оформлення простору локації</t>
  </si>
  <si>
    <t>Послуга монтажу художнього оформлення простору локації</t>
  </si>
  <si>
    <t>Послуга де-монтажу художнього оформлення простору локації</t>
  </si>
  <si>
    <t>Забезпечення сурдоперекладу 12 творчих зустрічей)</t>
  </si>
  <si>
    <t>Проведення творчої зустрічі з відомим українським автором</t>
  </si>
  <si>
    <t>Соціальні внески за договорами ЦПХ з підрядниками (ЄСВ) розділу "Інші прямі витрати"</t>
  </si>
  <si>
    <r>
      <rPr>
        <sz val="11"/>
        <rFont val="Times New Roman"/>
        <family val="1"/>
      </rPr>
      <t>місяців</t>
    </r>
  </si>
  <si>
    <r>
      <rPr>
        <b/>
        <sz val="11"/>
        <rFont val="Times New Roman"/>
        <family val="1"/>
      </rPr>
      <t>За договорами цивільно- правового
характеру</t>
    </r>
  </si>
  <si>
    <r>
      <rPr>
        <b/>
        <sz val="11"/>
        <rFont val="Times New Roman"/>
        <family val="1"/>
      </rPr>
      <t>Витрати, пов'язані з відрядженнями (для штатних
працівників)</t>
    </r>
  </si>
  <si>
    <r>
      <rPr>
        <b/>
        <sz val="11"/>
        <rFont val="Times New Roman"/>
        <family val="1"/>
      </rPr>
      <t>Вартість проїзду (для штатних
працівників)</t>
    </r>
  </si>
  <si>
    <r>
      <rPr>
        <sz val="11"/>
        <rFont val="Times New Roman"/>
        <family val="1"/>
      </rPr>
      <t>Вартість квитків (з деталізацією маршруту і
прізвищем відрядженої особи)</t>
    </r>
  </si>
  <si>
    <r>
      <rPr>
        <sz val="11"/>
        <rFont val="Times New Roman"/>
        <family val="1"/>
      </rPr>
      <t>шт.</t>
    </r>
  </si>
  <si>
    <r>
      <rPr>
        <sz val="11"/>
        <rFont val="Times New Roman"/>
        <family val="1"/>
      </rPr>
      <t>Вартість квитків (з деталізацією маршруту і прізвищем
відрядженої особи)</t>
    </r>
  </si>
  <si>
    <r>
      <rPr>
        <b/>
        <sz val="11"/>
        <rFont val="Times New Roman"/>
        <family val="1"/>
      </rPr>
      <t>Вартість проживання (для штатних
працівників)</t>
    </r>
  </si>
  <si>
    <r>
      <rPr>
        <sz val="11"/>
        <rFont val="Times New Roman"/>
        <family val="1"/>
      </rPr>
      <t>Рахунки з готелів (з вказаним прізвищем
відрядженої особи)</t>
    </r>
  </si>
  <si>
    <r>
      <rPr>
        <sz val="11"/>
        <rFont val="Times New Roman"/>
        <family val="1"/>
      </rPr>
      <t>доба</t>
    </r>
  </si>
  <si>
    <r>
      <rPr>
        <sz val="11"/>
        <rFont val="Times New Roman"/>
        <family val="1"/>
      </rPr>
      <t>Рахунки з готелів (з вказаним
прізвищем відрядженої особи)</t>
    </r>
  </si>
  <si>
    <r>
      <rPr>
        <b/>
        <sz val="11"/>
        <rFont val="Times New Roman"/>
        <family val="1"/>
      </rPr>
      <t>Добові (для штатних
працівників)</t>
    </r>
  </si>
  <si>
    <r>
      <rPr>
        <sz val="11"/>
        <rFont val="Times New Roman"/>
        <family val="1"/>
      </rPr>
      <t>Добові (розрахунок
на відряджену особу)</t>
    </r>
  </si>
  <si>
    <r>
      <rPr>
        <sz val="11"/>
        <rFont val="Times New Roman"/>
        <family val="1"/>
      </rPr>
      <t>Добові (розрахунок на відряджену
особу)</t>
    </r>
  </si>
  <si>
    <r>
      <rPr>
        <b/>
        <sz val="11"/>
        <rFont val="Times New Roman"/>
        <family val="1"/>
      </rPr>
      <t>Усього "Витрати,
пов'язані з відрядженнями":</t>
    </r>
  </si>
  <si>
    <r>
      <rPr>
        <b/>
        <sz val="11"/>
        <rFont val="Times New Roman"/>
        <family val="1"/>
      </rPr>
      <t>Обладнання, інструменти, інвентар,  які необхідно придбати для використання під час реалізації
Проєкту Грантоотримувача</t>
    </r>
  </si>
  <si>
    <r>
      <rPr>
        <b/>
        <sz val="11"/>
        <rFont val="Times New Roman"/>
        <family val="1"/>
      </rPr>
      <t>Нематеріальні активи, які необхідно придбати для використання під час реалізації Проєкту
Грантоотримувача</t>
    </r>
  </si>
  <si>
    <r>
      <rPr>
        <sz val="11"/>
        <rFont val="Times New Roman"/>
        <family val="1"/>
      </rPr>
      <t>Програмне забезпечення  (з деталізацією технічних
характеристик)</t>
    </r>
  </si>
  <si>
    <r>
      <rPr>
        <sz val="11"/>
        <rFont val="Times New Roman"/>
        <family val="1"/>
      </rPr>
      <t>Право використання
(ліцензія)</t>
    </r>
  </si>
  <si>
    <r>
      <rPr>
        <b/>
        <sz val="11"/>
        <rFont val="Times New Roman"/>
        <family val="1"/>
      </rPr>
      <t>Витрати,
пов'язані з орендою</t>
    </r>
  </si>
  <si>
    <r>
      <rPr>
        <sz val="11"/>
        <rFont val="Times New Roman"/>
        <family val="1"/>
      </rPr>
      <t>Оренда легкового автомобіля (із зазначенням кілометражу або
кількості годин)</t>
    </r>
  </si>
  <si>
    <r>
      <rPr>
        <sz val="11"/>
        <rFont val="Times New Roman"/>
        <family val="1"/>
      </rPr>
      <t>км (годин)</t>
    </r>
  </si>
  <si>
    <r>
      <rPr>
        <sz val="11"/>
        <rFont val="Times New Roman"/>
        <family val="1"/>
      </rPr>
      <t>Оренда вантажного автомобіля (із зазначенням кілометражу або
кількості годин)</t>
    </r>
  </si>
  <si>
    <r>
      <rPr>
        <sz val="11"/>
        <rFont val="Times New Roman"/>
        <family val="1"/>
      </rPr>
      <t>Оренда автобуса (із зазначенням кілометражу або
кількості годин)</t>
    </r>
  </si>
  <si>
    <r>
      <rPr>
        <sz val="11"/>
        <rFont val="Times New Roman"/>
        <family val="1"/>
      </rPr>
      <t>Найменування (з деталізацією технічних
характеристик)</t>
    </r>
  </si>
  <si>
    <r>
      <rPr>
        <sz val="11"/>
        <rFont val="Times New Roman"/>
        <family val="1"/>
      </rPr>
      <t>Найменування (з деталізацією
технічних характеристик)</t>
    </r>
  </si>
  <si>
    <r>
      <rPr>
        <b/>
        <sz val="11"/>
        <rFont val="Times New Roman"/>
        <family val="1"/>
      </rPr>
      <t>Витрати на харчування та
напої</t>
    </r>
  </si>
  <si>
    <r>
      <rPr>
        <b/>
        <sz val="11"/>
        <rFont val="Times New Roman"/>
        <family val="1"/>
      </rPr>
      <t>Вид харчування або назва заходу (сніданок/обід/вече ря/кава-брейк
тощо)</t>
    </r>
  </si>
  <si>
    <r>
      <rPr>
        <sz val="11"/>
        <rFont val="Times New Roman"/>
        <family val="1"/>
      </rPr>
      <t>осіб</t>
    </r>
  </si>
  <si>
    <r>
      <rPr>
        <sz val="11"/>
        <rFont val="Times New Roman"/>
        <family val="1"/>
      </rPr>
      <t>Послуги з харчування (з зазначенням кількості осіб на
заході)</t>
    </r>
  </si>
  <si>
    <r>
      <rPr>
        <b/>
        <sz val="11"/>
        <rFont val="Times New Roman"/>
        <family val="1"/>
      </rPr>
      <t>Основні
матеріали та сировина</t>
    </r>
  </si>
  <si>
    <r>
      <rPr>
        <b/>
        <sz val="11"/>
        <rFont val="Times New Roman"/>
        <family val="1"/>
      </rPr>
      <t>Придбання методичних, навчальних, інформаційних матеріалів, в т.ч. на електронних
носіях інформації</t>
    </r>
  </si>
  <si>
    <r>
      <rPr>
        <sz val="11"/>
        <rFont val="Times New Roman"/>
        <family val="1"/>
      </rPr>
      <t>Найменування
методичних, навчальних,</t>
    </r>
  </si>
  <si>
    <r>
      <rPr>
        <sz val="11"/>
        <rFont val="Times New Roman"/>
        <family val="1"/>
      </rPr>
      <t>шт</t>
    </r>
  </si>
  <si>
    <r>
      <rPr>
        <sz val="11"/>
        <rFont val="Times New Roman"/>
        <family val="1"/>
      </rPr>
      <t>Найменування методичних, навчальних,
інформаційних матеріалів</t>
    </r>
  </si>
  <si>
    <r>
      <rPr>
        <b/>
        <sz val="11"/>
        <rFont val="Times New Roman"/>
        <family val="1"/>
      </rPr>
      <t>Усього "Придбання методичних, навчальних, інформаційних матеріалів, в т.ч. на електроних носіїв
інформації":</t>
    </r>
  </si>
  <si>
    <r>
      <rPr>
        <sz val="11"/>
        <rFont val="Times New Roman"/>
        <family val="1"/>
      </rPr>
      <t>година</t>
    </r>
  </si>
  <si>
    <r>
      <rPr>
        <sz val="11"/>
        <rFont val="Times New Roman"/>
        <family val="1"/>
      </rPr>
      <t>сторінка</t>
    </r>
  </si>
  <si>
    <r>
      <rPr>
        <sz val="11"/>
        <rFont val="Times New Roman"/>
        <family val="1"/>
      </rPr>
      <t>Редагування
письмового перекладу</t>
    </r>
  </si>
  <si>
    <r>
      <rPr>
        <sz val="11"/>
        <rFont val="Times New Roman"/>
        <family val="1"/>
      </rPr>
      <t>Інші адміністративні витрати (вказати
тип витрат)</t>
    </r>
  </si>
  <si>
    <r>
      <rPr>
        <sz val="11"/>
        <rFont val="Times New Roman"/>
        <family val="1"/>
      </rPr>
      <t>Інші витрати
(вказати надану послугу)</t>
    </r>
  </si>
  <si>
    <t>14.4</t>
  </si>
  <si>
    <r>
      <rPr>
        <sz val="11"/>
        <rFont val="Times New Roman"/>
        <family val="1"/>
      </rPr>
      <t>Розрахунково-
касове обслуговування</t>
    </r>
  </si>
  <si>
    <t>примірник</t>
  </si>
  <si>
    <t>Соціальні внески з оплати праці</t>
  </si>
  <si>
    <t>є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</si>
  <si>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</si>
  <si>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</si>
  <si>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</si>
  <si>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</si>
  <si>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</si>
  <si>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</si>
  <si>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</si>
  <si>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</si>
  <si>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</si>
  <si>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</si>
  <si>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</si>
  <si>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</si>
  <si>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</si>
  <si>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Проведення творчої зустрічі з відомим українським автором Мухарським Антоном Дмитровичем</t>
  </si>
  <si>
    <t>Проведення творчої зустрічі з відомим українським автором Замойською Мариною Іванівною</t>
  </si>
  <si>
    <t>Проведення творчої зустрічі з відомим українським автором Кідрук Максимом Івановичем</t>
  </si>
  <si>
    <t>Проведення творчої зустрічі з відомим українським автором Кравченко Ярославою Юріївною</t>
  </si>
  <si>
    <t>Проведення творчої зустрічі з відомим українським автором Роздобудько Ірен Віталіївною</t>
  </si>
  <si>
    <t>Проведення творчої зустрічі з відомим українським автором Соколовою Яніною Михайлівною</t>
  </si>
  <si>
    <t>Проведення творчої зустрічі з відомим українським автором Фіть Людмилою Володимирівною</t>
  </si>
  <si>
    <t>Фактична сума заробітної плати штатних працівників з дати прийняття до дати звільнення</t>
  </si>
  <si>
    <t>Зменшення відповідно до фактичної заробітної плати штатних працівників</t>
  </si>
  <si>
    <t>фактична банківська комісія за проведення платежів</t>
  </si>
  <si>
    <t>Підготовка та проведення інтелектуальної гри.</t>
  </si>
  <si>
    <t>фото-, відеофіксація</t>
  </si>
  <si>
    <t xml:space="preserve">       </t>
  </si>
  <si>
    <t>Збільшення відповідно Договорів ЦПХ на суму 660 грн.</t>
  </si>
  <si>
    <t>Збільшення вартості памятних призів на суму 300 грн</t>
  </si>
  <si>
    <t>Збільшення площі локації збільшення вартості на суму 3000 грн.</t>
  </si>
  <si>
    <t>Збільшення площі локації збільшення вартості на суму 500 грн.</t>
  </si>
  <si>
    <t>Збільшення площі локації збільшення вартості на суму 400 грн.</t>
  </si>
  <si>
    <t>№ з/п</t>
  </si>
  <si>
    <t>Статті витрат</t>
  </si>
  <si>
    <t>Разом за період з 15.05.19 по 31.10.2019</t>
  </si>
  <si>
    <t>Сума витрат, грн</t>
  </si>
  <si>
    <t>Нараховано</t>
  </si>
  <si>
    <t>Сплачено Грантоотримувачем</t>
  </si>
  <si>
    <t>залишок невідшкодованих витрат за рахунок гранту</t>
  </si>
  <si>
    <t>Разом</t>
  </si>
  <si>
    <t>в т.ч. за рахунок 1 та 2 авансів гранту</t>
  </si>
  <si>
    <t>за рахунок власних коштів</t>
  </si>
  <si>
    <t xml:space="preserve">Всього по підрозділу 1 "Гонорари та авторські винагороди": </t>
  </si>
  <si>
    <t xml:space="preserve">Всього по підрозділу 2 "Оплата праці": </t>
  </si>
  <si>
    <t xml:space="preserve">Всього по підрозділу 3 "Соціальні внески": </t>
  </si>
  <si>
    <t>Всього по підрозділу 4 "Витрати пов'язані з відрядженнями":</t>
  </si>
  <si>
    <t>Всього по підрозділу 5 "Обладнання і нематеріальні активи":</t>
  </si>
  <si>
    <t>Всього по підрозділу 6 "Витрати пов'язані з орендою":</t>
  </si>
  <si>
    <t>Всього по підрозділу 7 "Витрати на харчування та напої":</t>
  </si>
  <si>
    <t>Всього по підрозділу 8 "Матеріальні витрати":</t>
  </si>
  <si>
    <t>Всього по підрозділу 9 "Поліграфічні послуги":</t>
  </si>
  <si>
    <t>Всього по підрозділу 10 "Послуги з просування":</t>
  </si>
  <si>
    <t>Всього по підрозділу 11 "Створення web-ресурсу":</t>
  </si>
  <si>
    <t>Всього по підрозділу 12 "Придбання методичних, навчальних, інформаційних матеріалів, в т.ч. на електроних носіїв інформації":</t>
  </si>
  <si>
    <t>Всього по підрозділу 13 "Витрати з перекладу":</t>
  </si>
  <si>
    <t>Всього по підрозділу 14 "Адміністративні витрати":</t>
  </si>
  <si>
    <t>Всього по підрозділу 15 "Інші прямі витрати":</t>
  </si>
  <si>
    <t xml:space="preserve">Всього по розділу ІІ "Витрати": </t>
  </si>
  <si>
    <t>Грантоотримувач : ЧЕРКАСЬКА ОБЛАСНА ГРОМАДСЬКА ОРГАНІЗАЦІЯ "КНИЖКОВИЙ МАЕСТРО"</t>
  </si>
  <si>
    <t>Назва Проекту: Черкаський книжковий фестиваль «Можна все навпаки»</t>
  </si>
  <si>
    <t>Ручки для нанесення логотипа</t>
  </si>
  <si>
    <t>Обладнання і нематеріальні
активи</t>
  </si>
  <si>
    <t>Оренда сценічно- постановочних
засобів</t>
  </si>
  <si>
    <t>Оренда техніки,
обладнання та інструменту</t>
  </si>
  <si>
    <t>949 Інші витрати господарської  діяльності(  Послуга з забезпечення проведення)</t>
  </si>
  <si>
    <t>Інші об'єкти оренди</t>
  </si>
  <si>
    <t>Усний переклад</t>
  </si>
  <si>
    <t>Послуги комп'ютерної обробки, монтажу,ведення</t>
  </si>
  <si>
    <t>Інші прямі витрати (деталізувати по кожному виду витрат)</t>
  </si>
  <si>
    <t>Проведення творчої зустрічі з відомим українським автором (проведення 6 творчих зустрічей у м.Черкаси, Золотоноша, Умань, Городище включно з проїздом, проживанням  та харчуванням), Брукс Тетяна Олександрівн</t>
  </si>
  <si>
    <r>
      <rPr>
        <b/>
        <sz val="12"/>
        <rFont val="Times New Roman"/>
        <family val="1"/>
        <charset val="204"/>
      </rPr>
      <t xml:space="preserve">Додаток 4
до Договору про надання гранту
№ </t>
    </r>
    <r>
      <rPr>
        <b/>
        <u/>
        <sz val="12"/>
        <rFont val="Times New Roman"/>
        <family val="1"/>
        <charset val="204"/>
      </rPr>
      <t xml:space="preserve">4REG31-01196
</t>
    </r>
    <r>
      <rPr>
        <b/>
        <sz val="12"/>
        <rFont val="Times New Roman"/>
        <family val="1"/>
        <charset val="204"/>
      </rPr>
      <t>від «</t>
    </r>
    <r>
      <rPr>
        <b/>
        <u/>
        <sz val="12"/>
        <rFont val="Times New Roman"/>
        <family val="1"/>
        <charset val="204"/>
      </rPr>
      <t>07 </t>
    </r>
    <r>
      <rPr>
        <b/>
        <sz val="12"/>
        <rFont val="Times New Roman"/>
        <family val="1"/>
        <charset val="204"/>
      </rPr>
      <t>» липня 2021 р.</t>
    </r>
  </si>
</sst>
</file>

<file path=xl/styles.xml><?xml version="1.0" encoding="utf-8"?>
<styleSheet xmlns="http://schemas.openxmlformats.org/spreadsheetml/2006/main">
  <fonts count="35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8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/>
      <sz val="14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right" vertical="top" wrapText="1" indent="3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7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right" vertical="center" wrapText="1" indent="2"/>
    </xf>
    <xf numFmtId="0" fontId="0" fillId="0" borderId="0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3" fillId="0" borderId="1" xfId="0" applyNumberFormat="1" applyFont="1" applyFill="1" applyBorder="1" applyAlignment="1">
      <alignment horizontal="center" vertical="top" shrinkToFit="1"/>
    </xf>
    <xf numFmtId="49" fontId="19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 inden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center" vertical="top" shrinkToFit="1"/>
    </xf>
    <xf numFmtId="49" fontId="21" fillId="0" borderId="1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shrinkToFit="1"/>
    </xf>
    <xf numFmtId="4" fontId="22" fillId="0" borderId="12" xfId="0" applyNumberFormat="1" applyFont="1" applyBorder="1" applyAlignment="1">
      <alignment horizontal="right" vertical="top"/>
    </xf>
    <xf numFmtId="0" fontId="21" fillId="0" borderId="12" xfId="0" applyFont="1" applyFill="1" applyBorder="1" applyAlignment="1">
      <alignment horizontal="left" vertical="top"/>
    </xf>
    <xf numFmtId="3" fontId="23" fillId="0" borderId="12" xfId="0" applyNumberFormat="1" applyFont="1" applyBorder="1" applyAlignment="1">
      <alignment horizontal="left" vertical="top"/>
    </xf>
    <xf numFmtId="4" fontId="23" fillId="0" borderId="12" xfId="0" applyNumberFormat="1" applyFont="1" applyBorder="1" applyAlignment="1">
      <alignment horizontal="left" vertical="top"/>
    </xf>
    <xf numFmtId="1" fontId="21" fillId="0" borderId="2" xfId="0" applyNumberFormat="1" applyFont="1" applyFill="1" applyBorder="1" applyAlignment="1">
      <alignment horizontal="left" vertical="center" wrapText="1"/>
    </xf>
    <xf numFmtId="2" fontId="21" fillId="0" borderId="2" xfId="0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top" wrapText="1"/>
    </xf>
    <xf numFmtId="2" fontId="21" fillId="0" borderId="1" xfId="0" applyNumberFormat="1" applyFont="1" applyFill="1" applyBorder="1" applyAlignment="1">
      <alignment horizontal="left" vertical="top" wrapText="1"/>
    </xf>
    <xf numFmtId="2" fontId="24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right" vertical="top"/>
    </xf>
    <xf numFmtId="0" fontId="23" fillId="0" borderId="12" xfId="0" applyFont="1" applyFill="1" applyBorder="1" applyAlignment="1">
      <alignment vertical="top" wrapText="1"/>
    </xf>
    <xf numFmtId="0" fontId="23" fillId="0" borderId="12" xfId="0" applyFont="1" applyBorder="1" applyAlignment="1">
      <alignment horizontal="center" vertical="top"/>
    </xf>
    <xf numFmtId="4" fontId="23" fillId="0" borderId="12" xfId="0" applyNumberFormat="1" applyFont="1" applyBorder="1" applyAlignment="1">
      <alignment horizontal="right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4" fontId="25" fillId="0" borderId="12" xfId="0" applyNumberFormat="1" applyFont="1" applyBorder="1" applyAlignment="1">
      <alignment horizontal="right" vertical="top"/>
    </xf>
    <xf numFmtId="4" fontId="25" fillId="0" borderId="12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 indent="1"/>
    </xf>
    <xf numFmtId="49" fontId="19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 indent="2"/>
    </xf>
    <xf numFmtId="49" fontId="20" fillId="0" borderId="1" xfId="0" applyNumberFormat="1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vertical="top" wrapText="1"/>
    </xf>
    <xf numFmtId="2" fontId="24" fillId="0" borderId="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center" vertical="top" wrapText="1"/>
    </xf>
    <xf numFmtId="49" fontId="20" fillId="0" borderId="9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2" fontId="20" fillId="0" borderId="1" xfId="0" applyNumberFormat="1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wrapText="1"/>
    </xf>
    <xf numFmtId="49" fontId="24" fillId="0" borderId="1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2" fontId="21" fillId="0" borderId="2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top" wrapText="1"/>
    </xf>
    <xf numFmtId="2" fontId="21" fillId="0" borderId="4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2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top" wrapText="1"/>
    </xf>
    <xf numFmtId="2" fontId="21" fillId="0" borderId="12" xfId="0" applyNumberFormat="1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2" fontId="19" fillId="0" borderId="1" xfId="0" applyNumberFormat="1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horizontal="left" vertical="center" wrapText="1"/>
    </xf>
    <xf numFmtId="3" fontId="23" fillId="2" borderId="12" xfId="0" applyNumberFormat="1" applyFont="1" applyFill="1" applyBorder="1" applyAlignment="1">
      <alignment horizontal="right" vertical="top"/>
    </xf>
    <xf numFmtId="4" fontId="23" fillId="2" borderId="12" xfId="0" applyNumberFormat="1" applyFont="1" applyFill="1" applyBorder="1" applyAlignment="1">
      <alignment horizontal="right" vertical="top"/>
    </xf>
    <xf numFmtId="0" fontId="2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 indent="1"/>
    </xf>
    <xf numFmtId="0" fontId="16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left" vertical="top"/>
    </xf>
    <xf numFmtId="2" fontId="15" fillId="0" borderId="12" xfId="0" applyNumberFormat="1" applyFont="1" applyFill="1" applyBorder="1" applyAlignment="1">
      <alignment horizontal="left" vertical="center" wrapText="1"/>
    </xf>
    <xf numFmtId="1" fontId="15" fillId="0" borderId="12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2" fontId="29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1" fillId="0" borderId="19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right" vertical="center"/>
    </xf>
    <xf numFmtId="4" fontId="32" fillId="0" borderId="19" xfId="0" applyNumberFormat="1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4" fontId="31" fillId="0" borderId="19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top" shrinkToFit="1"/>
    </xf>
    <xf numFmtId="49" fontId="19" fillId="3" borderId="1" xfId="0" applyNumberFormat="1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wrapText="1"/>
    </xf>
    <xf numFmtId="2" fontId="21" fillId="3" borderId="1" xfId="0" applyNumberFormat="1" applyFont="1" applyFill="1" applyBorder="1" applyAlignment="1">
      <alignment horizontal="left" wrapText="1"/>
    </xf>
    <xf numFmtId="2" fontId="24" fillId="3" borderId="1" xfId="0" applyNumberFormat="1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vertical="top" wrapText="1"/>
    </xf>
    <xf numFmtId="49" fontId="21" fillId="3" borderId="1" xfId="0" applyNumberFormat="1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2" fontId="21" fillId="3" borderId="1" xfId="0" applyNumberFormat="1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center" wrapText="1"/>
    </xf>
    <xf numFmtId="2" fontId="21" fillId="3" borderId="1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center" vertical="top" shrinkToFit="1"/>
    </xf>
    <xf numFmtId="49" fontId="19" fillId="3" borderId="12" xfId="0" applyNumberFormat="1" applyFont="1" applyFill="1" applyBorder="1" applyAlignment="1">
      <alignment horizontal="left" vertical="top" wrapText="1"/>
    </xf>
    <xf numFmtId="0" fontId="21" fillId="3" borderId="12" xfId="0" applyFont="1" applyFill="1" applyBorder="1" applyAlignment="1">
      <alignment horizontal="left" vertical="center" wrapText="1"/>
    </xf>
    <xf numFmtId="2" fontId="21" fillId="3" borderId="11" xfId="0" applyNumberFormat="1" applyFont="1" applyFill="1" applyBorder="1" applyAlignment="1">
      <alignment horizontal="left" vertical="center" wrapText="1"/>
    </xf>
    <xf numFmtId="2" fontId="24" fillId="3" borderId="1" xfId="0" applyNumberFormat="1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0" fontId="21" fillId="4" borderId="1" xfId="0" applyFont="1" applyFill="1" applyBorder="1" applyAlignment="1">
      <alignment horizontal="left" vertical="center" wrapText="1"/>
    </xf>
    <xf numFmtId="2" fontId="24" fillId="4" borderId="1" xfId="0" applyNumberFormat="1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2" fontId="24" fillId="4" borderId="1" xfId="0" applyNumberFormat="1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left" vertical="top" wrapText="1"/>
    </xf>
    <xf numFmtId="2" fontId="21" fillId="4" borderId="1" xfId="0" applyNumberFormat="1" applyFont="1" applyFill="1" applyBorder="1" applyAlignment="1">
      <alignment horizontal="left" vertical="center" wrapText="1"/>
    </xf>
    <xf numFmtId="2" fontId="21" fillId="4" borderId="1" xfId="0" applyNumberFormat="1" applyFont="1" applyFill="1" applyBorder="1" applyAlignment="1">
      <alignment horizontal="left" vertical="top" wrapText="1"/>
    </xf>
    <xf numFmtId="4" fontId="24" fillId="4" borderId="1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top" wrapText="1"/>
    </xf>
    <xf numFmtId="2" fontId="21" fillId="4" borderId="4" xfId="0" applyNumberFormat="1" applyFont="1" applyFill="1" applyBorder="1" applyAlignment="1">
      <alignment horizontal="left" vertical="top" wrapText="1"/>
    </xf>
    <xf numFmtId="4" fontId="24" fillId="4" borderId="4" xfId="0" applyNumberFormat="1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horizontal="left" vertical="top" wrapText="1"/>
    </xf>
    <xf numFmtId="2" fontId="21" fillId="4" borderId="2" xfId="0" applyNumberFormat="1" applyFont="1" applyFill="1" applyBorder="1" applyAlignment="1">
      <alignment horizontal="left" vertical="center" wrapText="1"/>
    </xf>
    <xf numFmtId="2" fontId="24" fillId="4" borderId="2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2" fontId="21" fillId="4" borderId="4" xfId="0" applyNumberFormat="1" applyFont="1" applyFill="1" applyBorder="1" applyAlignment="1">
      <alignment horizontal="left" vertical="center" wrapText="1"/>
    </xf>
    <xf numFmtId="2" fontId="24" fillId="4" borderId="4" xfId="0" applyNumberFormat="1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4" fontId="24" fillId="4" borderId="4" xfId="0" applyNumberFormat="1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4" fontId="24" fillId="3" borderId="1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top"/>
    </xf>
    <xf numFmtId="4" fontId="23" fillId="0" borderId="12" xfId="0" applyNumberFormat="1" applyFont="1" applyFill="1" applyBorder="1" applyAlignment="1">
      <alignment horizontal="right" vertical="top"/>
    </xf>
    <xf numFmtId="4" fontId="21" fillId="0" borderId="12" xfId="0" applyNumberFormat="1" applyFont="1" applyFill="1" applyBorder="1" applyAlignment="1">
      <alignment horizontal="right" vertical="top"/>
    </xf>
    <xf numFmtId="4" fontId="34" fillId="0" borderId="12" xfId="0" applyNumberFormat="1" applyFont="1" applyBorder="1" applyAlignment="1">
      <alignment horizontal="right" vertical="top"/>
    </xf>
    <xf numFmtId="49" fontId="10" fillId="3" borderId="1" xfId="0" applyNumberFormat="1" applyFont="1" applyFill="1" applyBorder="1" applyAlignment="1">
      <alignment horizontal="left" vertical="top" wrapText="1"/>
    </xf>
    <xf numFmtId="4" fontId="21" fillId="0" borderId="9" xfId="0" applyNumberFormat="1" applyFont="1" applyFill="1" applyBorder="1" applyAlignment="1">
      <alignment horizontal="left" wrapText="1"/>
    </xf>
    <xf numFmtId="4" fontId="24" fillId="4" borderId="9" xfId="0" applyNumberFormat="1" applyFont="1" applyFill="1" applyBorder="1" applyAlignment="1">
      <alignment horizontal="left" vertical="top" wrapText="1"/>
    </xf>
    <xf numFmtId="2" fontId="21" fillId="0" borderId="9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left" vertical="top"/>
    </xf>
    <xf numFmtId="4" fontId="21" fillId="0" borderId="9" xfId="0" applyNumberFormat="1" applyFont="1" applyFill="1" applyBorder="1" applyAlignment="1">
      <alignment horizontal="left" vertical="top" wrapText="1"/>
    </xf>
    <xf numFmtId="2" fontId="21" fillId="0" borderId="11" xfId="0" applyNumberFormat="1" applyFont="1" applyFill="1" applyBorder="1" applyAlignment="1">
      <alignment horizontal="left" vertical="top" wrapText="1"/>
    </xf>
    <xf numFmtId="2" fontId="33" fillId="0" borderId="0" xfId="0" applyNumberFormat="1" applyFont="1" applyFill="1" applyBorder="1" applyAlignment="1">
      <alignment horizontal="left" vertical="top"/>
    </xf>
    <xf numFmtId="2" fontId="21" fillId="0" borderId="9" xfId="0" applyNumberFormat="1" applyFont="1" applyFill="1" applyBorder="1" applyAlignment="1">
      <alignment horizontal="left" vertical="top" wrapText="1"/>
    </xf>
    <xf numFmtId="1" fontId="21" fillId="0" borderId="2" xfId="0" applyNumberFormat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 indent="3"/>
    </xf>
    <xf numFmtId="0" fontId="16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6" fillId="0" borderId="7" xfId="0" applyFont="1" applyFill="1" applyBorder="1" applyAlignment="1">
      <alignment horizontal="left" vertical="center" wrapText="1" indent="1"/>
    </xf>
    <xf numFmtId="0" fontId="16" fillId="0" borderId="8" xfId="0" applyFont="1" applyFill="1" applyBorder="1" applyAlignment="1">
      <alignment horizontal="left" vertical="center" wrapText="1" inden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 indent="2"/>
    </xf>
    <xf numFmtId="0" fontId="16" fillId="0" borderId="11" xfId="0" applyFont="1" applyFill="1" applyBorder="1" applyAlignment="1">
      <alignment horizontal="left" vertical="center" wrapText="1" indent="2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top" wrapText="1" indent="9"/>
    </xf>
    <xf numFmtId="0" fontId="2" fillId="0" borderId="10" xfId="0" applyFont="1" applyFill="1" applyBorder="1" applyAlignment="1">
      <alignment horizontal="left" vertical="top" wrapText="1" indent="9"/>
    </xf>
    <xf numFmtId="0" fontId="2" fillId="0" borderId="11" xfId="0" applyFont="1" applyFill="1" applyBorder="1" applyAlignment="1">
      <alignment horizontal="left" vertical="top" wrapText="1" indent="9"/>
    </xf>
    <xf numFmtId="0" fontId="2" fillId="0" borderId="9" xfId="0" applyFont="1" applyFill="1" applyBorder="1" applyAlignment="1">
      <alignment horizontal="left" vertical="top" wrapText="1" indent="4"/>
    </xf>
    <xf numFmtId="0" fontId="2" fillId="0" borderId="10" xfId="0" applyFont="1" applyFill="1" applyBorder="1" applyAlignment="1">
      <alignment horizontal="left" vertical="top" wrapText="1" indent="4"/>
    </xf>
    <xf numFmtId="0" fontId="2" fillId="0" borderId="11" xfId="0" applyFont="1" applyFill="1" applyBorder="1" applyAlignment="1">
      <alignment horizontal="left" vertical="top" wrapText="1" indent="4"/>
    </xf>
    <xf numFmtId="49" fontId="21" fillId="4" borderId="9" xfId="0" applyNumberFormat="1" applyFont="1" applyFill="1" applyBorder="1" applyAlignment="1">
      <alignment horizontal="left" vertical="top" wrapText="1"/>
    </xf>
    <xf numFmtId="49" fontId="21" fillId="4" borderId="11" xfId="0" applyNumberFormat="1" applyFont="1" applyFill="1" applyBorder="1" applyAlignment="1">
      <alignment horizontal="left" vertical="top" wrapText="1"/>
    </xf>
    <xf numFmtId="49" fontId="19" fillId="4" borderId="9" xfId="0" applyNumberFormat="1" applyFont="1" applyFill="1" applyBorder="1" applyAlignment="1">
      <alignment horizontal="left" vertical="top" wrapText="1"/>
    </xf>
    <xf numFmtId="49" fontId="19" fillId="4" borderId="11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 indent="1"/>
    </xf>
    <xf numFmtId="49" fontId="2" fillId="0" borderId="3" xfId="0" applyNumberFormat="1" applyFont="1" applyFill="1" applyBorder="1" applyAlignment="1">
      <alignment horizontal="left" vertical="center" wrapText="1" indent="1"/>
    </xf>
    <xf numFmtId="49" fontId="2" fillId="0" borderId="4" xfId="0" applyNumberFormat="1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9" fillId="4" borderId="9" xfId="0" applyNumberFormat="1" applyFont="1" applyFill="1" applyBorder="1" applyAlignment="1">
      <alignment vertical="center" wrapText="1"/>
    </xf>
    <xf numFmtId="49" fontId="19" fillId="4" borderId="11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horizontal="left" vertical="top" wrapText="1"/>
    </xf>
    <xf numFmtId="49" fontId="19" fillId="4" borderId="9" xfId="0" applyNumberFormat="1" applyFont="1" applyFill="1" applyBorder="1" applyAlignment="1">
      <alignment horizontal="left" vertical="top" wrapText="1" indent="1"/>
    </xf>
    <xf numFmtId="49" fontId="19" fillId="4" borderId="11" xfId="0" applyNumberFormat="1" applyFont="1" applyFill="1" applyBorder="1" applyAlignment="1">
      <alignment horizontal="left" vertical="top" wrapText="1" indent="1"/>
    </xf>
    <xf numFmtId="49" fontId="19" fillId="4" borderId="8" xfId="0" applyNumberFormat="1" applyFont="1" applyFill="1" applyBorder="1" applyAlignment="1">
      <alignment horizontal="left" vertical="top" wrapText="1"/>
    </xf>
    <xf numFmtId="49" fontId="19" fillId="4" borderId="12" xfId="0" applyNumberFormat="1" applyFont="1" applyFill="1" applyBorder="1" applyAlignment="1">
      <alignment horizontal="left" vertical="top" wrapText="1"/>
    </xf>
    <xf numFmtId="49" fontId="19" fillId="4" borderId="9" xfId="0" applyNumberFormat="1" applyFont="1" applyFill="1" applyBorder="1" applyAlignment="1">
      <alignment horizontal="left" vertical="center" wrapText="1"/>
    </xf>
    <xf numFmtId="49" fontId="19" fillId="4" borderId="11" xfId="0" applyNumberFormat="1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top" wrapText="1" indent="2"/>
    </xf>
    <xf numFmtId="49" fontId="19" fillId="0" borderId="11" xfId="0" applyNumberFormat="1" applyFont="1" applyFill="1" applyBorder="1" applyAlignment="1">
      <alignment horizontal="left" vertical="top" wrapText="1" indent="2"/>
    </xf>
    <xf numFmtId="49" fontId="21" fillId="4" borderId="9" xfId="0" applyNumberFormat="1" applyFont="1" applyFill="1" applyBorder="1" applyAlignment="1">
      <alignment horizontal="left" vertical="center" wrapText="1"/>
    </xf>
    <xf numFmtId="49" fontId="21" fillId="4" borderId="11" xfId="0" applyNumberFormat="1" applyFont="1" applyFill="1" applyBorder="1" applyAlignment="1">
      <alignment horizontal="left" vertical="center" wrapText="1"/>
    </xf>
    <xf numFmtId="49" fontId="19" fillId="4" borderId="9" xfId="0" applyNumberFormat="1" applyFont="1" applyFill="1" applyBorder="1" applyAlignment="1">
      <alignment vertical="top" wrapText="1"/>
    </xf>
    <xf numFmtId="49" fontId="19" fillId="4" borderId="11" xfId="0" applyNumberFormat="1" applyFont="1" applyFill="1" applyBorder="1" applyAlignment="1">
      <alignment vertical="top" wrapText="1"/>
    </xf>
    <xf numFmtId="49" fontId="10" fillId="4" borderId="9" xfId="0" applyNumberFormat="1" applyFont="1" applyFill="1" applyBorder="1" applyAlignment="1">
      <alignment horizontal="left" vertical="center" wrapText="1"/>
    </xf>
    <xf numFmtId="49" fontId="19" fillId="4" borderId="7" xfId="0" applyNumberFormat="1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740197</xdr:colOff>
      <xdr:row>2</xdr:row>
      <xdr:rowOff>417401</xdr:rowOff>
    </xdr:from>
    <xdr:ext cx="160083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0"/>
          <a:ext cx="1600835" cy="0"/>
        </a:xfrm>
        <a:custGeom>
          <a:avLst/>
          <a:gdLst/>
          <a:ahLst/>
          <a:cxnLst/>
          <a:rect l="0" t="0" r="0" b="0"/>
          <a:pathLst>
            <a:path w="1600835">
              <a:moveTo>
                <a:pt x="0" y="0"/>
              </a:moveTo>
              <a:lnTo>
                <a:pt x="355243" y="0"/>
              </a:lnTo>
            </a:path>
            <a:path w="1600835">
              <a:moveTo>
                <a:pt x="356723" y="0"/>
              </a:moveTo>
              <a:lnTo>
                <a:pt x="622045" y="0"/>
              </a:lnTo>
            </a:path>
            <a:path w="1600835">
              <a:moveTo>
                <a:pt x="623525" y="0"/>
              </a:moveTo>
              <a:lnTo>
                <a:pt x="888847" y="0"/>
              </a:lnTo>
            </a:path>
            <a:path w="1600835">
              <a:moveTo>
                <a:pt x="890327" y="0"/>
              </a:moveTo>
              <a:lnTo>
                <a:pt x="1155649" y="0"/>
              </a:lnTo>
            </a:path>
            <a:path w="1600835">
              <a:moveTo>
                <a:pt x="1157129" y="0"/>
              </a:moveTo>
              <a:lnTo>
                <a:pt x="1422452" y="0"/>
              </a:lnTo>
            </a:path>
            <a:path w="1600835">
              <a:moveTo>
                <a:pt x="1423932" y="0"/>
              </a:moveTo>
              <a:lnTo>
                <a:pt x="1600813" y="0"/>
              </a:lnTo>
            </a:path>
          </a:pathLst>
        </a:custGeom>
        <a:ln w="7132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topLeftCell="A7" workbookViewId="0">
      <selection activeCell="I17" sqref="I17"/>
    </sheetView>
  </sheetViews>
  <sheetFormatPr defaultRowHeight="12.75"/>
  <cols>
    <col min="1" max="1" width="27.83203125" customWidth="1"/>
    <col min="2" max="2" width="8.83203125" customWidth="1"/>
    <col min="3" max="3" width="14" bestFit="1" customWidth="1"/>
    <col min="4" max="4" width="16.83203125" customWidth="1"/>
    <col min="5" max="5" width="14" customWidth="1"/>
    <col min="6" max="6" width="19.5" customWidth="1"/>
    <col min="7" max="7" width="14.83203125" customWidth="1"/>
    <col min="8" max="8" width="16.1640625" customWidth="1"/>
    <col min="9" max="9" width="8.83203125" customWidth="1"/>
    <col min="10" max="10" width="15.5" customWidth="1"/>
    <col min="11" max="11" width="8.83203125" customWidth="1"/>
    <col min="12" max="12" width="9.83203125" customWidth="1"/>
    <col min="13" max="13" width="8.83203125" customWidth="1"/>
    <col min="14" max="14" width="14.5" customWidth="1"/>
    <col min="15" max="15" width="12.1640625" style="121" bestFit="1" customWidth="1"/>
  </cols>
  <sheetData>
    <row r="1" spans="1:15" ht="73.7" customHeight="1">
      <c r="A1" s="193" t="s">
        <v>297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0"/>
    </row>
    <row r="2" spans="1:15" ht="20.85" customHeight="1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7.25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7.25" customHeight="1">
      <c r="A4" s="192" t="s">
        <v>285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7.25" customHeight="1">
      <c r="A5" s="192" t="s">
        <v>286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5" ht="17.25" customHeight="1">
      <c r="A6" s="195"/>
      <c r="B6" s="197" t="s">
        <v>83</v>
      </c>
      <c r="C6" s="198"/>
      <c r="D6" s="201" t="s">
        <v>84</v>
      </c>
      <c r="E6" s="202"/>
      <c r="F6" s="202"/>
      <c r="G6" s="202"/>
      <c r="H6" s="202"/>
      <c r="I6" s="202"/>
      <c r="J6" s="203"/>
      <c r="K6" s="204" t="s">
        <v>85</v>
      </c>
      <c r="L6" s="205"/>
      <c r="M6" s="208" t="s">
        <v>86</v>
      </c>
      <c r="N6" s="209"/>
      <c r="O6" s="119"/>
    </row>
    <row r="7" spans="1:15" ht="124.35" customHeight="1">
      <c r="A7" s="196"/>
      <c r="B7" s="199"/>
      <c r="C7" s="200"/>
      <c r="D7" s="12" t="s">
        <v>87</v>
      </c>
      <c r="E7" s="12" t="s">
        <v>88</v>
      </c>
      <c r="F7" s="12" t="s">
        <v>89</v>
      </c>
      <c r="G7" s="12" t="s">
        <v>90</v>
      </c>
      <c r="H7" s="12" t="s">
        <v>91</v>
      </c>
      <c r="I7" s="212" t="s">
        <v>92</v>
      </c>
      <c r="J7" s="213"/>
      <c r="K7" s="206"/>
      <c r="L7" s="207"/>
      <c r="M7" s="210"/>
      <c r="N7" s="211"/>
      <c r="O7" s="119"/>
    </row>
    <row r="8" spans="1:15" ht="17.25" customHeight="1">
      <c r="A8" s="196"/>
      <c r="B8" s="111" t="s">
        <v>93</v>
      </c>
      <c r="C8" s="112" t="s">
        <v>94</v>
      </c>
      <c r="D8" s="111" t="s">
        <v>94</v>
      </c>
      <c r="E8" s="111" t="s">
        <v>94</v>
      </c>
      <c r="F8" s="111" t="s">
        <v>94</v>
      </c>
      <c r="G8" s="111" t="s">
        <v>94</v>
      </c>
      <c r="H8" s="111" t="s">
        <v>94</v>
      </c>
      <c r="I8" s="111" t="s">
        <v>93</v>
      </c>
      <c r="J8" s="112" t="s">
        <v>94</v>
      </c>
      <c r="K8" s="111" t="s">
        <v>93</v>
      </c>
      <c r="L8" s="112" t="s">
        <v>94</v>
      </c>
      <c r="M8" s="111" t="s">
        <v>93</v>
      </c>
      <c r="N8" s="112" t="s">
        <v>94</v>
      </c>
      <c r="O8" s="119"/>
    </row>
    <row r="9" spans="1:15" ht="19.5" customHeight="1">
      <c r="A9" s="113" t="s">
        <v>95</v>
      </c>
      <c r="B9" s="114">
        <f>C9/O9*100</f>
        <v>68</v>
      </c>
      <c r="C9" s="115">
        <v>815932</v>
      </c>
      <c r="D9" s="115">
        <v>400000</v>
      </c>
      <c r="E9" s="114"/>
      <c r="F9" s="116"/>
      <c r="G9" s="114"/>
      <c r="H9" s="114"/>
      <c r="I9" s="114">
        <v>32</v>
      </c>
      <c r="J9" s="115">
        <f>D9</f>
        <v>400000</v>
      </c>
      <c r="K9" s="114"/>
      <c r="L9" s="114"/>
      <c r="M9" s="114">
        <f t="shared" ref="M9:N11" si="0">I9+B9</f>
        <v>100</v>
      </c>
      <c r="N9" s="115">
        <f t="shared" si="0"/>
        <v>1215932</v>
      </c>
      <c r="O9" s="118">
        <v>1199900</v>
      </c>
    </row>
    <row r="10" spans="1:15" ht="18" customHeight="1">
      <c r="A10" s="113" t="s">
        <v>96</v>
      </c>
      <c r="B10" s="117">
        <f>C10/O10*100</f>
        <v>67.953439482000221</v>
      </c>
      <c r="C10" s="115">
        <v>814591.55</v>
      </c>
      <c r="D10" s="115">
        <v>400000</v>
      </c>
      <c r="E10" s="114"/>
      <c r="F10" s="116"/>
      <c r="G10" s="114"/>
      <c r="H10" s="114"/>
      <c r="I10" s="117">
        <v>32</v>
      </c>
      <c r="J10" s="115">
        <f>D10</f>
        <v>400000</v>
      </c>
      <c r="K10" s="114"/>
      <c r="L10" s="114"/>
      <c r="M10" s="117">
        <f t="shared" si="0"/>
        <v>99.953439482000221</v>
      </c>
      <c r="N10" s="115">
        <f t="shared" si="0"/>
        <v>1214591.55</v>
      </c>
      <c r="O10" s="120">
        <v>1198749.55</v>
      </c>
    </row>
    <row r="11" spans="1:15" ht="15" customHeight="1">
      <c r="A11" s="113" t="s">
        <v>97</v>
      </c>
      <c r="B11" s="117">
        <f>C11/O11*100</f>
        <v>61.445929513923403</v>
      </c>
      <c r="C11" s="115">
        <v>611948</v>
      </c>
      <c r="D11" s="115">
        <v>400000</v>
      </c>
      <c r="E11" s="114"/>
      <c r="F11" s="116"/>
      <c r="G11" s="114"/>
      <c r="H11" s="114"/>
      <c r="I11" s="117">
        <v>32</v>
      </c>
      <c r="J11" s="115">
        <f>D11</f>
        <v>400000</v>
      </c>
      <c r="K11" s="114"/>
      <c r="L11" s="114"/>
      <c r="M11" s="117">
        <f t="shared" si="0"/>
        <v>93.445929513923403</v>
      </c>
      <c r="N11" s="115">
        <f t="shared" si="0"/>
        <v>1011948</v>
      </c>
      <c r="O11" s="119">
        <v>995913</v>
      </c>
    </row>
    <row r="12" spans="1:15" ht="31.5">
      <c r="A12" s="113" t="s">
        <v>98</v>
      </c>
      <c r="B12" s="117">
        <f>B9-B11</f>
        <v>6.554070486076597</v>
      </c>
      <c r="C12" s="115">
        <f>C10-C11</f>
        <v>202643.55000000005</v>
      </c>
      <c r="D12" s="114"/>
      <c r="E12" s="114"/>
      <c r="F12" s="116"/>
      <c r="G12" s="114"/>
      <c r="H12" s="114"/>
      <c r="I12" s="116"/>
      <c r="J12" s="116"/>
      <c r="K12" s="114"/>
      <c r="L12" s="114"/>
      <c r="M12" s="117">
        <f>I12+B12</f>
        <v>6.554070486076597</v>
      </c>
      <c r="N12" s="115">
        <f>C12</f>
        <v>202643.55000000005</v>
      </c>
      <c r="O12" s="119">
        <v>202836.55</v>
      </c>
    </row>
    <row r="13" spans="1:15">
      <c r="F13" s="110" t="s">
        <v>253</v>
      </c>
    </row>
  </sheetData>
  <mergeCells count="11">
    <mergeCell ref="A6:A8"/>
    <mergeCell ref="B6:C7"/>
    <mergeCell ref="D6:J6"/>
    <mergeCell ref="K6:L7"/>
    <mergeCell ref="M6:N7"/>
    <mergeCell ref="I7:J7"/>
    <mergeCell ref="A2:O2"/>
    <mergeCell ref="A3:O3"/>
    <mergeCell ref="A4:O4"/>
    <mergeCell ref="A5:O5"/>
    <mergeCell ref="A1:N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>
      <pane xSplit="2" ySplit="4" topLeftCell="I167" activePane="bottomRight" state="frozen"/>
      <selection pane="topRight" activeCell="C1" sqref="C1"/>
      <selection pane="bottomLeft" activeCell="A5" sqref="A5"/>
      <selection pane="bottomRight" activeCell="Q172" sqref="Q172"/>
    </sheetView>
  </sheetViews>
  <sheetFormatPr defaultRowHeight="12.75"/>
  <cols>
    <col min="1" max="1" width="18.6640625" style="17" customWidth="1"/>
    <col min="2" max="2" width="44.5" style="17" customWidth="1"/>
    <col min="3" max="3" width="13.5" customWidth="1"/>
    <col min="4" max="4" width="12.1640625" customWidth="1"/>
    <col min="5" max="6" width="12.5" bestFit="1" customWidth="1"/>
    <col min="7" max="7" width="11.83203125" customWidth="1"/>
    <col min="8" max="8" width="12.5" bestFit="1" customWidth="1"/>
    <col min="9" max="9" width="13.33203125" bestFit="1" customWidth="1"/>
    <col min="10" max="10" width="11.5" customWidth="1"/>
    <col min="11" max="11" width="10.6640625" bestFit="1" customWidth="1"/>
    <col min="12" max="12" width="23.83203125" customWidth="1"/>
    <col min="13" max="13" width="20" customWidth="1"/>
    <col min="14" max="15" width="10" hidden="1" customWidth="1"/>
    <col min="16" max="16" width="17.83203125" bestFit="1" customWidth="1"/>
    <col min="17" max="17" width="41.33203125" customWidth="1"/>
    <col min="18" max="18" width="11" bestFit="1" customWidth="1"/>
  </cols>
  <sheetData>
    <row r="1" spans="1:17">
      <c r="A1" s="237" t="s">
        <v>0</v>
      </c>
      <c r="B1" s="240" t="s">
        <v>1</v>
      </c>
      <c r="C1" s="243" t="s">
        <v>2</v>
      </c>
      <c r="D1" s="223" t="s">
        <v>3</v>
      </c>
      <c r="E1" s="224"/>
      <c r="F1" s="224"/>
      <c r="G1" s="224"/>
      <c r="H1" s="224"/>
      <c r="I1" s="225"/>
      <c r="J1" s="226" t="s">
        <v>4</v>
      </c>
      <c r="K1" s="227"/>
      <c r="L1" s="228"/>
      <c r="M1" s="233" t="s">
        <v>5</v>
      </c>
      <c r="N1" s="234"/>
      <c r="O1" s="235"/>
      <c r="P1" s="236" t="s">
        <v>6</v>
      </c>
      <c r="Q1" s="214" t="s">
        <v>7</v>
      </c>
    </row>
    <row r="2" spans="1:17">
      <c r="A2" s="238"/>
      <c r="B2" s="241"/>
      <c r="C2" s="244"/>
      <c r="D2" s="217" t="s">
        <v>8</v>
      </c>
      <c r="E2" s="218"/>
      <c r="F2" s="219"/>
      <c r="G2" s="220" t="s">
        <v>9</v>
      </c>
      <c r="H2" s="221"/>
      <c r="I2" s="222"/>
      <c r="J2" s="217" t="s">
        <v>8</v>
      </c>
      <c r="K2" s="218"/>
      <c r="L2" s="219"/>
      <c r="M2" s="217" t="s">
        <v>8</v>
      </c>
      <c r="N2" s="218"/>
      <c r="O2" s="218"/>
      <c r="P2" s="236"/>
      <c r="Q2" s="215"/>
    </row>
    <row r="3" spans="1:17" ht="48">
      <c r="A3" s="239"/>
      <c r="B3" s="242"/>
      <c r="C3" s="245"/>
      <c r="D3" s="1" t="s">
        <v>10</v>
      </c>
      <c r="E3" s="2" t="s">
        <v>11</v>
      </c>
      <c r="F3" s="1" t="s">
        <v>12</v>
      </c>
      <c r="G3" s="1" t="s">
        <v>10</v>
      </c>
      <c r="H3" s="2" t="s">
        <v>11</v>
      </c>
      <c r="I3" s="1" t="s">
        <v>12</v>
      </c>
      <c r="J3" s="1" t="s">
        <v>10</v>
      </c>
      <c r="K3" s="2" t="s">
        <v>13</v>
      </c>
      <c r="L3" s="1" t="s">
        <v>14</v>
      </c>
      <c r="M3" s="1" t="s">
        <v>10</v>
      </c>
      <c r="N3" s="2" t="s">
        <v>13</v>
      </c>
      <c r="O3" s="23" t="s">
        <v>14</v>
      </c>
      <c r="P3" s="236"/>
      <c r="Q3" s="216"/>
    </row>
    <row r="4" spans="1:17">
      <c r="A4" s="15">
        <v>1</v>
      </c>
      <c r="B4" s="15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24">
        <v>16</v>
      </c>
      <c r="Q4" s="24">
        <v>17</v>
      </c>
    </row>
    <row r="5" spans="1:17" s="57" customFormat="1" ht="15">
      <c r="A5" s="130">
        <v>1</v>
      </c>
      <c r="B5" s="131" t="s">
        <v>15</v>
      </c>
      <c r="C5" s="132"/>
      <c r="D5" s="132"/>
      <c r="E5" s="133"/>
      <c r="F5" s="134">
        <f>F20</f>
        <v>166000</v>
      </c>
      <c r="G5" s="132"/>
      <c r="H5" s="132"/>
      <c r="I5" s="134">
        <f>I20</f>
        <v>165333.34998999999</v>
      </c>
      <c r="J5" s="132"/>
      <c r="K5" s="132"/>
      <c r="L5" s="132"/>
      <c r="M5" s="132"/>
      <c r="N5" s="35"/>
      <c r="O5" s="35"/>
      <c r="P5" s="134">
        <f>P20</f>
        <v>166000</v>
      </c>
      <c r="Q5" s="132"/>
    </row>
    <row r="6" spans="1:17" s="57" customFormat="1" ht="48" customHeight="1">
      <c r="A6" s="14" t="s">
        <v>126</v>
      </c>
      <c r="B6" s="56" t="s">
        <v>16</v>
      </c>
      <c r="C6" s="37"/>
      <c r="D6" s="37"/>
      <c r="E6" s="39"/>
      <c r="F6" s="39">
        <f>SUM(F7:F8)</f>
        <v>60000</v>
      </c>
      <c r="G6" s="61"/>
      <c r="H6" s="61"/>
      <c r="I6" s="39">
        <f>SUM(I7:I8)</f>
        <v>59333.35</v>
      </c>
      <c r="J6" s="37"/>
      <c r="K6" s="37"/>
      <c r="L6" s="37"/>
      <c r="M6" s="37"/>
      <c r="N6" s="37"/>
      <c r="O6" s="37"/>
      <c r="P6" s="39">
        <f>F6</f>
        <v>60000</v>
      </c>
      <c r="Q6" s="37" t="s">
        <v>248</v>
      </c>
    </row>
    <row r="7" spans="1:17" s="57" customFormat="1" ht="15">
      <c r="A7" s="16" t="s">
        <v>17</v>
      </c>
      <c r="B7" s="18" t="s">
        <v>99</v>
      </c>
      <c r="C7" s="59" t="s">
        <v>182</v>
      </c>
      <c r="D7" s="37">
        <v>3</v>
      </c>
      <c r="E7" s="38">
        <v>8000</v>
      </c>
      <c r="F7" s="38">
        <v>24000</v>
      </c>
      <c r="G7" s="37">
        <v>3</v>
      </c>
      <c r="H7" s="38">
        <v>8000</v>
      </c>
      <c r="I7" s="38">
        <v>23733.35</v>
      </c>
      <c r="J7" s="37"/>
      <c r="K7" s="37"/>
      <c r="L7" s="37"/>
      <c r="M7" s="37"/>
      <c r="N7" s="37"/>
      <c r="O7" s="37"/>
      <c r="P7" s="38">
        <f>F7</f>
        <v>24000</v>
      </c>
      <c r="Q7" s="37"/>
    </row>
    <row r="8" spans="1:17" s="57" customFormat="1" ht="15">
      <c r="A8" s="16" t="s">
        <v>18</v>
      </c>
      <c r="B8" s="18" t="s">
        <v>100</v>
      </c>
      <c r="C8" s="59" t="s">
        <v>182</v>
      </c>
      <c r="D8" s="37">
        <v>3</v>
      </c>
      <c r="E8" s="38">
        <v>12000</v>
      </c>
      <c r="F8" s="38">
        <v>36000</v>
      </c>
      <c r="G8" s="37">
        <v>3</v>
      </c>
      <c r="H8" s="38">
        <v>12000</v>
      </c>
      <c r="I8" s="38">
        <v>35600</v>
      </c>
      <c r="J8" s="37"/>
      <c r="K8" s="37"/>
      <c r="L8" s="37"/>
      <c r="M8" s="37"/>
      <c r="N8" s="37"/>
      <c r="O8" s="37"/>
      <c r="P8" s="38">
        <f>F8</f>
        <v>36000</v>
      </c>
      <c r="Q8" s="37"/>
    </row>
    <row r="9" spans="1:17" s="57" customFormat="1" ht="15">
      <c r="A9" s="14" t="s">
        <v>127</v>
      </c>
      <c r="B9" s="56" t="s">
        <v>21</v>
      </c>
      <c r="C9" s="40"/>
      <c r="D9" s="40"/>
      <c r="E9" s="34"/>
      <c r="F9" s="34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57" customFormat="1" ht="30">
      <c r="A10" s="16" t="s">
        <v>17</v>
      </c>
      <c r="B10" s="60" t="s">
        <v>20</v>
      </c>
      <c r="C10" s="59" t="s">
        <v>182</v>
      </c>
      <c r="D10" s="40"/>
      <c r="E10" s="34"/>
      <c r="F10" s="34"/>
      <c r="G10" s="40"/>
      <c r="H10" s="34"/>
      <c r="I10" s="34"/>
      <c r="J10" s="37"/>
      <c r="K10" s="37"/>
      <c r="L10" s="37"/>
      <c r="M10" s="37"/>
      <c r="N10" s="37"/>
      <c r="O10" s="37"/>
      <c r="P10" s="37"/>
      <c r="Q10" s="37"/>
    </row>
    <row r="11" spans="1:17" s="57" customFormat="1" ht="28.5" customHeight="1">
      <c r="A11" s="14" t="s">
        <v>143</v>
      </c>
      <c r="B11" s="25" t="s">
        <v>183</v>
      </c>
      <c r="C11" s="37"/>
      <c r="D11" s="37"/>
      <c r="E11" s="38"/>
      <c r="F11" s="39">
        <f>SUM(F12:F19)</f>
        <v>106000</v>
      </c>
      <c r="G11" s="61"/>
      <c r="H11" s="61"/>
      <c r="I11" s="39">
        <f>SUM(I12:I19)</f>
        <v>105999.99999</v>
      </c>
      <c r="J11" s="37"/>
      <c r="K11" s="37"/>
      <c r="L11" s="37"/>
      <c r="M11" s="37"/>
      <c r="N11" s="37"/>
      <c r="O11" s="37"/>
      <c r="P11" s="39">
        <f t="shared" ref="P11:P19" si="0">I11</f>
        <v>105999.99999</v>
      </c>
      <c r="Q11" s="37"/>
    </row>
    <row r="12" spans="1:17" s="57" customFormat="1" ht="50.25" customHeight="1">
      <c r="A12" s="16" t="s">
        <v>17</v>
      </c>
      <c r="B12" s="18" t="s">
        <v>101</v>
      </c>
      <c r="C12" s="59" t="s">
        <v>182</v>
      </c>
      <c r="D12" s="40">
        <v>3</v>
      </c>
      <c r="E12" s="34">
        <v>4000</v>
      </c>
      <c r="F12" s="34">
        <v>12000</v>
      </c>
      <c r="G12" s="40">
        <v>3</v>
      </c>
      <c r="H12" s="34">
        <v>4000</v>
      </c>
      <c r="I12" s="34">
        <v>12000</v>
      </c>
      <c r="J12" s="40"/>
      <c r="K12" s="40"/>
      <c r="L12" s="40"/>
      <c r="M12" s="40"/>
      <c r="N12" s="40"/>
      <c r="O12" s="40"/>
      <c r="P12" s="34">
        <f t="shared" si="0"/>
        <v>12000</v>
      </c>
      <c r="Q12" s="40"/>
    </row>
    <row r="13" spans="1:17" s="57" customFormat="1" ht="34.5" customHeight="1">
      <c r="A13" s="16" t="s">
        <v>18</v>
      </c>
      <c r="B13" s="18" t="s">
        <v>103</v>
      </c>
      <c r="C13" s="96" t="s">
        <v>102</v>
      </c>
      <c r="D13" s="13">
        <v>2</v>
      </c>
      <c r="E13" s="34">
        <v>6000</v>
      </c>
      <c r="F13" s="34">
        <v>12000</v>
      </c>
      <c r="G13" s="40">
        <v>3</v>
      </c>
      <c r="H13" s="34">
        <v>4000</v>
      </c>
      <c r="I13" s="34">
        <v>12000</v>
      </c>
      <c r="J13" s="40"/>
      <c r="K13" s="40"/>
      <c r="L13" s="40"/>
      <c r="M13" s="40"/>
      <c r="N13" s="40"/>
      <c r="O13" s="40"/>
      <c r="P13" s="34">
        <f t="shared" si="0"/>
        <v>12000</v>
      </c>
      <c r="Q13" s="40"/>
    </row>
    <row r="14" spans="1:17" s="57" customFormat="1" ht="20.25" customHeight="1">
      <c r="A14" s="16" t="s">
        <v>19</v>
      </c>
      <c r="B14" s="18" t="s">
        <v>104</v>
      </c>
      <c r="C14" s="59" t="s">
        <v>182</v>
      </c>
      <c r="D14" s="40">
        <v>3</v>
      </c>
      <c r="E14" s="34">
        <v>6800</v>
      </c>
      <c r="F14" s="34">
        <f>D14*E14</f>
        <v>20400</v>
      </c>
      <c r="G14" s="40">
        <v>3</v>
      </c>
      <c r="H14" s="34">
        <v>6800</v>
      </c>
      <c r="I14" s="34">
        <f>G14*H14</f>
        <v>20400</v>
      </c>
      <c r="J14" s="40"/>
      <c r="K14" s="40"/>
      <c r="L14" s="40"/>
      <c r="M14" s="40"/>
      <c r="N14" s="40"/>
      <c r="O14" s="40"/>
      <c r="P14" s="34">
        <f t="shared" si="0"/>
        <v>20400</v>
      </c>
      <c r="Q14" s="40"/>
    </row>
    <row r="15" spans="1:17" s="57" customFormat="1" ht="30">
      <c r="A15" s="16" t="s">
        <v>106</v>
      </c>
      <c r="B15" s="18" t="s">
        <v>105</v>
      </c>
      <c r="C15" s="59" t="s">
        <v>182</v>
      </c>
      <c r="D15" s="40">
        <v>3</v>
      </c>
      <c r="E15" s="34">
        <v>6500</v>
      </c>
      <c r="F15" s="34">
        <f>D15*E15</f>
        <v>19500</v>
      </c>
      <c r="G15" s="40">
        <v>3</v>
      </c>
      <c r="H15" s="34">
        <v>6500</v>
      </c>
      <c r="I15" s="34">
        <f>G15*H15</f>
        <v>19500</v>
      </c>
      <c r="J15" s="40"/>
      <c r="K15" s="40"/>
      <c r="L15" s="40"/>
      <c r="M15" s="40"/>
      <c r="N15" s="40"/>
      <c r="O15" s="40"/>
      <c r="P15" s="34">
        <f t="shared" si="0"/>
        <v>19500</v>
      </c>
      <c r="Q15" s="40"/>
    </row>
    <row r="16" spans="1:17" s="57" customFormat="1" ht="30">
      <c r="A16" s="16" t="s">
        <v>108</v>
      </c>
      <c r="B16" s="18" t="s">
        <v>107</v>
      </c>
      <c r="C16" s="59" t="s">
        <v>182</v>
      </c>
      <c r="D16" s="40">
        <v>2</v>
      </c>
      <c r="E16" s="34">
        <v>6200</v>
      </c>
      <c r="F16" s="34">
        <f>D16*E16</f>
        <v>12400</v>
      </c>
      <c r="G16" s="40">
        <v>3</v>
      </c>
      <c r="H16" s="34">
        <v>4133.3333300000004</v>
      </c>
      <c r="I16" s="34">
        <f>(G16*H16)</f>
        <v>12399.99999</v>
      </c>
      <c r="J16" s="35"/>
      <c r="K16" s="35"/>
      <c r="L16" s="35"/>
      <c r="M16" s="35"/>
      <c r="N16" s="35"/>
      <c r="O16" s="35"/>
      <c r="P16" s="36">
        <f t="shared" si="0"/>
        <v>12399.99999</v>
      </c>
      <c r="Q16" s="35"/>
    </row>
    <row r="17" spans="1:17" s="57" customFormat="1" ht="30" customHeight="1">
      <c r="A17" s="16" t="s">
        <v>109</v>
      </c>
      <c r="B17" s="18" t="s">
        <v>110</v>
      </c>
      <c r="C17" s="59" t="s">
        <v>182</v>
      </c>
      <c r="D17" s="40">
        <v>3</v>
      </c>
      <c r="E17" s="34">
        <v>4000</v>
      </c>
      <c r="F17" s="34">
        <f>D17*E17</f>
        <v>12000</v>
      </c>
      <c r="G17" s="40">
        <v>3</v>
      </c>
      <c r="H17" s="34">
        <v>4000</v>
      </c>
      <c r="I17" s="34">
        <f>G17*H17</f>
        <v>12000</v>
      </c>
      <c r="J17" s="40"/>
      <c r="K17" s="40"/>
      <c r="L17" s="40"/>
      <c r="M17" s="40"/>
      <c r="N17" s="40"/>
      <c r="O17" s="40"/>
      <c r="P17" s="34">
        <f t="shared" si="0"/>
        <v>12000</v>
      </c>
      <c r="Q17" s="40"/>
    </row>
    <row r="18" spans="1:17" s="57" customFormat="1" ht="32.25" customHeight="1">
      <c r="A18" s="16" t="s">
        <v>144</v>
      </c>
      <c r="B18" s="18" t="s">
        <v>111</v>
      </c>
      <c r="C18" s="59" t="s">
        <v>182</v>
      </c>
      <c r="D18" s="40">
        <v>1</v>
      </c>
      <c r="E18" s="34">
        <v>7500</v>
      </c>
      <c r="F18" s="34">
        <v>7500</v>
      </c>
      <c r="G18" s="40">
        <v>1</v>
      </c>
      <c r="H18" s="34">
        <v>7500</v>
      </c>
      <c r="I18" s="34">
        <v>7500</v>
      </c>
      <c r="J18" s="40"/>
      <c r="K18" s="40"/>
      <c r="L18" s="40"/>
      <c r="M18" s="40"/>
      <c r="N18" s="40"/>
      <c r="O18" s="40"/>
      <c r="P18" s="34">
        <f t="shared" si="0"/>
        <v>7500</v>
      </c>
      <c r="Q18" s="40"/>
    </row>
    <row r="19" spans="1:17" s="57" customFormat="1" ht="30">
      <c r="A19" s="16" t="s">
        <v>145</v>
      </c>
      <c r="B19" s="18" t="s">
        <v>112</v>
      </c>
      <c r="C19" s="59" t="s">
        <v>182</v>
      </c>
      <c r="D19" s="40">
        <v>3</v>
      </c>
      <c r="E19" s="34">
        <v>3400</v>
      </c>
      <c r="F19" s="34">
        <f>D19*E19</f>
        <v>10200</v>
      </c>
      <c r="G19" s="40">
        <v>3</v>
      </c>
      <c r="H19" s="34">
        <v>3400</v>
      </c>
      <c r="I19" s="34">
        <f>G19*H19</f>
        <v>10200</v>
      </c>
      <c r="J19" s="37"/>
      <c r="K19" s="37"/>
      <c r="L19" s="37"/>
      <c r="M19" s="37"/>
      <c r="N19" s="37"/>
      <c r="O19" s="37"/>
      <c r="P19" s="38">
        <f t="shared" si="0"/>
        <v>10200</v>
      </c>
      <c r="Q19" s="37"/>
    </row>
    <row r="20" spans="1:17" s="57" customFormat="1" ht="15">
      <c r="A20" s="246" t="s">
        <v>123</v>
      </c>
      <c r="B20" s="247"/>
      <c r="C20" s="149"/>
      <c r="D20" s="149"/>
      <c r="E20" s="149"/>
      <c r="F20" s="150">
        <f>F6+F11</f>
        <v>166000</v>
      </c>
      <c r="G20" s="149"/>
      <c r="H20" s="149"/>
      <c r="I20" s="150">
        <f>I6+I11</f>
        <v>165333.34998999999</v>
      </c>
      <c r="J20" s="149"/>
      <c r="K20" s="149"/>
      <c r="L20" s="149"/>
      <c r="M20" s="149"/>
      <c r="N20" s="40"/>
      <c r="O20" s="40"/>
      <c r="P20" s="150">
        <f>F20</f>
        <v>166000</v>
      </c>
      <c r="Q20" s="40"/>
    </row>
    <row r="21" spans="1:17" s="57" customFormat="1" ht="15">
      <c r="A21" s="130">
        <v>2</v>
      </c>
      <c r="B21" s="135" t="s">
        <v>124</v>
      </c>
      <c r="C21" s="132"/>
      <c r="D21" s="132"/>
      <c r="E21" s="132"/>
      <c r="F21" s="134">
        <f>F24</f>
        <v>36520</v>
      </c>
      <c r="G21" s="171"/>
      <c r="H21" s="171"/>
      <c r="I21" s="134">
        <f>I24</f>
        <v>36373.339999999997</v>
      </c>
      <c r="J21" s="171"/>
      <c r="K21" s="171"/>
      <c r="L21" s="171"/>
      <c r="M21" s="171"/>
      <c r="N21" s="172"/>
      <c r="O21" s="172"/>
      <c r="P21" s="134">
        <f>P24</f>
        <v>36520</v>
      </c>
      <c r="Q21" s="132"/>
    </row>
    <row r="22" spans="1:17" s="57" customFormat="1" ht="32.25" customHeight="1">
      <c r="A22" s="14" t="s">
        <v>125</v>
      </c>
      <c r="B22" s="60" t="s">
        <v>226</v>
      </c>
      <c r="C22" s="40"/>
      <c r="D22" s="40"/>
      <c r="E22" s="40"/>
      <c r="F22" s="34">
        <v>36520</v>
      </c>
      <c r="G22" s="40"/>
      <c r="H22" s="40"/>
      <c r="I22" s="38">
        <v>36373.339999999997</v>
      </c>
      <c r="J22" s="37"/>
      <c r="K22" s="37"/>
      <c r="L22" s="37"/>
      <c r="M22" s="37"/>
      <c r="N22" s="37"/>
      <c r="O22" s="37"/>
      <c r="P22" s="38">
        <f>F22</f>
        <v>36520</v>
      </c>
      <c r="Q22" s="37" t="s">
        <v>249</v>
      </c>
    </row>
    <row r="23" spans="1:17" s="57" customFormat="1" ht="15">
      <c r="A23" s="16" t="s">
        <v>17</v>
      </c>
      <c r="B23" s="62"/>
      <c r="C23" s="59" t="s">
        <v>182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57" customFormat="1" ht="15">
      <c r="A24" s="248" t="s">
        <v>149</v>
      </c>
      <c r="B24" s="232"/>
      <c r="C24" s="151"/>
      <c r="D24" s="151"/>
      <c r="E24" s="151"/>
      <c r="F24" s="152">
        <f>F22</f>
        <v>36520</v>
      </c>
      <c r="G24" s="153"/>
      <c r="H24" s="153"/>
      <c r="I24" s="152">
        <f>I22</f>
        <v>36373.339999999997</v>
      </c>
      <c r="J24" s="151"/>
      <c r="K24" s="151"/>
      <c r="L24" s="151"/>
      <c r="M24" s="151"/>
      <c r="N24" s="37"/>
      <c r="O24" s="37"/>
      <c r="P24" s="152">
        <f>F24</f>
        <v>36520</v>
      </c>
      <c r="Q24" s="37"/>
    </row>
    <row r="25" spans="1:17" s="57" customFormat="1" ht="42.75">
      <c r="A25" s="130">
        <v>3</v>
      </c>
      <c r="B25" s="136" t="s">
        <v>184</v>
      </c>
      <c r="C25" s="137"/>
      <c r="D25" s="137"/>
      <c r="E25" s="138"/>
      <c r="F25" s="138"/>
      <c r="G25" s="137"/>
      <c r="H25" s="137"/>
      <c r="I25" s="137"/>
      <c r="J25" s="137"/>
      <c r="K25" s="137"/>
      <c r="L25" s="137"/>
      <c r="M25" s="137"/>
      <c r="N25" s="37"/>
      <c r="O25" s="37"/>
      <c r="P25" s="137"/>
      <c r="Q25" s="137"/>
    </row>
    <row r="26" spans="1:17" s="57" customFormat="1" ht="32.25" customHeight="1">
      <c r="A26" s="14" t="s">
        <v>128</v>
      </c>
      <c r="B26" s="25" t="s">
        <v>185</v>
      </c>
      <c r="C26" s="93"/>
      <c r="D26" s="40"/>
      <c r="E26" s="34"/>
      <c r="F26" s="34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s="57" customFormat="1" ht="48.75" customHeight="1">
      <c r="A27" s="16" t="s">
        <v>17</v>
      </c>
      <c r="B27" s="25" t="s">
        <v>186</v>
      </c>
      <c r="C27" s="63" t="s">
        <v>187</v>
      </c>
      <c r="D27" s="37"/>
      <c r="E27" s="38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s="57" customFormat="1" ht="48" customHeight="1">
      <c r="A28" s="16" t="s">
        <v>18</v>
      </c>
      <c r="B28" s="25" t="s">
        <v>188</v>
      </c>
      <c r="C28" s="63" t="s">
        <v>187</v>
      </c>
      <c r="D28" s="37"/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s="57" customFormat="1" ht="47.25" customHeight="1">
      <c r="A29" s="16" t="s">
        <v>19</v>
      </c>
      <c r="B29" s="25" t="s">
        <v>186</v>
      </c>
      <c r="C29" s="63" t="s">
        <v>187</v>
      </c>
      <c r="D29" s="37"/>
      <c r="E29" s="38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57" customFormat="1" ht="31.5" customHeight="1">
      <c r="A30" s="14">
        <v>3.2</v>
      </c>
      <c r="B30" s="25" t="s">
        <v>189</v>
      </c>
      <c r="C30" s="94"/>
      <c r="D30" s="37"/>
      <c r="E30" s="38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s="57" customFormat="1" ht="35.25" customHeight="1">
      <c r="A31" s="16" t="s">
        <v>17</v>
      </c>
      <c r="B31" s="25" t="s">
        <v>190</v>
      </c>
      <c r="C31" s="63" t="s">
        <v>191</v>
      </c>
      <c r="D31" s="37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s="57" customFormat="1" ht="35.25" customHeight="1">
      <c r="A32" s="16" t="s">
        <v>18</v>
      </c>
      <c r="B32" s="25" t="s">
        <v>192</v>
      </c>
      <c r="C32" s="63" t="s">
        <v>191</v>
      </c>
      <c r="D32" s="37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s="57" customFormat="1" ht="32.25" customHeight="1">
      <c r="A33" s="16" t="s">
        <v>19</v>
      </c>
      <c r="B33" s="25" t="s">
        <v>190</v>
      </c>
      <c r="C33" s="63" t="s">
        <v>191</v>
      </c>
      <c r="D33" s="37"/>
      <c r="E33" s="38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57" customFormat="1" ht="28.5">
      <c r="A34" s="14" t="s">
        <v>129</v>
      </c>
      <c r="B34" s="25" t="s">
        <v>193</v>
      </c>
      <c r="C34" s="93"/>
      <c r="D34" s="40"/>
      <c r="E34" s="34"/>
      <c r="F34" s="34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s="57" customFormat="1" ht="30">
      <c r="A35" s="16" t="s">
        <v>17</v>
      </c>
      <c r="B35" s="25" t="s">
        <v>194</v>
      </c>
      <c r="C35" s="63" t="s">
        <v>191</v>
      </c>
      <c r="D35" s="40"/>
      <c r="E35" s="34"/>
      <c r="F35" s="34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57" customFormat="1" ht="21.75" customHeight="1">
      <c r="A36" s="16" t="s">
        <v>18</v>
      </c>
      <c r="B36" s="60" t="s">
        <v>22</v>
      </c>
      <c r="C36" s="63" t="s">
        <v>191</v>
      </c>
      <c r="D36" s="40"/>
      <c r="E36" s="34"/>
      <c r="F36" s="34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s="57" customFormat="1" ht="33" customHeight="1">
      <c r="A37" s="16" t="s">
        <v>19</v>
      </c>
      <c r="B37" s="25" t="s">
        <v>195</v>
      </c>
      <c r="C37" s="63" t="s">
        <v>191</v>
      </c>
      <c r="D37" s="40"/>
      <c r="E37" s="34"/>
      <c r="F37" s="34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57" customFormat="1" ht="15">
      <c r="A38" s="229" t="s">
        <v>196</v>
      </c>
      <c r="B38" s="230"/>
      <c r="C38" s="149"/>
      <c r="D38" s="149"/>
      <c r="E38" s="154"/>
      <c r="F38" s="154"/>
      <c r="G38" s="149"/>
      <c r="H38" s="149"/>
      <c r="I38" s="149"/>
      <c r="J38" s="149"/>
      <c r="K38" s="149"/>
      <c r="L38" s="149"/>
      <c r="M38" s="149"/>
      <c r="N38" s="40"/>
      <c r="O38" s="40"/>
      <c r="P38" s="149"/>
      <c r="Q38" s="40"/>
    </row>
    <row r="39" spans="1:17" s="57" customFormat="1" ht="28.5">
      <c r="A39" s="130">
        <v>4</v>
      </c>
      <c r="B39" s="178" t="s">
        <v>288</v>
      </c>
      <c r="C39" s="139"/>
      <c r="D39" s="139"/>
      <c r="E39" s="140"/>
      <c r="F39" s="140"/>
      <c r="G39" s="139"/>
      <c r="H39" s="139"/>
      <c r="I39" s="139"/>
      <c r="J39" s="139"/>
      <c r="K39" s="139"/>
      <c r="L39" s="173">
        <f>L48</f>
        <v>27400</v>
      </c>
      <c r="M39" s="147"/>
      <c r="N39" s="58"/>
      <c r="O39" s="58"/>
      <c r="P39" s="173">
        <f>P48</f>
        <v>27400</v>
      </c>
      <c r="Q39" s="139"/>
    </row>
    <row r="40" spans="1:17" s="57" customFormat="1" ht="66" customHeight="1">
      <c r="A40" s="14" t="s">
        <v>130</v>
      </c>
      <c r="B40" s="25" t="s">
        <v>197</v>
      </c>
      <c r="C40" s="37"/>
      <c r="D40" s="37"/>
      <c r="E40" s="38"/>
      <c r="F40" s="38"/>
      <c r="G40" s="37"/>
      <c r="H40" s="37"/>
      <c r="I40" s="81"/>
      <c r="J40" s="81"/>
      <c r="K40" s="81"/>
      <c r="L40" s="101"/>
      <c r="M40" s="37"/>
      <c r="N40" s="37"/>
      <c r="O40" s="37"/>
      <c r="P40" s="37"/>
      <c r="Q40" s="37"/>
    </row>
    <row r="41" spans="1:17" s="57" customFormat="1" ht="15">
      <c r="A41" s="16" t="s">
        <v>17</v>
      </c>
      <c r="B41" s="97" t="s">
        <v>150</v>
      </c>
      <c r="C41" s="63" t="s">
        <v>155</v>
      </c>
      <c r="D41" s="37"/>
      <c r="E41" s="38"/>
      <c r="F41" s="38"/>
      <c r="G41" s="37"/>
      <c r="H41" s="100"/>
      <c r="I41" s="46"/>
      <c r="J41" s="45">
        <v>20</v>
      </c>
      <c r="K41" s="45">
        <v>950</v>
      </c>
      <c r="L41" s="45">
        <f t="shared" ref="L41:L43" si="1">J41*K41</f>
        <v>19000</v>
      </c>
      <c r="M41" s="47"/>
      <c r="N41" s="37"/>
      <c r="O41" s="37"/>
      <c r="P41" s="183">
        <f>L41</f>
        <v>19000</v>
      </c>
      <c r="Q41" s="47"/>
    </row>
    <row r="42" spans="1:17" s="57" customFormat="1" ht="15">
      <c r="A42" s="16" t="s">
        <v>18</v>
      </c>
      <c r="B42" s="97" t="s">
        <v>151</v>
      </c>
      <c r="C42" s="63" t="s">
        <v>155</v>
      </c>
      <c r="D42" s="37"/>
      <c r="E42" s="38"/>
      <c r="F42" s="38"/>
      <c r="G42" s="37"/>
      <c r="H42" s="100"/>
      <c r="I42" s="46"/>
      <c r="J42" s="45">
        <v>4</v>
      </c>
      <c r="K42" s="45">
        <v>1200</v>
      </c>
      <c r="L42" s="45">
        <f t="shared" si="1"/>
        <v>4800</v>
      </c>
      <c r="M42" s="47"/>
      <c r="N42" s="37"/>
      <c r="O42" s="37"/>
      <c r="P42" s="183">
        <f>L42</f>
        <v>4800</v>
      </c>
      <c r="Q42" s="47"/>
    </row>
    <row r="43" spans="1:17" s="57" customFormat="1" ht="15">
      <c r="A43" s="16" t="s">
        <v>19</v>
      </c>
      <c r="B43" s="98" t="s">
        <v>152</v>
      </c>
      <c r="C43" s="63" t="s">
        <v>155</v>
      </c>
      <c r="D43" s="37"/>
      <c r="E43" s="38"/>
      <c r="F43" s="38"/>
      <c r="G43" s="37"/>
      <c r="H43" s="100"/>
      <c r="I43" s="46"/>
      <c r="J43" s="45">
        <v>2</v>
      </c>
      <c r="K43" s="45">
        <v>1800</v>
      </c>
      <c r="L43" s="45">
        <f t="shared" si="1"/>
        <v>3600</v>
      </c>
      <c r="M43" s="47"/>
      <c r="N43" s="37"/>
      <c r="O43" s="37"/>
      <c r="P43" s="183">
        <f>L43</f>
        <v>3600</v>
      </c>
      <c r="Q43" s="47"/>
    </row>
    <row r="44" spans="1:17" s="57" customFormat="1" ht="59.25" customHeight="1">
      <c r="A44" s="14" t="s">
        <v>131</v>
      </c>
      <c r="B44" s="25" t="s">
        <v>198</v>
      </c>
      <c r="C44" s="37"/>
      <c r="D44" s="37"/>
      <c r="E44" s="38"/>
      <c r="F44" s="38"/>
      <c r="G44" s="37"/>
      <c r="H44" s="37"/>
      <c r="I44" s="71"/>
      <c r="J44" s="71"/>
      <c r="K44" s="71"/>
      <c r="L44" s="71"/>
      <c r="M44" s="37"/>
      <c r="N44" s="37"/>
      <c r="O44" s="37"/>
      <c r="P44" s="37"/>
      <c r="Q44" s="37"/>
    </row>
    <row r="45" spans="1:17" s="57" customFormat="1" ht="45">
      <c r="A45" s="16" t="s">
        <v>17</v>
      </c>
      <c r="B45" s="25" t="s">
        <v>199</v>
      </c>
      <c r="C45" s="37"/>
      <c r="D45" s="37"/>
      <c r="E45" s="38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s="57" customFormat="1" ht="30">
      <c r="A46" s="16" t="s">
        <v>18</v>
      </c>
      <c r="B46" s="25" t="s">
        <v>200</v>
      </c>
      <c r="C46" s="40"/>
      <c r="D46" s="40"/>
      <c r="E46" s="34"/>
      <c r="F46" s="34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57" customFormat="1" ht="15">
      <c r="A47" s="16" t="s">
        <v>19</v>
      </c>
      <c r="B47" s="60" t="s">
        <v>23</v>
      </c>
      <c r="C47" s="40"/>
      <c r="D47" s="40"/>
      <c r="E47" s="34"/>
      <c r="F47" s="34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s="57" customFormat="1" ht="15">
      <c r="A48" s="231" t="s">
        <v>24</v>
      </c>
      <c r="B48" s="232"/>
      <c r="C48" s="151"/>
      <c r="D48" s="151"/>
      <c r="E48" s="155"/>
      <c r="F48" s="155"/>
      <c r="G48" s="151"/>
      <c r="H48" s="151"/>
      <c r="I48" s="151"/>
      <c r="J48" s="151"/>
      <c r="K48" s="151"/>
      <c r="L48" s="156">
        <f>SUM(L41:L47)</f>
        <v>27400</v>
      </c>
      <c r="M48" s="151"/>
      <c r="N48" s="37"/>
      <c r="O48" s="37"/>
      <c r="P48" s="156">
        <f>L48</f>
        <v>27400</v>
      </c>
      <c r="Q48" s="37"/>
    </row>
    <row r="49" spans="1:17" s="57" customFormat="1" ht="28.5">
      <c r="A49" s="130">
        <v>5</v>
      </c>
      <c r="B49" s="136" t="s">
        <v>201</v>
      </c>
      <c r="C49" s="139"/>
      <c r="D49" s="139"/>
      <c r="E49" s="140"/>
      <c r="F49" s="145">
        <f>F68</f>
        <v>181440</v>
      </c>
      <c r="G49" s="147"/>
      <c r="H49" s="147"/>
      <c r="I49" s="145">
        <f>I68</f>
        <v>181440</v>
      </c>
      <c r="J49" s="147"/>
      <c r="K49" s="147"/>
      <c r="L49" s="145">
        <f>L68</f>
        <v>70000</v>
      </c>
      <c r="M49" s="147"/>
      <c r="N49" s="58"/>
      <c r="O49" s="58"/>
      <c r="P49" s="145">
        <f>P68</f>
        <v>251440</v>
      </c>
      <c r="Q49" s="139"/>
    </row>
    <row r="50" spans="1:17" s="57" customFormat="1" ht="15">
      <c r="A50" s="14" t="s">
        <v>132</v>
      </c>
      <c r="B50" s="19" t="s">
        <v>113</v>
      </c>
      <c r="C50" s="40"/>
      <c r="D50" s="40"/>
      <c r="E50" s="34"/>
      <c r="F50" s="41"/>
      <c r="G50" s="40"/>
      <c r="H50" s="34"/>
      <c r="I50" s="41"/>
      <c r="J50" s="40"/>
      <c r="K50" s="40"/>
      <c r="L50" s="40"/>
      <c r="M50" s="40"/>
      <c r="N50" s="40"/>
      <c r="O50" s="40"/>
      <c r="P50" s="40"/>
      <c r="Q50" s="40"/>
    </row>
    <row r="51" spans="1:17" s="57" customFormat="1" ht="60" customHeight="1">
      <c r="A51" s="16" t="s">
        <v>17</v>
      </c>
      <c r="B51" s="25" t="s">
        <v>114</v>
      </c>
      <c r="C51" s="96" t="s">
        <v>115</v>
      </c>
      <c r="D51" s="40">
        <v>3</v>
      </c>
      <c r="E51" s="34">
        <v>17000</v>
      </c>
      <c r="F51" s="34">
        <f>D51*E51</f>
        <v>51000</v>
      </c>
      <c r="G51" s="40">
        <v>3</v>
      </c>
      <c r="H51" s="38">
        <v>17000</v>
      </c>
      <c r="I51" s="38">
        <f>G51*H51</f>
        <v>51000</v>
      </c>
      <c r="J51" s="37"/>
      <c r="K51" s="37"/>
      <c r="L51" s="37"/>
      <c r="M51" s="37"/>
      <c r="N51" s="37"/>
      <c r="O51" s="37"/>
      <c r="P51" s="38">
        <f>I51</f>
        <v>51000</v>
      </c>
      <c r="Q51" s="37"/>
    </row>
    <row r="52" spans="1:17" s="57" customFormat="1" ht="28.5">
      <c r="A52" s="14" t="s">
        <v>133</v>
      </c>
      <c r="B52" s="19" t="s">
        <v>290</v>
      </c>
      <c r="C52" s="40"/>
      <c r="D52" s="40"/>
      <c r="E52" s="34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s="57" customFormat="1" ht="15">
      <c r="A53" s="16" t="s">
        <v>17</v>
      </c>
      <c r="B53" s="25" t="s">
        <v>116</v>
      </c>
      <c r="C53" s="94" t="s">
        <v>187</v>
      </c>
      <c r="D53" s="37">
        <v>15</v>
      </c>
      <c r="E53" s="34">
        <v>2400</v>
      </c>
      <c r="F53" s="34">
        <v>36000</v>
      </c>
      <c r="G53" s="37">
        <v>15</v>
      </c>
      <c r="H53" s="34">
        <v>2400</v>
      </c>
      <c r="I53" s="34">
        <v>36000</v>
      </c>
      <c r="J53" s="37"/>
      <c r="K53" s="37"/>
      <c r="L53" s="37"/>
      <c r="M53" s="37"/>
      <c r="N53" s="37"/>
      <c r="O53" s="37"/>
      <c r="P53" s="186">
        <f>I53</f>
        <v>36000</v>
      </c>
      <c r="Q53" s="47"/>
    </row>
    <row r="54" spans="1:17" s="57" customFormat="1" ht="15">
      <c r="A54" s="16" t="s">
        <v>18</v>
      </c>
      <c r="B54" s="25" t="s">
        <v>117</v>
      </c>
      <c r="C54" s="94" t="s">
        <v>187</v>
      </c>
      <c r="D54" s="37">
        <v>15</v>
      </c>
      <c r="E54" s="34">
        <v>5940</v>
      </c>
      <c r="F54" s="34">
        <v>89100</v>
      </c>
      <c r="G54" s="37">
        <v>15</v>
      </c>
      <c r="H54" s="34">
        <v>5940</v>
      </c>
      <c r="I54" s="34">
        <v>89100</v>
      </c>
      <c r="J54" s="37"/>
      <c r="K54" s="37"/>
      <c r="L54" s="37"/>
      <c r="M54" s="37"/>
      <c r="N54" s="37"/>
      <c r="O54" s="37"/>
      <c r="P54" s="186">
        <f>I54</f>
        <v>89100</v>
      </c>
      <c r="Q54" s="47"/>
    </row>
    <row r="55" spans="1:17" s="57" customFormat="1" ht="15">
      <c r="A55" s="16" t="s">
        <v>19</v>
      </c>
      <c r="B55" s="25" t="s">
        <v>148</v>
      </c>
      <c r="C55" s="94" t="s">
        <v>187</v>
      </c>
      <c r="D55" s="37">
        <v>3</v>
      </c>
      <c r="E55" s="34">
        <v>1780</v>
      </c>
      <c r="F55" s="34">
        <f>D55*E55</f>
        <v>5340</v>
      </c>
      <c r="G55" s="37">
        <v>3</v>
      </c>
      <c r="H55" s="34">
        <v>1780</v>
      </c>
      <c r="I55" s="34">
        <f>G55*H55</f>
        <v>5340</v>
      </c>
      <c r="J55" s="37"/>
      <c r="K55" s="37"/>
      <c r="L55" s="37"/>
      <c r="M55" s="37"/>
      <c r="N55" s="37"/>
      <c r="O55" s="37"/>
      <c r="P55" s="186">
        <f>I55</f>
        <v>5340</v>
      </c>
      <c r="Q55" s="47"/>
    </row>
    <row r="56" spans="1:17" s="57" customFormat="1" ht="15">
      <c r="A56" s="14" t="s">
        <v>134</v>
      </c>
      <c r="B56" s="56" t="s">
        <v>25</v>
      </c>
      <c r="C56" s="93"/>
      <c r="D56" s="40"/>
      <c r="E56" s="34"/>
      <c r="F56" s="34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57" customFormat="1" ht="48" customHeight="1">
      <c r="A57" s="16" t="s">
        <v>17</v>
      </c>
      <c r="B57" s="25" t="s">
        <v>202</v>
      </c>
      <c r="C57" s="63" t="s">
        <v>203</v>
      </c>
      <c r="D57" s="37"/>
      <c r="E57" s="38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s="57" customFormat="1" ht="45.75" customHeight="1">
      <c r="A58" s="16" t="s">
        <v>18</v>
      </c>
      <c r="B58" s="25" t="s">
        <v>204</v>
      </c>
      <c r="C58" s="63" t="s">
        <v>203</v>
      </c>
      <c r="D58" s="37"/>
      <c r="E58" s="38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s="57" customFormat="1" ht="48" customHeight="1">
      <c r="A59" s="16" t="s">
        <v>19</v>
      </c>
      <c r="B59" s="25" t="s">
        <v>205</v>
      </c>
      <c r="C59" s="63" t="s">
        <v>203</v>
      </c>
      <c r="D59" s="37"/>
      <c r="E59" s="38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s="57" customFormat="1" ht="32.25" customHeight="1">
      <c r="A60" s="14" t="s">
        <v>135</v>
      </c>
      <c r="B60" s="19" t="s">
        <v>289</v>
      </c>
      <c r="C60" s="40"/>
      <c r="D60" s="40"/>
      <c r="E60" s="34"/>
      <c r="F60" s="34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57" customFormat="1" ht="15">
      <c r="A61" s="16" t="s">
        <v>17</v>
      </c>
      <c r="B61" s="25" t="s">
        <v>153</v>
      </c>
      <c r="C61" s="95" t="s">
        <v>115</v>
      </c>
      <c r="D61" s="25"/>
      <c r="E61" s="25"/>
      <c r="F61" s="25"/>
      <c r="G61" s="25"/>
      <c r="H61" s="38"/>
      <c r="I61" s="38"/>
      <c r="J61" s="25">
        <v>3</v>
      </c>
      <c r="K61" s="38">
        <v>20000</v>
      </c>
      <c r="L61" s="38">
        <v>60000</v>
      </c>
      <c r="M61" s="37"/>
      <c r="N61" s="37"/>
      <c r="O61" s="37"/>
      <c r="P61" s="38">
        <f>L61</f>
        <v>60000</v>
      </c>
      <c r="Q61" s="37"/>
    </row>
    <row r="62" spans="1:17" s="57" customFormat="1" ht="33" customHeight="1">
      <c r="A62" s="16" t="s">
        <v>18</v>
      </c>
      <c r="B62" s="25" t="s">
        <v>206</v>
      </c>
      <c r="C62" s="94"/>
      <c r="D62" s="37"/>
      <c r="E62" s="38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s="57" customFormat="1" ht="30" customHeight="1">
      <c r="A63" s="16" t="s">
        <v>19</v>
      </c>
      <c r="B63" s="25" t="s">
        <v>206</v>
      </c>
      <c r="C63" s="94"/>
      <c r="D63" s="37"/>
      <c r="E63" s="38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57" customFormat="1" ht="15">
      <c r="A64" s="14" t="s">
        <v>136</v>
      </c>
      <c r="B64" s="19" t="s">
        <v>292</v>
      </c>
      <c r="C64" s="93"/>
      <c r="D64" s="40"/>
      <c r="E64" s="34"/>
      <c r="F64" s="34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57" customFormat="1" ht="21.75" customHeight="1">
      <c r="A65" s="16" t="s">
        <v>17</v>
      </c>
      <c r="B65" s="25" t="s">
        <v>154</v>
      </c>
      <c r="C65" s="95" t="s">
        <v>155</v>
      </c>
      <c r="D65" s="25"/>
      <c r="E65" s="25"/>
      <c r="F65" s="25"/>
      <c r="G65" s="25"/>
      <c r="H65" s="25"/>
      <c r="I65" s="25"/>
      <c r="J65" s="25">
        <v>40</v>
      </c>
      <c r="K65" s="25">
        <v>250</v>
      </c>
      <c r="L65" s="108">
        <v>10000</v>
      </c>
      <c r="M65" s="37"/>
      <c r="N65" s="37"/>
      <c r="O65" s="37"/>
      <c r="P65" s="38">
        <f>L65</f>
        <v>10000</v>
      </c>
      <c r="Q65" s="37"/>
    </row>
    <row r="66" spans="1:17" s="57" customFormat="1" ht="35.25" customHeight="1">
      <c r="A66" s="16" t="s">
        <v>18</v>
      </c>
      <c r="B66" s="25" t="s">
        <v>207</v>
      </c>
      <c r="C66" s="37"/>
      <c r="D66" s="37"/>
      <c r="E66" s="38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s="57" customFormat="1" ht="30.75" customHeight="1">
      <c r="A67" s="16" t="s">
        <v>19</v>
      </c>
      <c r="B67" s="25" t="s">
        <v>206</v>
      </c>
      <c r="C67" s="37"/>
      <c r="D67" s="37"/>
      <c r="E67" s="38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s="57" customFormat="1" ht="15">
      <c r="A68" s="231" t="s">
        <v>26</v>
      </c>
      <c r="B68" s="232"/>
      <c r="C68" s="149"/>
      <c r="D68" s="149"/>
      <c r="E68" s="154"/>
      <c r="F68" s="150">
        <f>F51+F53+F54+F55</f>
        <v>181440</v>
      </c>
      <c r="G68" s="149"/>
      <c r="H68" s="149"/>
      <c r="I68" s="150">
        <f>I51+I53+I54+I55</f>
        <v>181440</v>
      </c>
      <c r="J68" s="149"/>
      <c r="K68" s="149"/>
      <c r="L68" s="150">
        <f>SUM(L61:L67)</f>
        <v>70000</v>
      </c>
      <c r="M68" s="149"/>
      <c r="N68" s="40"/>
      <c r="O68" s="40"/>
      <c r="P68" s="150">
        <f>SUM(P51:P67)</f>
        <v>251440</v>
      </c>
      <c r="Q68" s="40"/>
    </row>
    <row r="69" spans="1:17" s="57" customFormat="1" ht="28.5">
      <c r="A69" s="130">
        <v>6</v>
      </c>
      <c r="B69" s="136" t="s">
        <v>208</v>
      </c>
      <c r="C69" s="139"/>
      <c r="D69" s="139"/>
      <c r="E69" s="140"/>
      <c r="F69" s="145">
        <f>F74</f>
        <v>8000</v>
      </c>
      <c r="G69" s="147"/>
      <c r="H69" s="147"/>
      <c r="I69" s="145">
        <f>I74</f>
        <v>8000</v>
      </c>
      <c r="J69" s="147"/>
      <c r="K69" s="147"/>
      <c r="L69" s="147"/>
      <c r="M69" s="147"/>
      <c r="N69" s="58"/>
      <c r="O69" s="58"/>
      <c r="P69" s="145">
        <f>P74</f>
        <v>8000</v>
      </c>
      <c r="Q69" s="139"/>
    </row>
    <row r="70" spans="1:17" s="57" customFormat="1" ht="48" customHeight="1">
      <c r="A70" s="14" t="s">
        <v>137</v>
      </c>
      <c r="B70" s="25" t="s">
        <v>209</v>
      </c>
      <c r="C70" s="94"/>
      <c r="D70" s="37"/>
      <c r="E70" s="38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s="57" customFormat="1" ht="60">
      <c r="A71" s="16" t="s">
        <v>17</v>
      </c>
      <c r="B71" s="18" t="s">
        <v>118</v>
      </c>
      <c r="C71" s="63" t="s">
        <v>210</v>
      </c>
      <c r="D71" s="37">
        <v>80</v>
      </c>
      <c r="E71" s="38">
        <v>100</v>
      </c>
      <c r="F71" s="38">
        <f>D71*E71</f>
        <v>8000</v>
      </c>
      <c r="G71" s="37">
        <v>80</v>
      </c>
      <c r="H71" s="38">
        <v>100</v>
      </c>
      <c r="I71" s="38">
        <f>G71*H71</f>
        <v>8000</v>
      </c>
      <c r="J71" s="37"/>
      <c r="K71" s="37"/>
      <c r="L71" s="37"/>
      <c r="M71" s="37"/>
      <c r="N71" s="37"/>
      <c r="O71" s="37"/>
      <c r="P71" s="38">
        <f>I71</f>
        <v>8000</v>
      </c>
      <c r="Q71" s="37"/>
    </row>
    <row r="72" spans="1:17" s="57" customFormat="1" ht="45">
      <c r="A72" s="16" t="s">
        <v>18</v>
      </c>
      <c r="B72" s="25" t="s">
        <v>211</v>
      </c>
      <c r="C72" s="63" t="s">
        <v>210</v>
      </c>
      <c r="D72" s="37"/>
      <c r="E72" s="38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s="57" customFormat="1" ht="45">
      <c r="A73" s="16" t="s">
        <v>19</v>
      </c>
      <c r="B73" s="25" t="s">
        <v>211</v>
      </c>
      <c r="C73" s="63" t="s">
        <v>210</v>
      </c>
      <c r="D73" s="37"/>
      <c r="E73" s="38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s="57" customFormat="1" ht="15">
      <c r="A74" s="249" t="s">
        <v>27</v>
      </c>
      <c r="B74" s="250"/>
      <c r="C74" s="157"/>
      <c r="D74" s="149"/>
      <c r="E74" s="154"/>
      <c r="F74" s="150">
        <f>F71</f>
        <v>8000</v>
      </c>
      <c r="G74" s="149"/>
      <c r="H74" s="149"/>
      <c r="I74" s="150">
        <f>I71</f>
        <v>8000</v>
      </c>
      <c r="J74" s="149"/>
      <c r="K74" s="149"/>
      <c r="L74" s="149"/>
      <c r="M74" s="149"/>
      <c r="N74" s="40"/>
      <c r="O74" s="40"/>
      <c r="P74" s="150">
        <f>I74</f>
        <v>8000</v>
      </c>
      <c r="Q74" s="40"/>
    </row>
    <row r="75" spans="1:17" s="57" customFormat="1" ht="15">
      <c r="A75" s="130">
        <v>7</v>
      </c>
      <c r="B75" s="131" t="s">
        <v>28</v>
      </c>
      <c r="C75" s="139"/>
      <c r="D75" s="139"/>
      <c r="E75" s="140"/>
      <c r="F75" s="140"/>
      <c r="G75" s="139"/>
      <c r="H75" s="139"/>
      <c r="I75" s="139"/>
      <c r="J75" s="139"/>
      <c r="K75" s="139"/>
      <c r="L75" s="173">
        <f>L90</f>
        <v>62600</v>
      </c>
      <c r="M75" s="147"/>
      <c r="N75" s="58"/>
      <c r="O75" s="58"/>
      <c r="P75" s="173">
        <f>P90</f>
        <v>62600</v>
      </c>
      <c r="Q75" s="139"/>
    </row>
    <row r="76" spans="1:17" s="57" customFormat="1" ht="28.5">
      <c r="A76" s="14" t="s">
        <v>138</v>
      </c>
      <c r="B76" s="25" t="s">
        <v>212</v>
      </c>
      <c r="C76" s="40"/>
      <c r="D76" s="40"/>
      <c r="E76" s="34"/>
      <c r="F76" s="34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s="57" customFormat="1" ht="15">
      <c r="A77" s="16" t="s">
        <v>17</v>
      </c>
      <c r="B77" s="65" t="s">
        <v>29</v>
      </c>
      <c r="C77" s="63" t="s">
        <v>187</v>
      </c>
      <c r="D77" s="35"/>
      <c r="E77" s="36"/>
      <c r="F77" s="36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s="57" customFormat="1" ht="15">
      <c r="A78" s="16" t="s">
        <v>18</v>
      </c>
      <c r="B78" s="65" t="s">
        <v>29</v>
      </c>
      <c r="C78" s="63" t="s">
        <v>187</v>
      </c>
      <c r="D78" s="35"/>
      <c r="E78" s="36"/>
      <c r="F78" s="36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s="57" customFormat="1" ht="15">
      <c r="A79" s="16" t="s">
        <v>19</v>
      </c>
      <c r="B79" s="65" t="s">
        <v>29</v>
      </c>
      <c r="C79" s="63" t="s">
        <v>187</v>
      </c>
      <c r="D79" s="35"/>
      <c r="E79" s="36"/>
      <c r="F79" s="36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s="57" customFormat="1" ht="15">
      <c r="A80" s="14" t="s">
        <v>139</v>
      </c>
      <c r="B80" s="56" t="s">
        <v>30</v>
      </c>
      <c r="C80" s="40"/>
      <c r="D80" s="40"/>
      <c r="E80" s="34"/>
      <c r="F80" s="34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s="57" customFormat="1" ht="15">
      <c r="A81" s="16" t="s">
        <v>17</v>
      </c>
      <c r="B81" s="65" t="s">
        <v>29</v>
      </c>
      <c r="C81" s="63" t="s">
        <v>187</v>
      </c>
      <c r="D81" s="35"/>
      <c r="E81" s="36"/>
      <c r="F81" s="36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s="57" customFormat="1" ht="15">
      <c r="A82" s="16" t="s">
        <v>18</v>
      </c>
      <c r="B82" s="65" t="s">
        <v>29</v>
      </c>
      <c r="C82" s="63" t="s">
        <v>187</v>
      </c>
      <c r="D82" s="35"/>
      <c r="E82" s="36"/>
      <c r="F82" s="36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s="57" customFormat="1" ht="15">
      <c r="A83" s="16" t="s">
        <v>19</v>
      </c>
      <c r="B83" s="65" t="s">
        <v>29</v>
      </c>
      <c r="C83" s="63" t="s">
        <v>187</v>
      </c>
      <c r="D83" s="35"/>
      <c r="E83" s="36"/>
      <c r="F83" s="36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s="57" customFormat="1" ht="15">
      <c r="A84" s="14" t="s">
        <v>140</v>
      </c>
      <c r="B84" s="66" t="s">
        <v>31</v>
      </c>
      <c r="C84" s="67"/>
      <c r="D84" s="67"/>
      <c r="E84" s="32"/>
      <c r="F84" s="32"/>
      <c r="G84" s="67"/>
      <c r="H84" s="67"/>
      <c r="I84" s="67"/>
      <c r="J84" s="67"/>
      <c r="K84" s="67"/>
      <c r="L84" s="67"/>
      <c r="M84" s="67"/>
      <c r="N84" s="40"/>
      <c r="O84" s="40"/>
      <c r="P84" s="40"/>
      <c r="Q84" s="40"/>
    </row>
    <row r="85" spans="1:17" s="57" customFormat="1" ht="15">
      <c r="A85" s="68" t="s">
        <v>17</v>
      </c>
      <c r="B85" s="25" t="s">
        <v>156</v>
      </c>
      <c r="C85" s="44" t="s">
        <v>155</v>
      </c>
      <c r="D85" s="27"/>
      <c r="E85" s="27"/>
      <c r="F85" s="27"/>
      <c r="G85" s="28"/>
      <c r="H85" s="28"/>
      <c r="I85" s="28"/>
      <c r="J85" s="29">
        <v>200</v>
      </c>
      <c r="K85" s="30">
        <v>120</v>
      </c>
      <c r="L85" s="30">
        <f t="shared" ref="L85:L89" si="2">J85*K85</f>
        <v>24000</v>
      </c>
      <c r="M85" s="69"/>
      <c r="N85" s="70"/>
      <c r="O85" s="35"/>
      <c r="P85" s="179">
        <f t="shared" ref="P85:P91" si="3">L85</f>
        <v>24000</v>
      </c>
      <c r="Q85" s="70"/>
    </row>
    <row r="86" spans="1:17" s="57" customFormat="1" ht="15">
      <c r="A86" s="68" t="s">
        <v>18</v>
      </c>
      <c r="B86" s="25" t="s">
        <v>157</v>
      </c>
      <c r="C86" s="44" t="s">
        <v>155</v>
      </c>
      <c r="D86" s="27"/>
      <c r="E86" s="27"/>
      <c r="F86" s="27"/>
      <c r="G86" s="28"/>
      <c r="H86" s="28"/>
      <c r="I86" s="28"/>
      <c r="J86" s="29">
        <v>200</v>
      </c>
      <c r="K86" s="30">
        <v>25</v>
      </c>
      <c r="L86" s="30">
        <f t="shared" si="2"/>
        <v>5000</v>
      </c>
      <c r="M86" s="69"/>
      <c r="N86" s="70"/>
      <c r="O86" s="35"/>
      <c r="P86" s="179">
        <f t="shared" si="3"/>
        <v>5000</v>
      </c>
      <c r="Q86" s="70"/>
    </row>
    <row r="87" spans="1:17" s="57" customFormat="1" ht="15">
      <c r="A87" s="68"/>
      <c r="B87" s="25" t="s">
        <v>287</v>
      </c>
      <c r="C87" s="44" t="s">
        <v>158</v>
      </c>
      <c r="D87" s="27"/>
      <c r="E87" s="27"/>
      <c r="F87" s="27"/>
      <c r="G87" s="28"/>
      <c r="H87" s="28"/>
      <c r="I87" s="28"/>
      <c r="J87" s="29">
        <v>200</v>
      </c>
      <c r="K87" s="30">
        <v>10</v>
      </c>
      <c r="L87" s="30">
        <f t="shared" si="2"/>
        <v>2000</v>
      </c>
      <c r="M87" s="69"/>
      <c r="N87" s="70"/>
      <c r="O87" s="35"/>
      <c r="P87" s="183">
        <f t="shared" si="3"/>
        <v>2000</v>
      </c>
      <c r="Q87" s="70"/>
    </row>
    <row r="88" spans="1:17" s="57" customFormat="1" ht="15">
      <c r="A88" s="68"/>
      <c r="B88" s="25" t="s">
        <v>159</v>
      </c>
      <c r="C88" s="44" t="s">
        <v>158</v>
      </c>
      <c r="D88" s="27"/>
      <c r="E88" s="27"/>
      <c r="F88" s="27"/>
      <c r="G88" s="28"/>
      <c r="H88" s="28"/>
      <c r="I88" s="28"/>
      <c r="J88" s="29">
        <v>65</v>
      </c>
      <c r="K88" s="30">
        <v>40</v>
      </c>
      <c r="L88" s="30">
        <f t="shared" si="2"/>
        <v>2600</v>
      </c>
      <c r="M88" s="69"/>
      <c r="N88" s="70"/>
      <c r="O88" s="35"/>
      <c r="P88" s="183">
        <f t="shared" si="3"/>
        <v>2600</v>
      </c>
      <c r="Q88" s="70"/>
    </row>
    <row r="89" spans="1:17" s="57" customFormat="1" ht="60.75" customHeight="1">
      <c r="A89" s="68" t="s">
        <v>19</v>
      </c>
      <c r="B89" s="25" t="s">
        <v>160</v>
      </c>
      <c r="C89" s="44" t="s">
        <v>161</v>
      </c>
      <c r="D89" s="27"/>
      <c r="E89" s="27"/>
      <c r="F89" s="27"/>
      <c r="G89" s="28"/>
      <c r="H89" s="28"/>
      <c r="I89" s="28"/>
      <c r="J89" s="29">
        <v>1</v>
      </c>
      <c r="K89" s="30">
        <v>29000</v>
      </c>
      <c r="L89" s="30">
        <f t="shared" si="2"/>
        <v>29000</v>
      </c>
      <c r="M89" s="69"/>
      <c r="N89" s="70"/>
      <c r="O89" s="35"/>
      <c r="P89" s="183">
        <f t="shared" si="3"/>
        <v>29000</v>
      </c>
      <c r="Q89" s="70"/>
    </row>
    <row r="90" spans="1:17" s="57" customFormat="1" ht="15">
      <c r="A90" s="231" t="s">
        <v>32</v>
      </c>
      <c r="B90" s="251"/>
      <c r="C90" s="158"/>
      <c r="D90" s="158"/>
      <c r="E90" s="159"/>
      <c r="F90" s="159"/>
      <c r="G90" s="158"/>
      <c r="H90" s="158"/>
      <c r="I90" s="158"/>
      <c r="J90" s="158"/>
      <c r="K90" s="158"/>
      <c r="L90" s="160">
        <f>SUM(L85:L89)</f>
        <v>62600</v>
      </c>
      <c r="M90" s="158"/>
      <c r="N90" s="37"/>
      <c r="O90" s="37"/>
      <c r="P90" s="180">
        <f t="shared" si="3"/>
        <v>62600</v>
      </c>
      <c r="Q90" s="47"/>
    </row>
    <row r="91" spans="1:17" s="57" customFormat="1" ht="15">
      <c r="A91" s="130">
        <v>8</v>
      </c>
      <c r="B91" s="131" t="s">
        <v>33</v>
      </c>
      <c r="C91" s="139"/>
      <c r="D91" s="139"/>
      <c r="E91" s="140"/>
      <c r="F91" s="145">
        <f>F103</f>
        <v>31080</v>
      </c>
      <c r="G91" s="147"/>
      <c r="H91" s="147"/>
      <c r="I91" s="145">
        <f>I103</f>
        <v>31080</v>
      </c>
      <c r="J91" s="147"/>
      <c r="K91" s="147"/>
      <c r="L91" s="145">
        <f>L103</f>
        <v>147250</v>
      </c>
      <c r="M91" s="147"/>
      <c r="N91" s="58"/>
      <c r="O91" s="58"/>
      <c r="P91" s="145">
        <f t="shared" si="3"/>
        <v>147250</v>
      </c>
      <c r="Q91" s="139"/>
    </row>
    <row r="92" spans="1:17" s="57" customFormat="1" ht="15">
      <c r="A92" s="26" t="s">
        <v>141</v>
      </c>
      <c r="B92" s="66" t="s">
        <v>34</v>
      </c>
      <c r="C92" s="67"/>
      <c r="D92" s="67"/>
      <c r="E92" s="34"/>
      <c r="F92" s="72"/>
      <c r="G92" s="67"/>
      <c r="H92" s="67"/>
      <c r="I92" s="67"/>
      <c r="J92" s="67"/>
      <c r="K92" s="67"/>
      <c r="L92" s="72"/>
      <c r="M92" s="40"/>
      <c r="N92" s="40"/>
      <c r="O92" s="40"/>
      <c r="P92" s="40"/>
      <c r="Q92" s="40"/>
    </row>
    <row r="93" spans="1:17" s="57" customFormat="1" ht="15">
      <c r="A93" s="73" t="s">
        <v>17</v>
      </c>
      <c r="B93" s="25" t="s">
        <v>163</v>
      </c>
      <c r="C93" s="44" t="s">
        <v>155</v>
      </c>
      <c r="D93" s="31">
        <v>10</v>
      </c>
      <c r="E93" s="32">
        <v>1500</v>
      </c>
      <c r="F93" s="32">
        <f t="shared" ref="F93:F100" si="4">D93*E93</f>
        <v>15000</v>
      </c>
      <c r="G93" s="31">
        <v>10</v>
      </c>
      <c r="H93" s="32">
        <v>1500</v>
      </c>
      <c r="I93" s="32">
        <f t="shared" ref="I93:I100" si="5">G93*H93</f>
        <v>15000</v>
      </c>
      <c r="J93" s="32"/>
      <c r="K93" s="32"/>
      <c r="L93" s="32"/>
      <c r="M93" s="32"/>
      <c r="N93" s="40"/>
      <c r="O93" s="40"/>
      <c r="P93" s="181">
        <f>I93</f>
        <v>15000</v>
      </c>
      <c r="Q93" s="83"/>
    </row>
    <row r="94" spans="1:17" s="57" customFormat="1" ht="22.5" customHeight="1">
      <c r="A94" s="73" t="s">
        <v>18</v>
      </c>
      <c r="B94" s="25" t="s">
        <v>164</v>
      </c>
      <c r="C94" s="44" t="s">
        <v>155</v>
      </c>
      <c r="D94" s="31"/>
      <c r="E94" s="32"/>
      <c r="F94" s="32"/>
      <c r="G94" s="31"/>
      <c r="H94" s="32"/>
      <c r="I94" s="32"/>
      <c r="J94" s="187">
        <v>200</v>
      </c>
      <c r="K94" s="82">
        <v>50</v>
      </c>
      <c r="L94" s="82">
        <f t="shared" ref="L94:L102" si="6">J94*K94</f>
        <v>10000</v>
      </c>
      <c r="M94" s="82"/>
      <c r="N94" s="37"/>
      <c r="O94" s="37"/>
      <c r="P94" s="186">
        <f>L94</f>
        <v>10000</v>
      </c>
      <c r="Q94" s="83"/>
    </row>
    <row r="95" spans="1:17" s="57" customFormat="1" ht="23.25" customHeight="1">
      <c r="A95" s="73" t="s">
        <v>19</v>
      </c>
      <c r="B95" s="25" t="s">
        <v>165</v>
      </c>
      <c r="C95" s="44" t="s">
        <v>155</v>
      </c>
      <c r="D95" s="31"/>
      <c r="E95" s="32"/>
      <c r="F95" s="32"/>
      <c r="G95" s="31"/>
      <c r="H95" s="32"/>
      <c r="I95" s="32"/>
      <c r="J95" s="187">
        <v>65</v>
      </c>
      <c r="K95" s="82">
        <v>250</v>
      </c>
      <c r="L95" s="82">
        <f t="shared" si="6"/>
        <v>16250</v>
      </c>
      <c r="M95" s="82"/>
      <c r="N95" s="37"/>
      <c r="O95" s="37"/>
      <c r="P95" s="186">
        <f>L95</f>
        <v>16250</v>
      </c>
      <c r="Q95" s="70"/>
    </row>
    <row r="96" spans="1:17" s="57" customFormat="1" ht="15">
      <c r="A96" s="73" t="s">
        <v>35</v>
      </c>
      <c r="B96" s="25" t="s">
        <v>166</v>
      </c>
      <c r="C96" s="44" t="s">
        <v>155</v>
      </c>
      <c r="D96" s="31"/>
      <c r="E96" s="32"/>
      <c r="F96" s="32"/>
      <c r="G96" s="31"/>
      <c r="H96" s="32"/>
      <c r="I96" s="32"/>
      <c r="J96" s="187">
        <v>12000</v>
      </c>
      <c r="K96" s="82">
        <v>8.5</v>
      </c>
      <c r="L96" s="82">
        <f t="shared" si="6"/>
        <v>102000</v>
      </c>
      <c r="M96" s="82"/>
      <c r="N96" s="37"/>
      <c r="O96" s="37"/>
      <c r="P96" s="186">
        <f>L96</f>
        <v>102000</v>
      </c>
      <c r="Q96" s="70"/>
    </row>
    <row r="97" spans="1:17" s="57" customFormat="1" ht="15">
      <c r="A97" s="73" t="s">
        <v>36</v>
      </c>
      <c r="B97" s="25" t="s">
        <v>167</v>
      </c>
      <c r="C97" s="44" t="s">
        <v>155</v>
      </c>
      <c r="D97" s="31"/>
      <c r="E97" s="32"/>
      <c r="F97" s="32"/>
      <c r="G97" s="31"/>
      <c r="H97" s="32"/>
      <c r="I97" s="32"/>
      <c r="J97" s="187">
        <v>20000</v>
      </c>
      <c r="K97" s="82">
        <v>0.6</v>
      </c>
      <c r="L97" s="82">
        <f t="shared" si="6"/>
        <v>12000</v>
      </c>
      <c r="M97" s="82"/>
      <c r="N97" s="37"/>
      <c r="O97" s="37"/>
      <c r="P97" s="186">
        <f>L97</f>
        <v>12000</v>
      </c>
      <c r="Q97" s="70"/>
    </row>
    <row r="98" spans="1:17" s="57" customFormat="1" ht="15">
      <c r="A98" s="73" t="s">
        <v>37</v>
      </c>
      <c r="B98" s="25" t="s">
        <v>168</v>
      </c>
      <c r="C98" s="44" t="s">
        <v>155</v>
      </c>
      <c r="D98" s="31">
        <v>1000</v>
      </c>
      <c r="E98" s="32">
        <v>2</v>
      </c>
      <c r="F98" s="32">
        <f t="shared" si="4"/>
        <v>2000</v>
      </c>
      <c r="G98" s="31">
        <v>1000</v>
      </c>
      <c r="H98" s="32">
        <v>2</v>
      </c>
      <c r="I98" s="32">
        <f t="shared" si="5"/>
        <v>2000</v>
      </c>
      <c r="J98" s="187"/>
      <c r="K98" s="82"/>
      <c r="L98" s="82"/>
      <c r="M98" s="82"/>
      <c r="N98" s="37"/>
      <c r="O98" s="37"/>
      <c r="P98" s="186">
        <f>I98</f>
        <v>2000</v>
      </c>
      <c r="Q98" s="70"/>
    </row>
    <row r="99" spans="1:17" s="57" customFormat="1" ht="15">
      <c r="A99" s="73" t="s">
        <v>38</v>
      </c>
      <c r="B99" s="25" t="s">
        <v>169</v>
      </c>
      <c r="C99" s="44" t="s">
        <v>155</v>
      </c>
      <c r="D99" s="31">
        <v>6</v>
      </c>
      <c r="E99" s="32">
        <v>680</v>
      </c>
      <c r="F99" s="32">
        <f t="shared" si="4"/>
        <v>4080</v>
      </c>
      <c r="G99" s="31">
        <v>6</v>
      </c>
      <c r="H99" s="32">
        <v>680</v>
      </c>
      <c r="I99" s="32">
        <f t="shared" si="5"/>
        <v>4080</v>
      </c>
      <c r="J99" s="82"/>
      <c r="K99" s="82"/>
      <c r="L99" s="82"/>
      <c r="M99" s="82"/>
      <c r="N99" s="37"/>
      <c r="O99" s="37"/>
      <c r="P99" s="186">
        <f>I99</f>
        <v>4080</v>
      </c>
      <c r="Q99" s="70"/>
    </row>
    <row r="100" spans="1:17" s="57" customFormat="1" ht="15">
      <c r="A100" s="73" t="s">
        <v>39</v>
      </c>
      <c r="B100" s="25" t="s">
        <v>162</v>
      </c>
      <c r="C100" s="44" t="s">
        <v>155</v>
      </c>
      <c r="D100" s="31">
        <v>80</v>
      </c>
      <c r="E100" s="32">
        <v>125</v>
      </c>
      <c r="F100" s="32">
        <f t="shared" si="4"/>
        <v>10000</v>
      </c>
      <c r="G100" s="31">
        <v>80</v>
      </c>
      <c r="H100" s="32">
        <v>125</v>
      </c>
      <c r="I100" s="32">
        <f t="shared" si="5"/>
        <v>10000</v>
      </c>
      <c r="J100" s="82"/>
      <c r="K100" s="82"/>
      <c r="L100" s="82"/>
      <c r="M100" s="82"/>
      <c r="N100" s="37"/>
      <c r="O100" s="37"/>
      <c r="P100" s="186">
        <f>I100</f>
        <v>10000</v>
      </c>
      <c r="Q100" s="83"/>
    </row>
    <row r="101" spans="1:17" s="57" customFormat="1" ht="15">
      <c r="A101" s="73" t="s">
        <v>40</v>
      </c>
      <c r="B101" s="25" t="s">
        <v>170</v>
      </c>
      <c r="C101" s="44" t="s">
        <v>155</v>
      </c>
      <c r="D101" s="32"/>
      <c r="E101" s="32"/>
      <c r="F101" s="32"/>
      <c r="G101" s="32"/>
      <c r="H101" s="32"/>
      <c r="I101" s="32"/>
      <c r="J101" s="187">
        <v>40</v>
      </c>
      <c r="K101" s="82">
        <v>150</v>
      </c>
      <c r="L101" s="82">
        <f t="shared" si="6"/>
        <v>6000</v>
      </c>
      <c r="M101" s="82"/>
      <c r="N101" s="37"/>
      <c r="O101" s="37"/>
      <c r="P101" s="186">
        <f>L101</f>
        <v>6000</v>
      </c>
      <c r="Q101" s="83"/>
    </row>
    <row r="102" spans="1:17" s="57" customFormat="1" ht="15">
      <c r="A102" s="73" t="s">
        <v>41</v>
      </c>
      <c r="B102" s="25" t="s">
        <v>171</v>
      </c>
      <c r="C102" s="44" t="s">
        <v>155</v>
      </c>
      <c r="D102" s="32"/>
      <c r="E102" s="32"/>
      <c r="F102" s="32"/>
      <c r="G102" s="32"/>
      <c r="H102" s="32"/>
      <c r="I102" s="32"/>
      <c r="J102" s="187">
        <v>200</v>
      </c>
      <c r="K102" s="82">
        <v>5</v>
      </c>
      <c r="L102" s="82">
        <f t="shared" si="6"/>
        <v>1000</v>
      </c>
      <c r="M102" s="82"/>
      <c r="N102" s="37"/>
      <c r="O102" s="37"/>
      <c r="P102" s="186">
        <f>L102</f>
        <v>1000</v>
      </c>
      <c r="Q102" s="83"/>
    </row>
    <row r="103" spans="1:17" s="57" customFormat="1" ht="15">
      <c r="A103" s="252" t="s">
        <v>42</v>
      </c>
      <c r="B103" s="252"/>
      <c r="C103" s="161"/>
      <c r="D103" s="162"/>
      <c r="E103" s="162"/>
      <c r="F103" s="163">
        <f>SUM(F93:F102)</f>
        <v>31080</v>
      </c>
      <c r="G103" s="162"/>
      <c r="H103" s="162"/>
      <c r="I103" s="163">
        <f>I93+I98+I99+I100</f>
        <v>31080</v>
      </c>
      <c r="J103" s="162"/>
      <c r="K103" s="162"/>
      <c r="L103" s="163">
        <f>SUM(L94:L102)</f>
        <v>147250</v>
      </c>
      <c r="M103" s="162"/>
      <c r="N103" s="37"/>
      <c r="O103" s="37"/>
      <c r="P103" s="150">
        <f>SUM(P93:P102)</f>
        <v>178330</v>
      </c>
      <c r="Q103" s="37"/>
    </row>
    <row r="104" spans="1:17" s="57" customFormat="1" ht="15">
      <c r="A104" s="141">
        <v>9</v>
      </c>
      <c r="B104" s="142" t="s">
        <v>43</v>
      </c>
      <c r="C104" s="143"/>
      <c r="D104" s="143"/>
      <c r="E104" s="144"/>
      <c r="F104" s="145">
        <f>F109</f>
        <v>187200</v>
      </c>
      <c r="G104" s="139"/>
      <c r="H104" s="147"/>
      <c r="I104" s="145">
        <f>I109</f>
        <v>186865.86</v>
      </c>
      <c r="J104" s="147"/>
      <c r="K104" s="147"/>
      <c r="L104" s="147"/>
      <c r="M104" s="147"/>
      <c r="N104" s="58"/>
      <c r="O104" s="58"/>
      <c r="P104" s="145">
        <f>P109</f>
        <v>187200</v>
      </c>
      <c r="Q104" s="139"/>
    </row>
    <row r="105" spans="1:17" s="57" customFormat="1" ht="15">
      <c r="A105" s="75" t="s">
        <v>17</v>
      </c>
      <c r="B105" s="109" t="s">
        <v>252</v>
      </c>
      <c r="C105" s="33"/>
      <c r="D105" s="33">
        <v>27</v>
      </c>
      <c r="E105" s="34">
        <v>300</v>
      </c>
      <c r="F105" s="34">
        <f>D105*E105</f>
        <v>8100</v>
      </c>
      <c r="G105" s="33">
        <v>27</v>
      </c>
      <c r="H105" s="34">
        <v>300</v>
      </c>
      <c r="I105" s="107">
        <f>G105*H105</f>
        <v>8100</v>
      </c>
      <c r="J105" s="40"/>
      <c r="K105" s="40"/>
      <c r="L105" s="40"/>
      <c r="M105" s="40"/>
      <c r="N105" s="40"/>
      <c r="O105" s="40"/>
      <c r="P105" s="34">
        <f>I105</f>
        <v>8100</v>
      </c>
      <c r="Q105" s="34"/>
    </row>
    <row r="106" spans="1:17" s="57" customFormat="1" ht="15">
      <c r="A106" s="16" t="s">
        <v>18</v>
      </c>
      <c r="B106" s="65" t="s">
        <v>44</v>
      </c>
      <c r="C106" s="35"/>
      <c r="D106" s="35"/>
      <c r="E106" s="36"/>
      <c r="F106" s="36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s="57" customFormat="1" ht="15">
      <c r="A107" s="16" t="s">
        <v>19</v>
      </c>
      <c r="B107" s="65" t="s">
        <v>45</v>
      </c>
      <c r="C107" s="35"/>
      <c r="D107" s="35">
        <v>6</v>
      </c>
      <c r="E107" s="36">
        <v>1500</v>
      </c>
      <c r="F107" s="36">
        <f>D107*E107</f>
        <v>9000</v>
      </c>
      <c r="G107" s="35">
        <v>6</v>
      </c>
      <c r="H107" s="35">
        <v>1444.31</v>
      </c>
      <c r="I107" s="35">
        <f>G107*H107</f>
        <v>8665.86</v>
      </c>
      <c r="J107" s="35"/>
      <c r="K107" s="35"/>
      <c r="L107" s="35"/>
      <c r="M107" s="35"/>
      <c r="N107" s="35"/>
      <c r="O107" s="35"/>
      <c r="P107" s="36">
        <f>F107</f>
        <v>9000</v>
      </c>
      <c r="Q107" s="35"/>
    </row>
    <row r="108" spans="1:17" s="57" customFormat="1" ht="15">
      <c r="A108" s="16" t="s">
        <v>35</v>
      </c>
      <c r="B108" s="22" t="s">
        <v>119</v>
      </c>
      <c r="C108" s="35"/>
      <c r="D108" s="35">
        <v>54</v>
      </c>
      <c r="E108" s="36">
        <v>3150</v>
      </c>
      <c r="F108" s="36">
        <f>D108*E108</f>
        <v>170100</v>
      </c>
      <c r="G108" s="35">
        <v>54</v>
      </c>
      <c r="H108" s="36">
        <v>3150</v>
      </c>
      <c r="I108" s="36">
        <f>G108*H108</f>
        <v>170100</v>
      </c>
      <c r="J108" s="35"/>
      <c r="K108" s="35"/>
      <c r="L108" s="35"/>
      <c r="M108" s="35"/>
      <c r="N108" s="35"/>
      <c r="O108" s="35"/>
      <c r="P108" s="36">
        <f>I108</f>
        <v>170100</v>
      </c>
      <c r="Q108" s="36"/>
    </row>
    <row r="109" spans="1:17" s="57" customFormat="1" ht="15">
      <c r="A109" s="231" t="s">
        <v>46</v>
      </c>
      <c r="B109" s="232"/>
      <c r="C109" s="151"/>
      <c r="D109" s="151"/>
      <c r="E109" s="155"/>
      <c r="F109" s="152">
        <f>SUM(F105:F108)</f>
        <v>187200</v>
      </c>
      <c r="G109" s="151"/>
      <c r="H109" s="151"/>
      <c r="I109" s="152">
        <f>I105+I107+I108</f>
        <v>186865.86</v>
      </c>
      <c r="J109" s="151"/>
      <c r="K109" s="151"/>
      <c r="L109" s="151"/>
      <c r="M109" s="151"/>
      <c r="N109" s="37"/>
      <c r="O109" s="37"/>
      <c r="P109" s="152">
        <f>F109</f>
        <v>187200</v>
      </c>
      <c r="Q109" s="37"/>
    </row>
    <row r="110" spans="1:17" s="57" customFormat="1" ht="15">
      <c r="A110" s="130">
        <v>10</v>
      </c>
      <c r="B110" s="131" t="s">
        <v>47</v>
      </c>
      <c r="C110" s="139"/>
      <c r="D110" s="139"/>
      <c r="E110" s="140"/>
      <c r="F110" s="145">
        <f>F113</f>
        <v>3400</v>
      </c>
      <c r="G110" s="139"/>
      <c r="H110" s="139"/>
      <c r="I110" s="145">
        <f>I113</f>
        <v>3400</v>
      </c>
      <c r="J110" s="147"/>
      <c r="K110" s="147"/>
      <c r="L110" s="147"/>
      <c r="M110" s="147"/>
      <c r="N110" s="58"/>
      <c r="O110" s="58"/>
      <c r="P110" s="145">
        <f>P113</f>
        <v>3400</v>
      </c>
      <c r="Q110" s="139"/>
    </row>
    <row r="111" spans="1:17" s="57" customFormat="1" ht="16.5" customHeight="1">
      <c r="A111" s="16" t="s">
        <v>17</v>
      </c>
      <c r="B111" s="60" t="s">
        <v>48</v>
      </c>
      <c r="C111" s="40"/>
      <c r="D111" s="40"/>
      <c r="E111" s="34"/>
      <c r="F111" s="34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s="57" customFormat="1" ht="21" customHeight="1">
      <c r="A112" s="16" t="s">
        <v>18</v>
      </c>
      <c r="B112" s="18" t="s">
        <v>147</v>
      </c>
      <c r="C112" s="93" t="s">
        <v>102</v>
      </c>
      <c r="D112" s="106">
        <v>4</v>
      </c>
      <c r="E112" s="107">
        <v>850</v>
      </c>
      <c r="F112" s="108">
        <f>D112*E112</f>
        <v>3400</v>
      </c>
      <c r="G112" s="188">
        <v>4</v>
      </c>
      <c r="H112" s="108">
        <v>850</v>
      </c>
      <c r="I112" s="108">
        <f>G112*H112</f>
        <v>3400</v>
      </c>
      <c r="J112" s="37"/>
      <c r="K112" s="37"/>
      <c r="L112" s="37"/>
      <c r="M112" s="37"/>
      <c r="N112" s="37"/>
      <c r="O112" s="37"/>
      <c r="P112" s="38">
        <f>I112</f>
        <v>3400</v>
      </c>
      <c r="Q112" s="34"/>
    </row>
    <row r="113" spans="1:17" s="57" customFormat="1" ht="15">
      <c r="A113" s="257" t="s">
        <v>49</v>
      </c>
      <c r="B113" s="258"/>
      <c r="C113" s="149"/>
      <c r="D113" s="149"/>
      <c r="E113" s="154"/>
      <c r="F113" s="150">
        <f>SUM(F112)</f>
        <v>3400</v>
      </c>
      <c r="G113" s="149"/>
      <c r="H113" s="149"/>
      <c r="I113" s="150">
        <f>I112</f>
        <v>3400</v>
      </c>
      <c r="J113" s="149"/>
      <c r="K113" s="149"/>
      <c r="L113" s="149"/>
      <c r="M113" s="149"/>
      <c r="N113" s="40"/>
      <c r="O113" s="40"/>
      <c r="P113" s="150">
        <f>I113</f>
        <v>3400</v>
      </c>
      <c r="Q113" s="40"/>
    </row>
    <row r="114" spans="1:17" s="57" customFormat="1" ht="61.5" customHeight="1">
      <c r="A114" s="130">
        <v>11</v>
      </c>
      <c r="B114" s="136" t="s">
        <v>213</v>
      </c>
      <c r="C114" s="137"/>
      <c r="D114" s="137"/>
      <c r="E114" s="138"/>
      <c r="F114" s="138"/>
      <c r="G114" s="137"/>
      <c r="H114" s="137"/>
      <c r="I114" s="137"/>
      <c r="J114" s="137"/>
      <c r="K114" s="137"/>
      <c r="L114" s="137"/>
      <c r="M114" s="137"/>
      <c r="N114" s="37"/>
      <c r="O114" s="37"/>
      <c r="P114" s="137"/>
      <c r="Q114" s="137"/>
    </row>
    <row r="115" spans="1:17" s="57" customFormat="1" ht="30">
      <c r="A115" s="16" t="s">
        <v>17</v>
      </c>
      <c r="B115" s="25" t="s">
        <v>214</v>
      </c>
      <c r="C115" s="63" t="s">
        <v>215</v>
      </c>
      <c r="D115" s="40"/>
      <c r="E115" s="34"/>
      <c r="F115" s="34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s="57" customFormat="1" ht="15">
      <c r="A116" s="62"/>
      <c r="B116" s="60" t="s">
        <v>50</v>
      </c>
      <c r="C116" s="40"/>
      <c r="D116" s="40"/>
      <c r="E116" s="34"/>
      <c r="F116" s="34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s="57" customFormat="1" ht="32.25" customHeight="1">
      <c r="A117" s="16" t="s">
        <v>18</v>
      </c>
      <c r="B117" s="25" t="s">
        <v>216</v>
      </c>
      <c r="C117" s="64" t="s">
        <v>215</v>
      </c>
      <c r="D117" s="37"/>
      <c r="E117" s="38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s="57" customFormat="1" ht="15">
      <c r="A118" s="229" t="s">
        <v>217</v>
      </c>
      <c r="B118" s="230"/>
      <c r="C118" s="151"/>
      <c r="D118" s="151"/>
      <c r="E118" s="155"/>
      <c r="F118" s="155"/>
      <c r="G118" s="151"/>
      <c r="H118" s="151"/>
      <c r="I118" s="151"/>
      <c r="J118" s="151"/>
      <c r="K118" s="151"/>
      <c r="L118" s="151"/>
      <c r="M118" s="151"/>
      <c r="N118" s="37"/>
      <c r="O118" s="37"/>
      <c r="P118" s="151"/>
      <c r="Q118" s="37"/>
    </row>
    <row r="119" spans="1:17" s="57" customFormat="1" ht="15">
      <c r="A119" s="130">
        <v>12</v>
      </c>
      <c r="B119" s="131" t="s">
        <v>51</v>
      </c>
      <c r="C119" s="139"/>
      <c r="D119" s="139"/>
      <c r="E119" s="140"/>
      <c r="F119" s="140"/>
      <c r="G119" s="139"/>
      <c r="H119" s="139"/>
      <c r="I119" s="139"/>
      <c r="J119" s="139"/>
      <c r="K119" s="139"/>
      <c r="L119" s="139"/>
      <c r="M119" s="139"/>
      <c r="N119" s="40"/>
      <c r="O119" s="40"/>
      <c r="P119" s="139"/>
      <c r="Q119" s="139"/>
    </row>
    <row r="120" spans="1:17" s="57" customFormat="1" ht="15">
      <c r="A120" s="16" t="s">
        <v>17</v>
      </c>
      <c r="B120" s="22" t="s">
        <v>293</v>
      </c>
      <c r="C120" s="59" t="s">
        <v>218</v>
      </c>
      <c r="D120" s="40"/>
      <c r="E120" s="34"/>
      <c r="F120" s="34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s="57" customFormat="1" ht="15">
      <c r="A121" s="16" t="s">
        <v>18</v>
      </c>
      <c r="B121" s="60" t="s">
        <v>52</v>
      </c>
      <c r="C121" s="59" t="s">
        <v>218</v>
      </c>
      <c r="D121" s="40"/>
      <c r="E121" s="34"/>
      <c r="F121" s="34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s="57" customFormat="1" ht="15">
      <c r="A122" s="16" t="s">
        <v>19</v>
      </c>
      <c r="B122" s="60" t="s">
        <v>53</v>
      </c>
      <c r="C122" s="63" t="s">
        <v>219</v>
      </c>
      <c r="D122" s="40"/>
      <c r="E122" s="34"/>
      <c r="F122" s="34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57" customFormat="1" ht="30">
      <c r="A123" s="16" t="s">
        <v>35</v>
      </c>
      <c r="B123" s="25" t="s">
        <v>220</v>
      </c>
      <c r="C123" s="63" t="s">
        <v>219</v>
      </c>
      <c r="D123" s="40"/>
      <c r="E123" s="34"/>
      <c r="F123" s="34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s="57" customFormat="1" ht="15">
      <c r="A124" s="259" t="s">
        <v>54</v>
      </c>
      <c r="B124" s="260"/>
      <c r="C124" s="149"/>
      <c r="D124" s="149"/>
      <c r="E124" s="154"/>
      <c r="F124" s="154"/>
      <c r="G124" s="149"/>
      <c r="H124" s="149"/>
      <c r="I124" s="149"/>
      <c r="J124" s="149"/>
      <c r="K124" s="149"/>
      <c r="L124" s="149"/>
      <c r="M124" s="149"/>
      <c r="N124" s="40"/>
      <c r="O124" s="40"/>
      <c r="P124" s="149"/>
      <c r="Q124" s="40"/>
    </row>
    <row r="125" spans="1:17" s="57" customFormat="1" ht="15">
      <c r="A125" s="130">
        <v>13</v>
      </c>
      <c r="B125" s="131" t="s">
        <v>55</v>
      </c>
      <c r="C125" s="146"/>
      <c r="D125" s="139"/>
      <c r="E125" s="140"/>
      <c r="F125" s="145">
        <f>F130</f>
        <v>37500</v>
      </c>
      <c r="G125" s="147"/>
      <c r="H125" s="147"/>
      <c r="I125" s="145">
        <f>I130</f>
        <v>37500</v>
      </c>
      <c r="J125" s="139"/>
      <c r="K125" s="139"/>
      <c r="L125" s="139"/>
      <c r="M125" s="139"/>
      <c r="N125" s="40"/>
      <c r="O125" s="40"/>
      <c r="P125" s="145">
        <f>P130</f>
        <v>37500</v>
      </c>
      <c r="Q125" s="139"/>
    </row>
    <row r="126" spans="1:17" s="57" customFormat="1" ht="15" collapsed="1">
      <c r="A126" s="16" t="s">
        <v>17</v>
      </c>
      <c r="B126" s="76" t="s">
        <v>56</v>
      </c>
      <c r="C126" s="55" t="s">
        <v>172</v>
      </c>
      <c r="D126" s="77">
        <v>4</v>
      </c>
      <c r="E126" s="78">
        <v>9375</v>
      </c>
      <c r="F126" s="78">
        <f t="shared" ref="F126" si="7">D126*E126</f>
        <v>37500</v>
      </c>
      <c r="G126" s="60">
        <v>4</v>
      </c>
      <c r="H126" s="78">
        <v>9375</v>
      </c>
      <c r="I126" s="78">
        <f t="shared" ref="I126" si="8">G126*H126</f>
        <v>37500</v>
      </c>
      <c r="J126" s="40"/>
      <c r="K126" s="40"/>
      <c r="L126" s="40"/>
      <c r="M126" s="40"/>
      <c r="N126" s="40"/>
      <c r="O126" s="40"/>
      <c r="P126" s="34">
        <f>I126</f>
        <v>37500</v>
      </c>
      <c r="Q126" s="40"/>
    </row>
    <row r="127" spans="1:17" s="57" customFormat="1" ht="15">
      <c r="A127" s="16" t="s">
        <v>18</v>
      </c>
      <c r="B127" s="20" t="s">
        <v>120</v>
      </c>
      <c r="C127" s="79"/>
      <c r="D127" s="35"/>
      <c r="E127" s="36"/>
      <c r="F127" s="36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s="57" customFormat="1" ht="15">
      <c r="A128" s="16" t="s">
        <v>19</v>
      </c>
      <c r="B128" s="60" t="s">
        <v>57</v>
      </c>
      <c r="C128" s="40"/>
      <c r="D128" s="40"/>
      <c r="E128" s="34"/>
      <c r="F128" s="34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s="57" customFormat="1" ht="29.25" customHeight="1">
      <c r="A129" s="16" t="s">
        <v>35</v>
      </c>
      <c r="B129" s="25" t="s">
        <v>221</v>
      </c>
      <c r="C129" s="37"/>
      <c r="D129" s="37"/>
      <c r="E129" s="38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s="57" customFormat="1" ht="15">
      <c r="A130" s="261" t="s">
        <v>146</v>
      </c>
      <c r="B130" s="258"/>
      <c r="C130" s="149"/>
      <c r="D130" s="149"/>
      <c r="E130" s="154"/>
      <c r="F130" s="150">
        <f>F126</f>
        <v>37500</v>
      </c>
      <c r="G130" s="164"/>
      <c r="H130" s="164"/>
      <c r="I130" s="150">
        <f>I126</f>
        <v>37500</v>
      </c>
      <c r="J130" s="149"/>
      <c r="K130" s="149"/>
      <c r="L130" s="149"/>
      <c r="M130" s="149"/>
      <c r="N130" s="40"/>
      <c r="O130" s="40"/>
      <c r="P130" s="150">
        <f>I130</f>
        <v>37500</v>
      </c>
      <c r="Q130" s="40"/>
    </row>
    <row r="131" spans="1:17" s="57" customFormat="1" ht="15">
      <c r="A131" s="130">
        <v>14</v>
      </c>
      <c r="B131" s="131" t="s">
        <v>58</v>
      </c>
      <c r="C131" s="139"/>
      <c r="D131" s="139"/>
      <c r="E131" s="140"/>
      <c r="F131" s="145">
        <f>F170</f>
        <v>164792</v>
      </c>
      <c r="G131" s="147"/>
      <c r="H131" s="147"/>
      <c r="I131" s="145">
        <f>I170</f>
        <v>164599</v>
      </c>
      <c r="J131" s="147"/>
      <c r="K131" s="147"/>
      <c r="L131" s="173">
        <f>L170</f>
        <v>92750</v>
      </c>
      <c r="M131" s="147"/>
      <c r="N131" s="58"/>
      <c r="O131" s="58"/>
      <c r="P131" s="145">
        <f>P170</f>
        <v>257349</v>
      </c>
      <c r="Q131" s="139"/>
    </row>
    <row r="132" spans="1:17" s="57" customFormat="1" ht="28.5" collapsed="1">
      <c r="A132" s="80" t="s">
        <v>121</v>
      </c>
      <c r="B132" s="19" t="s">
        <v>294</v>
      </c>
      <c r="C132" s="81"/>
      <c r="D132" s="81"/>
      <c r="E132" s="82"/>
      <c r="F132" s="82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s="57" customFormat="1" ht="15">
      <c r="A133" s="16" t="s">
        <v>17</v>
      </c>
      <c r="B133" s="76" t="s">
        <v>173</v>
      </c>
      <c r="C133" s="92" t="s">
        <v>172</v>
      </c>
      <c r="D133" s="42">
        <v>6</v>
      </c>
      <c r="E133" s="78">
        <v>3500</v>
      </c>
      <c r="F133" s="99">
        <f t="shared" ref="F133" si="9">D133*E133</f>
        <v>21000</v>
      </c>
      <c r="G133" s="42">
        <v>6</v>
      </c>
      <c r="H133" s="78">
        <v>3500</v>
      </c>
      <c r="I133" s="99">
        <f t="shared" ref="I133" si="10">G133*H133</f>
        <v>21000</v>
      </c>
      <c r="J133" s="40"/>
      <c r="K133" s="40"/>
      <c r="L133" s="40"/>
      <c r="M133" s="40"/>
      <c r="N133" s="40"/>
      <c r="O133" s="40"/>
      <c r="P133" s="39">
        <f>I133</f>
        <v>21000</v>
      </c>
      <c r="Q133" s="34"/>
    </row>
    <row r="134" spans="1:17" s="57" customFormat="1" ht="15">
      <c r="A134" s="16" t="s">
        <v>18</v>
      </c>
      <c r="B134" s="60" t="s">
        <v>59</v>
      </c>
      <c r="C134" s="84" t="s">
        <v>187</v>
      </c>
      <c r="D134" s="33"/>
      <c r="E134" s="85"/>
      <c r="F134" s="8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 s="57" customFormat="1" ht="15">
      <c r="A135" s="16" t="s">
        <v>19</v>
      </c>
      <c r="B135" s="60" t="s">
        <v>59</v>
      </c>
      <c r="C135" s="63" t="s">
        <v>187</v>
      </c>
      <c r="D135" s="40"/>
      <c r="E135" s="34"/>
      <c r="F135" s="34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1:17" s="57" customFormat="1" ht="21" customHeight="1">
      <c r="A136" s="21" t="s">
        <v>122</v>
      </c>
      <c r="B136" s="56" t="s">
        <v>60</v>
      </c>
      <c r="C136" s="40"/>
      <c r="D136" s="40"/>
      <c r="E136" s="34"/>
      <c r="F136" s="34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1:17" s="57" customFormat="1" ht="20.25" customHeight="1">
      <c r="A137" s="16" t="s">
        <v>17</v>
      </c>
      <c r="B137" s="60" t="s">
        <v>61</v>
      </c>
      <c r="C137" s="63" t="s">
        <v>187</v>
      </c>
      <c r="D137" s="40"/>
      <c r="E137" s="34"/>
      <c r="F137" s="34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17" s="57" customFormat="1" ht="20.25" customHeight="1" collapsed="1">
      <c r="A138" s="16" t="s">
        <v>18</v>
      </c>
      <c r="B138" s="60" t="s">
        <v>61</v>
      </c>
      <c r="C138" s="63" t="s">
        <v>187</v>
      </c>
      <c r="D138" s="40"/>
      <c r="E138" s="34"/>
      <c r="F138" s="34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s="57" customFormat="1" ht="21" customHeight="1">
      <c r="A139" s="16" t="s">
        <v>19</v>
      </c>
      <c r="B139" s="60" t="s">
        <v>61</v>
      </c>
      <c r="C139" s="63" t="s">
        <v>187</v>
      </c>
      <c r="D139" s="40"/>
      <c r="E139" s="34"/>
      <c r="F139" s="34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  <row r="140" spans="1:17" s="57" customFormat="1" ht="15">
      <c r="A140" s="80" t="s">
        <v>142</v>
      </c>
      <c r="B140" s="56" t="s">
        <v>62</v>
      </c>
      <c r="C140" s="40"/>
      <c r="D140" s="40"/>
      <c r="E140" s="34"/>
      <c r="F140" s="34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s="57" customFormat="1" ht="15">
      <c r="A141" s="16" t="s">
        <v>17</v>
      </c>
      <c r="B141" s="60" t="s">
        <v>63</v>
      </c>
      <c r="C141" s="55" t="s">
        <v>225</v>
      </c>
      <c r="D141" s="40"/>
      <c r="E141" s="34"/>
      <c r="F141" s="34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</row>
    <row r="142" spans="1:17" s="57" customFormat="1" ht="15">
      <c r="A142" s="16" t="s">
        <v>18</v>
      </c>
      <c r="B142" s="60" t="s">
        <v>64</v>
      </c>
      <c r="C142" s="55" t="s">
        <v>225</v>
      </c>
      <c r="D142" s="40"/>
      <c r="E142" s="34"/>
      <c r="F142" s="34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s="57" customFormat="1" ht="15">
      <c r="A143" s="16" t="s">
        <v>19</v>
      </c>
      <c r="B143" s="60" t="s">
        <v>65</v>
      </c>
      <c r="C143" s="55" t="s">
        <v>225</v>
      </c>
      <c r="D143" s="40"/>
      <c r="E143" s="34"/>
      <c r="F143" s="34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s="57" customFormat="1" ht="15">
      <c r="A144" s="16" t="s">
        <v>35</v>
      </c>
      <c r="B144" s="60" t="s">
        <v>66</v>
      </c>
      <c r="C144" s="55" t="s">
        <v>225</v>
      </c>
      <c r="D144" s="40"/>
      <c r="E144" s="34"/>
      <c r="F144" s="34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8" s="57" customFormat="1" ht="30">
      <c r="A145" s="16" t="s">
        <v>36</v>
      </c>
      <c r="B145" s="25" t="s">
        <v>222</v>
      </c>
      <c r="C145" s="55" t="s">
        <v>225</v>
      </c>
      <c r="D145" s="40"/>
      <c r="E145" s="34"/>
      <c r="F145" s="34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</row>
    <row r="146" spans="1:18" s="57" customFormat="1" ht="15">
      <c r="A146" s="21" t="s">
        <v>223</v>
      </c>
      <c r="B146" s="56" t="s">
        <v>58</v>
      </c>
      <c r="C146" s="40"/>
      <c r="D146" s="40"/>
      <c r="E146" s="34"/>
      <c r="F146" s="34"/>
      <c r="G146" s="40"/>
      <c r="H146" s="40"/>
      <c r="I146" s="34"/>
      <c r="J146" s="40"/>
      <c r="K146" s="40"/>
      <c r="L146" s="40"/>
      <c r="M146" s="40"/>
      <c r="N146" s="40"/>
      <c r="O146" s="40"/>
      <c r="P146" s="34"/>
      <c r="Q146" s="40"/>
    </row>
    <row r="147" spans="1:18" s="57" customFormat="1" ht="15.75" customHeight="1">
      <c r="A147" s="86" t="s">
        <v>17</v>
      </c>
      <c r="B147" s="87" t="s">
        <v>67</v>
      </c>
      <c r="C147" s="67"/>
      <c r="D147" s="67"/>
      <c r="E147" s="32"/>
      <c r="F147" s="32"/>
      <c r="G147" s="67"/>
      <c r="H147" s="67"/>
      <c r="I147" s="67"/>
      <c r="J147" s="67"/>
      <c r="K147" s="67"/>
      <c r="L147" s="67"/>
      <c r="M147" s="40"/>
      <c r="N147" s="40"/>
      <c r="O147" s="40"/>
      <c r="P147" s="40"/>
      <c r="Q147" s="40"/>
    </row>
    <row r="148" spans="1:18" s="57" customFormat="1" ht="21" customHeight="1">
      <c r="A148" s="73" t="s">
        <v>18</v>
      </c>
      <c r="B148" s="88" t="s">
        <v>68</v>
      </c>
      <c r="C148" s="74"/>
      <c r="D148" s="74"/>
      <c r="E148" s="89"/>
      <c r="F148" s="89"/>
      <c r="G148" s="74"/>
      <c r="H148" s="74"/>
      <c r="I148" s="74"/>
      <c r="J148" s="74"/>
      <c r="K148" s="74"/>
      <c r="L148" s="74"/>
      <c r="M148" s="83"/>
      <c r="N148" s="40"/>
      <c r="O148" s="40"/>
      <c r="P148" s="40"/>
      <c r="Q148" s="40"/>
    </row>
    <row r="149" spans="1:18" s="57" customFormat="1" ht="15">
      <c r="A149" s="73" t="s">
        <v>19</v>
      </c>
      <c r="B149" s="88" t="s">
        <v>69</v>
      </c>
      <c r="C149" s="74"/>
      <c r="D149" s="74"/>
      <c r="E149" s="89"/>
      <c r="F149" s="89"/>
      <c r="G149" s="74"/>
      <c r="H149" s="74"/>
      <c r="I149" s="74"/>
      <c r="J149" s="74"/>
      <c r="K149" s="74"/>
      <c r="L149" s="74"/>
      <c r="M149" s="83"/>
      <c r="N149" s="40"/>
      <c r="O149" s="40"/>
      <c r="P149" s="40"/>
      <c r="Q149" s="40"/>
    </row>
    <row r="150" spans="1:18" s="57" customFormat="1" ht="30">
      <c r="A150" s="73" t="s">
        <v>35</v>
      </c>
      <c r="B150" s="90" t="s">
        <v>224</v>
      </c>
      <c r="C150" s="74"/>
      <c r="D150" s="74"/>
      <c r="E150" s="89"/>
      <c r="F150" s="89"/>
      <c r="G150" s="74"/>
      <c r="H150" s="74"/>
      <c r="I150" s="74"/>
      <c r="J150" s="74"/>
      <c r="K150" s="74"/>
      <c r="L150" s="74"/>
      <c r="M150" s="83"/>
      <c r="N150" s="40"/>
      <c r="O150" s="40"/>
      <c r="P150" s="40"/>
      <c r="Q150" s="40"/>
    </row>
    <row r="151" spans="1:18" s="57" customFormat="1" ht="15">
      <c r="A151" s="73" t="s">
        <v>36</v>
      </c>
      <c r="B151" s="88" t="s">
        <v>70</v>
      </c>
      <c r="C151" s="74"/>
      <c r="D151" s="74"/>
      <c r="E151" s="89"/>
      <c r="F151" s="89"/>
      <c r="G151" s="74"/>
      <c r="H151" s="74"/>
      <c r="I151" s="74"/>
      <c r="J151" s="74"/>
      <c r="K151" s="74"/>
      <c r="L151" s="74"/>
      <c r="M151" s="83"/>
      <c r="N151" s="40"/>
      <c r="O151" s="40"/>
      <c r="P151" s="40"/>
      <c r="Q151" s="40"/>
    </row>
    <row r="152" spans="1:18" s="57" customFormat="1" ht="31.5" customHeight="1">
      <c r="A152" s="73" t="s">
        <v>37</v>
      </c>
      <c r="B152" s="189" t="s">
        <v>295</v>
      </c>
      <c r="C152" s="46"/>
      <c r="D152" s="46"/>
      <c r="E152" s="91"/>
      <c r="F152" s="91"/>
      <c r="G152" s="46"/>
      <c r="H152" s="46"/>
      <c r="I152" s="46"/>
      <c r="J152" s="46"/>
      <c r="K152" s="46"/>
      <c r="L152" s="46"/>
      <c r="M152" s="47"/>
      <c r="N152" s="37"/>
      <c r="O152" s="37"/>
      <c r="P152" s="37"/>
      <c r="Q152" s="102"/>
    </row>
    <row r="153" spans="1:18" s="57" customFormat="1" ht="32.25" customHeight="1">
      <c r="A153" s="73" t="s">
        <v>227</v>
      </c>
      <c r="B153" s="43" t="s">
        <v>176</v>
      </c>
      <c r="C153" s="44" t="s">
        <v>158</v>
      </c>
      <c r="D153" s="42">
        <v>5</v>
      </c>
      <c r="E153" s="45">
        <v>6000</v>
      </c>
      <c r="F153" s="45">
        <v>30000</v>
      </c>
      <c r="G153" s="42">
        <v>5</v>
      </c>
      <c r="H153" s="45">
        <v>6600</v>
      </c>
      <c r="I153" s="45">
        <v>33000</v>
      </c>
      <c r="J153" s="46"/>
      <c r="K153" s="46"/>
      <c r="L153" s="46"/>
      <c r="M153" s="47"/>
      <c r="N153" s="37"/>
      <c r="O153" s="37"/>
      <c r="P153" s="102">
        <f>F153</f>
        <v>30000</v>
      </c>
      <c r="Q153" s="37" t="s">
        <v>256</v>
      </c>
    </row>
    <row r="154" spans="1:18" s="57" customFormat="1" ht="29.25" customHeight="1">
      <c r="A154" s="73" t="s">
        <v>144</v>
      </c>
      <c r="B154" s="43" t="s">
        <v>177</v>
      </c>
      <c r="C154" s="44" t="s">
        <v>158</v>
      </c>
      <c r="D154" s="42">
        <v>5</v>
      </c>
      <c r="E154" s="45">
        <v>1000</v>
      </c>
      <c r="F154" s="45">
        <v>5000</v>
      </c>
      <c r="G154" s="42">
        <v>5</v>
      </c>
      <c r="H154" s="45">
        <v>1100</v>
      </c>
      <c r="I154" s="45">
        <v>5500</v>
      </c>
      <c r="J154" s="46"/>
      <c r="K154" s="46"/>
      <c r="L154" s="46"/>
      <c r="M154" s="47"/>
      <c r="N154" s="37"/>
      <c r="O154" s="37"/>
      <c r="P154" s="102">
        <f>F154</f>
        <v>5000</v>
      </c>
      <c r="Q154" s="37" t="s">
        <v>257</v>
      </c>
    </row>
    <row r="155" spans="1:18" s="57" customFormat="1" ht="31.5" customHeight="1">
      <c r="A155" s="73" t="s">
        <v>145</v>
      </c>
      <c r="B155" s="48" t="s">
        <v>178</v>
      </c>
      <c r="C155" s="44" t="s">
        <v>158</v>
      </c>
      <c r="D155" s="42">
        <v>5</v>
      </c>
      <c r="E155" s="45">
        <v>800</v>
      </c>
      <c r="F155" s="45">
        <v>4000</v>
      </c>
      <c r="G155" s="42">
        <v>5</v>
      </c>
      <c r="H155" s="45">
        <v>880</v>
      </c>
      <c r="I155" s="45">
        <v>4400</v>
      </c>
      <c r="J155" s="46"/>
      <c r="K155" s="46"/>
      <c r="L155" s="46"/>
      <c r="M155" s="47"/>
      <c r="N155" s="37"/>
      <c r="O155" s="37"/>
      <c r="P155" s="102">
        <f>F155</f>
        <v>4000</v>
      </c>
      <c r="Q155" s="37" t="s">
        <v>258</v>
      </c>
    </row>
    <row r="156" spans="1:18" s="57" customFormat="1" ht="37.5" customHeight="1">
      <c r="A156" s="73" t="s">
        <v>228</v>
      </c>
      <c r="B156" s="43" t="s">
        <v>174</v>
      </c>
      <c r="C156" s="174"/>
      <c r="D156" s="175"/>
      <c r="E156" s="175"/>
      <c r="F156" s="176"/>
      <c r="G156" s="175"/>
      <c r="H156" s="175"/>
      <c r="I156" s="175">
        <v>947</v>
      </c>
      <c r="J156" s="46"/>
      <c r="K156" s="46"/>
      <c r="L156" s="46"/>
      <c r="M156" s="47"/>
      <c r="N156" s="37"/>
      <c r="O156" s="37"/>
      <c r="P156" s="102"/>
      <c r="Q156" s="37" t="s">
        <v>250</v>
      </c>
    </row>
    <row r="157" spans="1:18" s="57" customFormat="1" ht="46.5" customHeight="1">
      <c r="A157" s="73" t="s">
        <v>229</v>
      </c>
      <c r="B157" s="48" t="s">
        <v>291</v>
      </c>
      <c r="C157" s="44" t="s">
        <v>175</v>
      </c>
      <c r="D157" s="45"/>
      <c r="E157" s="45"/>
      <c r="F157" s="45"/>
      <c r="G157" s="45"/>
      <c r="H157" s="45"/>
      <c r="I157" s="45"/>
      <c r="J157" s="42">
        <v>2</v>
      </c>
      <c r="K157" s="45">
        <v>46375</v>
      </c>
      <c r="L157" s="45">
        <f t="shared" ref="L157" si="11">J157*K157</f>
        <v>92750</v>
      </c>
      <c r="M157" s="47"/>
      <c r="N157" s="37"/>
      <c r="O157" s="37"/>
      <c r="P157" s="102">
        <f>L157</f>
        <v>92750</v>
      </c>
      <c r="Q157" s="37"/>
    </row>
    <row r="158" spans="1:18" s="57" customFormat="1" ht="35.25" customHeight="1">
      <c r="A158" s="73" t="s">
        <v>230</v>
      </c>
      <c r="B158" s="49" t="s">
        <v>251</v>
      </c>
      <c r="C158" s="44" t="s">
        <v>172</v>
      </c>
      <c r="D158" s="42">
        <v>1</v>
      </c>
      <c r="E158" s="45">
        <v>3000</v>
      </c>
      <c r="F158" s="45">
        <v>3000</v>
      </c>
      <c r="G158" s="104">
        <v>1</v>
      </c>
      <c r="H158" s="105">
        <v>3300</v>
      </c>
      <c r="I158" s="105">
        <v>3300</v>
      </c>
      <c r="J158" s="42"/>
      <c r="K158" s="45"/>
      <c r="L158" s="45"/>
      <c r="M158" s="47"/>
      <c r="N158" s="37"/>
      <c r="O158" s="37"/>
      <c r="P158" s="183">
        <f>F158</f>
        <v>3000</v>
      </c>
      <c r="Q158" s="47" t="s">
        <v>255</v>
      </c>
    </row>
    <row r="159" spans="1:18" s="57" customFormat="1" ht="29.25" customHeight="1">
      <c r="A159" s="73" t="s">
        <v>231</v>
      </c>
      <c r="B159" s="50" t="s">
        <v>179</v>
      </c>
      <c r="C159" s="44" t="s">
        <v>172</v>
      </c>
      <c r="D159" s="42">
        <v>1</v>
      </c>
      <c r="E159" s="45">
        <v>3000</v>
      </c>
      <c r="F159" s="45">
        <v>3000</v>
      </c>
      <c r="G159" s="104">
        <v>1</v>
      </c>
      <c r="H159" s="105">
        <v>3000</v>
      </c>
      <c r="I159" s="105">
        <v>3000</v>
      </c>
      <c r="J159" s="42"/>
      <c r="K159" s="45"/>
      <c r="L159" s="45"/>
      <c r="M159" s="47"/>
      <c r="N159" s="37"/>
      <c r="O159" s="37"/>
      <c r="P159" s="183">
        <f t="shared" ref="P159:P167" si="12">I159</f>
        <v>3000</v>
      </c>
      <c r="Q159" s="184"/>
      <c r="R159" s="182"/>
    </row>
    <row r="160" spans="1:18" s="57" customFormat="1" ht="95.25" customHeight="1">
      <c r="A160" s="73" t="s">
        <v>232</v>
      </c>
      <c r="B160" s="50" t="s">
        <v>296</v>
      </c>
      <c r="C160" s="44" t="s">
        <v>172</v>
      </c>
      <c r="D160" s="42">
        <v>6</v>
      </c>
      <c r="E160" s="52">
        <v>3000</v>
      </c>
      <c r="F160" s="52">
        <v>18000</v>
      </c>
      <c r="G160" s="42">
        <v>6</v>
      </c>
      <c r="H160" s="52">
        <v>3000</v>
      </c>
      <c r="I160" s="177">
        <v>18000</v>
      </c>
      <c r="J160" s="42"/>
      <c r="K160" s="45"/>
      <c r="L160" s="45"/>
      <c r="M160" s="47"/>
      <c r="N160" s="37"/>
      <c r="O160" s="37"/>
      <c r="P160" s="183">
        <f t="shared" si="12"/>
        <v>18000</v>
      </c>
      <c r="Q160" s="47"/>
    </row>
    <row r="161" spans="1:17" s="57" customFormat="1" ht="47.25" customHeight="1">
      <c r="A161" s="73" t="s">
        <v>233</v>
      </c>
      <c r="B161" s="51" t="s">
        <v>243</v>
      </c>
      <c r="C161" s="44" t="s">
        <v>172</v>
      </c>
      <c r="D161" s="42">
        <v>1</v>
      </c>
      <c r="E161" s="52">
        <v>9000</v>
      </c>
      <c r="F161" s="52">
        <v>9000</v>
      </c>
      <c r="G161" s="42">
        <v>1</v>
      </c>
      <c r="H161" s="52">
        <v>9000</v>
      </c>
      <c r="I161" s="177">
        <v>9000</v>
      </c>
      <c r="J161" s="42"/>
      <c r="K161" s="45"/>
      <c r="L161" s="45"/>
      <c r="M161" s="47"/>
      <c r="N161" s="37"/>
      <c r="O161" s="37"/>
      <c r="P161" s="183">
        <f t="shared" si="12"/>
        <v>9000</v>
      </c>
      <c r="Q161" s="47"/>
    </row>
    <row r="162" spans="1:17" s="57" customFormat="1" ht="48.75" customHeight="1">
      <c r="A162" s="73" t="s">
        <v>234</v>
      </c>
      <c r="B162" s="50" t="s">
        <v>244</v>
      </c>
      <c r="C162" s="44" t="s">
        <v>172</v>
      </c>
      <c r="D162" s="42">
        <v>1</v>
      </c>
      <c r="E162" s="52">
        <v>7800</v>
      </c>
      <c r="F162" s="52">
        <v>7800</v>
      </c>
      <c r="G162" s="42">
        <v>1</v>
      </c>
      <c r="H162" s="52">
        <v>7800</v>
      </c>
      <c r="I162" s="177">
        <v>7800</v>
      </c>
      <c r="J162" s="42"/>
      <c r="K162" s="45"/>
      <c r="L162" s="45"/>
      <c r="M162" s="47"/>
      <c r="N162" s="37"/>
      <c r="O162" s="37"/>
      <c r="P162" s="183">
        <f t="shared" si="12"/>
        <v>7800</v>
      </c>
      <c r="Q162" s="47"/>
    </row>
    <row r="163" spans="1:17" s="57" customFormat="1" ht="47.25" customHeight="1">
      <c r="A163" s="73" t="s">
        <v>235</v>
      </c>
      <c r="B163" s="50" t="s">
        <v>246</v>
      </c>
      <c r="C163" s="44" t="s">
        <v>172</v>
      </c>
      <c r="D163" s="42">
        <v>1</v>
      </c>
      <c r="E163" s="52">
        <v>10000</v>
      </c>
      <c r="F163" s="52">
        <v>10000</v>
      </c>
      <c r="G163" s="42">
        <v>1</v>
      </c>
      <c r="H163" s="52">
        <v>10000</v>
      </c>
      <c r="I163" s="177">
        <v>10000</v>
      </c>
      <c r="J163" s="42"/>
      <c r="K163" s="45"/>
      <c r="L163" s="45"/>
      <c r="M163" s="47"/>
      <c r="N163" s="37"/>
      <c r="O163" s="37"/>
      <c r="P163" s="183">
        <f t="shared" si="12"/>
        <v>10000</v>
      </c>
      <c r="Q163" s="47"/>
    </row>
    <row r="164" spans="1:17" s="57" customFormat="1" ht="49.5" customHeight="1">
      <c r="A164" s="73" t="s">
        <v>236</v>
      </c>
      <c r="B164" s="50" t="s">
        <v>241</v>
      </c>
      <c r="C164" s="44" t="s">
        <v>172</v>
      </c>
      <c r="D164" s="42">
        <v>1</v>
      </c>
      <c r="E164" s="52">
        <v>8000</v>
      </c>
      <c r="F164" s="52">
        <v>8000</v>
      </c>
      <c r="G164" s="42">
        <v>1</v>
      </c>
      <c r="H164" s="52">
        <v>8000</v>
      </c>
      <c r="I164" s="177">
        <v>8000</v>
      </c>
      <c r="J164" s="42"/>
      <c r="K164" s="45"/>
      <c r="L164" s="45"/>
      <c r="M164" s="47"/>
      <c r="N164" s="37"/>
      <c r="O164" s="37"/>
      <c r="P164" s="183">
        <f t="shared" si="12"/>
        <v>8000</v>
      </c>
      <c r="Q164" s="47"/>
    </row>
    <row r="165" spans="1:17" s="57" customFormat="1" ht="48.75" customHeight="1">
      <c r="A165" s="73" t="s">
        <v>237</v>
      </c>
      <c r="B165" s="50" t="s">
        <v>245</v>
      </c>
      <c r="C165" s="44" t="s">
        <v>172</v>
      </c>
      <c r="D165" s="42">
        <v>1</v>
      </c>
      <c r="E165" s="52">
        <v>7000</v>
      </c>
      <c r="F165" s="52">
        <v>7000</v>
      </c>
      <c r="G165" s="42">
        <v>1</v>
      </c>
      <c r="H165" s="52">
        <v>7000</v>
      </c>
      <c r="I165" s="177">
        <v>7000</v>
      </c>
      <c r="J165" s="42"/>
      <c r="K165" s="45"/>
      <c r="L165" s="45"/>
      <c r="M165" s="47"/>
      <c r="N165" s="37"/>
      <c r="O165" s="37"/>
      <c r="P165" s="183">
        <f t="shared" si="12"/>
        <v>7000</v>
      </c>
      <c r="Q165" s="47"/>
    </row>
    <row r="166" spans="1:17" s="57" customFormat="1" ht="51" customHeight="1">
      <c r="A166" s="73" t="s">
        <v>238</v>
      </c>
      <c r="B166" s="50" t="s">
        <v>242</v>
      </c>
      <c r="C166" s="44" t="s">
        <v>172</v>
      </c>
      <c r="D166" s="42">
        <v>1</v>
      </c>
      <c r="E166" s="52">
        <v>6000</v>
      </c>
      <c r="F166" s="52">
        <v>6000</v>
      </c>
      <c r="G166" s="42">
        <v>1</v>
      </c>
      <c r="H166" s="52">
        <v>9000</v>
      </c>
      <c r="I166" s="177">
        <v>9000</v>
      </c>
      <c r="J166" s="42"/>
      <c r="K166" s="45"/>
      <c r="L166" s="45"/>
      <c r="M166" s="47"/>
      <c r="N166" s="37"/>
      <c r="O166" s="37"/>
      <c r="P166" s="183">
        <f>F166</f>
        <v>6000</v>
      </c>
      <c r="Q166" s="47"/>
    </row>
    <row r="167" spans="1:17" s="57" customFormat="1" ht="45.75" customHeight="1">
      <c r="A167" s="73" t="s">
        <v>239</v>
      </c>
      <c r="B167" s="51" t="s">
        <v>247</v>
      </c>
      <c r="C167" s="44" t="s">
        <v>172</v>
      </c>
      <c r="D167" s="42">
        <v>1</v>
      </c>
      <c r="E167" s="52">
        <v>7800</v>
      </c>
      <c r="F167" s="52">
        <v>7800</v>
      </c>
      <c r="G167" s="42">
        <v>1</v>
      </c>
      <c r="H167" s="52">
        <v>7800</v>
      </c>
      <c r="I167" s="177">
        <v>7800</v>
      </c>
      <c r="J167" s="42"/>
      <c r="K167" s="45"/>
      <c r="L167" s="45"/>
      <c r="M167" s="47"/>
      <c r="N167" s="37"/>
      <c r="O167" s="37"/>
      <c r="P167" s="183">
        <f t="shared" si="12"/>
        <v>7800</v>
      </c>
      <c r="Q167" s="47"/>
    </row>
    <row r="168" spans="1:17" s="57" customFormat="1" ht="30" customHeight="1">
      <c r="A168" s="73" t="s">
        <v>240</v>
      </c>
      <c r="B168" s="51" t="s">
        <v>180</v>
      </c>
      <c r="C168" s="44"/>
      <c r="D168" s="42">
        <v>1</v>
      </c>
      <c r="E168" s="52">
        <v>9000</v>
      </c>
      <c r="F168" s="52">
        <v>9000</v>
      </c>
      <c r="G168" s="42"/>
      <c r="H168" s="52"/>
      <c r="I168" s="177"/>
      <c r="J168" s="42"/>
      <c r="K168" s="45"/>
      <c r="L168" s="45"/>
      <c r="M168" s="47"/>
      <c r="N168" s="37"/>
      <c r="O168" s="37"/>
      <c r="P168" s="102">
        <f>F168</f>
        <v>9000</v>
      </c>
      <c r="Q168" s="37"/>
    </row>
    <row r="169" spans="1:17" s="57" customFormat="1" ht="47.25" customHeight="1">
      <c r="B169" s="54" t="s">
        <v>181</v>
      </c>
      <c r="C169" s="44"/>
      <c r="D169" s="53">
        <v>73600</v>
      </c>
      <c r="E169" s="52">
        <v>0.22</v>
      </c>
      <c r="F169" s="52">
        <f>D169*E169</f>
        <v>16192</v>
      </c>
      <c r="G169" s="53">
        <v>76600</v>
      </c>
      <c r="H169" s="52">
        <v>0.22</v>
      </c>
      <c r="I169" s="52">
        <v>16852</v>
      </c>
      <c r="J169" s="42"/>
      <c r="K169" s="45"/>
      <c r="L169" s="45"/>
      <c r="M169" s="47"/>
      <c r="N169" s="37"/>
      <c r="O169" s="37"/>
      <c r="P169" s="102">
        <f>F169</f>
        <v>16192</v>
      </c>
      <c r="Q169" s="37" t="s">
        <v>254</v>
      </c>
    </row>
    <row r="170" spans="1:17" s="57" customFormat="1" ht="15">
      <c r="A170" s="262" t="s">
        <v>71</v>
      </c>
      <c r="B170" s="251"/>
      <c r="C170" s="165"/>
      <c r="D170" s="165"/>
      <c r="E170" s="166"/>
      <c r="F170" s="167">
        <f>SUM(F132:F169)</f>
        <v>164792</v>
      </c>
      <c r="G170" s="168"/>
      <c r="H170" s="168"/>
      <c r="I170" s="169">
        <f>SUM(I133:I169)</f>
        <v>164599</v>
      </c>
      <c r="J170" s="168"/>
      <c r="K170" s="168"/>
      <c r="L170" s="169">
        <f>L157</f>
        <v>92750</v>
      </c>
      <c r="M170" s="149"/>
      <c r="N170" s="40"/>
      <c r="O170" s="40"/>
      <c r="P170" s="170">
        <f>I170+L170</f>
        <v>257349</v>
      </c>
      <c r="Q170" s="40"/>
    </row>
    <row r="171" spans="1:17" s="57" customFormat="1" ht="15">
      <c r="A171" s="253" t="s">
        <v>72</v>
      </c>
      <c r="B171" s="254"/>
      <c r="C171" s="149"/>
      <c r="D171" s="149"/>
      <c r="E171" s="154"/>
      <c r="F171" s="150">
        <f>F20+F24+F38+F48+F68+F74+F90+F103+F109+F113+F118+F130+F170</f>
        <v>815932</v>
      </c>
      <c r="G171" s="149"/>
      <c r="H171" s="149"/>
      <c r="I171" s="150">
        <f>I20+I24+I68+I74+I103+I109+I113+I130+I170</f>
        <v>814591.54998999997</v>
      </c>
      <c r="J171" s="149"/>
      <c r="K171" s="149"/>
      <c r="L171" s="170">
        <f>L48+L68+L90+L103+L170</f>
        <v>400000</v>
      </c>
      <c r="M171" s="149"/>
      <c r="N171" s="40"/>
      <c r="O171" s="40"/>
      <c r="P171" s="150">
        <f>P20+P24+P48+P68+P74+P90+P103+P109+P113+P130+P170</f>
        <v>1215739</v>
      </c>
      <c r="Q171" s="40"/>
    </row>
    <row r="172" spans="1:17" s="57" customFormat="1" ht="15" collapsed="1">
      <c r="A172" s="255" t="s">
        <v>73</v>
      </c>
      <c r="B172" s="256"/>
      <c r="C172" s="40"/>
      <c r="D172" s="40"/>
      <c r="E172" s="34"/>
      <c r="F172" s="34"/>
      <c r="G172" s="40"/>
      <c r="H172" s="40"/>
      <c r="I172" s="40"/>
      <c r="J172" s="40"/>
      <c r="K172" s="40"/>
      <c r="L172" s="40"/>
      <c r="M172" s="40"/>
      <c r="N172" s="40"/>
      <c r="O172" s="40"/>
      <c r="P172" s="103">
        <f>F171+L171-P171</f>
        <v>193</v>
      </c>
      <c r="Q172" s="40"/>
    </row>
    <row r="173" spans="1:17">
      <c r="F173" s="185"/>
      <c r="G173" s="185"/>
      <c r="H173" s="185"/>
      <c r="I173" s="185"/>
      <c r="J173" s="185"/>
      <c r="K173" s="185"/>
      <c r="L173" s="185"/>
      <c r="M173" s="185"/>
      <c r="N173" s="148"/>
      <c r="O173" s="148"/>
      <c r="P173" s="185"/>
    </row>
    <row r="174" spans="1:17"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</row>
  </sheetData>
  <mergeCells count="28">
    <mergeCell ref="A171:B171"/>
    <mergeCell ref="A172:B172"/>
    <mergeCell ref="A113:B113"/>
    <mergeCell ref="A118:B118"/>
    <mergeCell ref="A124:B124"/>
    <mergeCell ref="A130:B130"/>
    <mergeCell ref="A170:B170"/>
    <mergeCell ref="A68:B68"/>
    <mergeCell ref="A74:B74"/>
    <mergeCell ref="A90:B90"/>
    <mergeCell ref="A103:B103"/>
    <mergeCell ref="A109:B109"/>
    <mergeCell ref="A38:B38"/>
    <mergeCell ref="A48:B48"/>
    <mergeCell ref="M1:O1"/>
    <mergeCell ref="P1:P3"/>
    <mergeCell ref="A1:A3"/>
    <mergeCell ref="B1:B3"/>
    <mergeCell ref="C1:C3"/>
    <mergeCell ref="A20:B20"/>
    <mergeCell ref="A24:B24"/>
    <mergeCell ref="Q1:Q3"/>
    <mergeCell ref="D2:F2"/>
    <mergeCell ref="G2:I2"/>
    <mergeCell ref="J2:L2"/>
    <mergeCell ref="M2:O2"/>
    <mergeCell ref="D1:I1"/>
    <mergeCell ref="J1:L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workbookViewId="0">
      <selection activeCell="A5" sqref="A5"/>
    </sheetView>
  </sheetViews>
  <sheetFormatPr defaultRowHeight="12.75"/>
  <cols>
    <col min="1" max="1" width="61.1640625" customWidth="1"/>
    <col min="2" max="2" width="37.5" customWidth="1"/>
    <col min="3" max="3" width="89.83203125" customWidth="1"/>
  </cols>
  <sheetData>
    <row r="1" spans="1:3" ht="18.2" customHeight="1">
      <c r="A1" s="4" t="s">
        <v>74</v>
      </c>
      <c r="B1" s="5" t="s">
        <v>75</v>
      </c>
      <c r="C1" s="6" t="s">
        <v>76</v>
      </c>
    </row>
    <row r="2" spans="1:3" ht="67.7" customHeight="1">
      <c r="A2" s="7" t="s">
        <v>77</v>
      </c>
      <c r="B2" s="8" t="s">
        <v>78</v>
      </c>
      <c r="C2" s="9" t="s">
        <v>79</v>
      </c>
    </row>
    <row r="3" spans="1:3" ht="39.75" customHeight="1">
      <c r="A3" s="10" t="s">
        <v>80</v>
      </c>
      <c r="B3" s="11"/>
      <c r="C3" s="11"/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5" sqref="C5:G20"/>
    </sheetView>
  </sheetViews>
  <sheetFormatPr defaultRowHeight="12.75"/>
  <cols>
    <col min="2" max="2" width="8.83203125" customWidth="1"/>
  </cols>
  <sheetData>
    <row r="1" spans="1:7" ht="13.5" thickBot="1">
      <c r="A1" s="263" t="s">
        <v>259</v>
      </c>
      <c r="B1" s="263" t="s">
        <v>260</v>
      </c>
      <c r="C1" s="266" t="s">
        <v>261</v>
      </c>
      <c r="D1" s="267"/>
      <c r="E1" s="267"/>
      <c r="F1" s="267"/>
      <c r="G1" s="268"/>
    </row>
    <row r="2" spans="1:7" ht="13.5" thickBot="1">
      <c r="A2" s="265"/>
      <c r="B2" s="265"/>
      <c r="C2" s="266" t="s">
        <v>262</v>
      </c>
      <c r="D2" s="267"/>
      <c r="E2" s="267"/>
      <c r="F2" s="267"/>
      <c r="G2" s="268"/>
    </row>
    <row r="3" spans="1:7" ht="13.5" thickBot="1">
      <c r="A3" s="265"/>
      <c r="B3" s="265"/>
      <c r="C3" s="263" t="s">
        <v>263</v>
      </c>
      <c r="D3" s="266" t="s">
        <v>264</v>
      </c>
      <c r="E3" s="267"/>
      <c r="F3" s="268"/>
      <c r="G3" s="263" t="s">
        <v>265</v>
      </c>
    </row>
    <row r="4" spans="1:7" ht="53.25" thickBot="1">
      <c r="A4" s="264"/>
      <c r="B4" s="264"/>
      <c r="C4" s="264"/>
      <c r="D4" s="122" t="s">
        <v>266</v>
      </c>
      <c r="E4" s="122" t="s">
        <v>267</v>
      </c>
      <c r="F4" s="122" t="s">
        <v>268</v>
      </c>
      <c r="G4" s="264"/>
    </row>
    <row r="5" spans="1:7" ht="102" thickBot="1">
      <c r="A5" s="123">
        <v>1</v>
      </c>
      <c r="B5" s="124" t="s">
        <v>269</v>
      </c>
      <c r="C5" s="125"/>
      <c r="D5" s="125"/>
      <c r="E5" s="125"/>
      <c r="F5" s="125"/>
      <c r="G5" s="125"/>
    </row>
    <row r="6" spans="1:7" ht="68.25" thickBot="1">
      <c r="A6" s="123">
        <v>2</v>
      </c>
      <c r="B6" s="124" t="s">
        <v>270</v>
      </c>
      <c r="C6" s="126"/>
      <c r="D6" s="126"/>
      <c r="E6" s="126"/>
      <c r="F6" s="126"/>
      <c r="G6" s="126"/>
    </row>
    <row r="7" spans="1:7" ht="79.5" thickBot="1">
      <c r="A7" s="123">
        <v>3</v>
      </c>
      <c r="B7" s="124" t="s">
        <v>271</v>
      </c>
      <c r="C7" s="126"/>
      <c r="D7" s="126"/>
      <c r="E7" s="126"/>
      <c r="F7" s="126"/>
      <c r="G7" s="126"/>
    </row>
    <row r="8" spans="1:7" ht="102" thickBot="1">
      <c r="A8" s="123">
        <v>4</v>
      </c>
      <c r="B8" s="124" t="s">
        <v>272</v>
      </c>
      <c r="C8" s="126"/>
      <c r="D8" s="126"/>
      <c r="E8" s="126"/>
      <c r="F8" s="125"/>
      <c r="G8" s="126"/>
    </row>
    <row r="9" spans="1:7" ht="102" thickBot="1">
      <c r="A9" s="123">
        <v>5</v>
      </c>
      <c r="B9" s="124" t="s">
        <v>273</v>
      </c>
      <c r="C9" s="126"/>
      <c r="D9" s="126"/>
      <c r="E9" s="126"/>
      <c r="F9" s="125"/>
      <c r="G9" s="125"/>
    </row>
    <row r="10" spans="1:7" ht="102" thickBot="1">
      <c r="A10" s="123">
        <v>6</v>
      </c>
      <c r="B10" s="124" t="s">
        <v>274</v>
      </c>
      <c r="C10" s="126"/>
      <c r="D10" s="126"/>
      <c r="E10" s="126"/>
      <c r="F10" s="125"/>
      <c r="G10" s="126"/>
    </row>
    <row r="11" spans="1:7" ht="102" thickBot="1">
      <c r="A11" s="123">
        <v>7</v>
      </c>
      <c r="B11" s="124" t="s">
        <v>275</v>
      </c>
      <c r="C11" s="126"/>
      <c r="D11" s="126"/>
      <c r="E11" s="126"/>
      <c r="F11" s="125"/>
      <c r="G11" s="125"/>
    </row>
    <row r="12" spans="1:7" ht="79.5" thickBot="1">
      <c r="A12" s="123">
        <v>8</v>
      </c>
      <c r="B12" s="124" t="s">
        <v>276</v>
      </c>
      <c r="C12" s="126"/>
      <c r="D12" s="126"/>
      <c r="E12" s="126"/>
      <c r="F12" s="125"/>
      <c r="G12" s="126"/>
    </row>
    <row r="13" spans="1:7" ht="90.75" thickBot="1">
      <c r="A13" s="123">
        <v>9</v>
      </c>
      <c r="B13" s="124" t="s">
        <v>277</v>
      </c>
      <c r="C13" s="126"/>
      <c r="D13" s="126"/>
      <c r="E13" s="126"/>
      <c r="F13" s="125"/>
      <c r="G13" s="126"/>
    </row>
    <row r="14" spans="1:7" ht="90.75" thickBot="1">
      <c r="A14" s="123">
        <v>10</v>
      </c>
      <c r="B14" s="124" t="s">
        <v>278</v>
      </c>
      <c r="C14" s="126"/>
      <c r="D14" s="125"/>
      <c r="E14" s="127"/>
      <c r="F14" s="125"/>
      <c r="G14" s="126"/>
    </row>
    <row r="15" spans="1:7" ht="90.75" thickBot="1">
      <c r="A15" s="123">
        <v>11</v>
      </c>
      <c r="B15" s="124" t="s">
        <v>279</v>
      </c>
      <c r="C15" s="125"/>
      <c r="D15" s="125"/>
      <c r="E15" s="125"/>
      <c r="F15" s="125"/>
      <c r="G15" s="125"/>
    </row>
    <row r="16" spans="1:7" ht="214.5" thickBot="1">
      <c r="A16" s="123">
        <v>12</v>
      </c>
      <c r="B16" s="124" t="s">
        <v>280</v>
      </c>
      <c r="C16" s="125"/>
      <c r="D16" s="125"/>
      <c r="E16" s="125"/>
      <c r="F16" s="125"/>
      <c r="G16" s="125"/>
    </row>
    <row r="17" spans="1:7" ht="90.75" thickBot="1">
      <c r="A17" s="123">
        <v>13</v>
      </c>
      <c r="B17" s="124" t="s">
        <v>281</v>
      </c>
      <c r="C17" s="125"/>
      <c r="D17" s="125"/>
      <c r="E17" s="125"/>
      <c r="F17" s="125"/>
      <c r="G17" s="125"/>
    </row>
    <row r="18" spans="1:7" ht="79.5" thickBot="1">
      <c r="A18" s="123">
        <v>14</v>
      </c>
      <c r="B18" s="124" t="s">
        <v>282</v>
      </c>
      <c r="C18" s="126"/>
      <c r="D18" s="125"/>
      <c r="E18" s="127"/>
      <c r="F18" s="125"/>
      <c r="G18" s="126"/>
    </row>
    <row r="19" spans="1:7" ht="79.5" thickBot="1">
      <c r="A19" s="123">
        <v>15</v>
      </c>
      <c r="B19" s="124" t="s">
        <v>283</v>
      </c>
      <c r="C19" s="126"/>
      <c r="D19" s="126"/>
      <c r="E19" s="126"/>
      <c r="F19" s="125"/>
      <c r="G19" s="126"/>
    </row>
    <row r="20" spans="1:7" ht="63.75" thickBot="1">
      <c r="A20" s="128"/>
      <c r="B20" s="122" t="s">
        <v>284</v>
      </c>
      <c r="C20" s="129"/>
      <c r="D20" s="129"/>
      <c r="E20" s="129"/>
      <c r="F20" s="129"/>
      <c r="G20" s="129"/>
    </row>
  </sheetData>
  <mergeCells count="7">
    <mergeCell ref="G3:G4"/>
    <mergeCell ref="A1:A4"/>
    <mergeCell ref="B1:B4"/>
    <mergeCell ref="C1:G1"/>
    <mergeCell ref="C2:G2"/>
    <mergeCell ref="C3:C4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Belousova_N</dc:creator>
  <cp:lastModifiedBy>Dim-15</cp:lastModifiedBy>
  <cp:lastPrinted>2021-11-27T12:42:30Z</cp:lastPrinted>
  <dcterms:created xsi:type="dcterms:W3CDTF">2021-10-18T08:53:44Z</dcterms:created>
  <dcterms:modified xsi:type="dcterms:W3CDTF">2021-12-18T13:57:22Z</dcterms:modified>
</cp:coreProperties>
</file>