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Фінансування" sheetId="1" r:id="rId1"/>
    <sheet name="Кошторис  витрат" sheetId="2" r:id="rId2"/>
  </sheets>
  <definedNames>
    <definedName name="_xlnm.Print_Area" localSheetId="1">'Кошторис  витрат'!$A$1:$AA$270</definedName>
  </definedNames>
  <calcPr fullCalcOnLoad="1"/>
</workbook>
</file>

<file path=xl/sharedStrings.xml><?xml version="1.0" encoding="utf-8"?>
<sst xmlns="http://schemas.openxmlformats.org/spreadsheetml/2006/main" count="996" uniqueCount="527">
  <si>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</si>
  <si>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</si>
  <si>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</si>
  <si>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</si>
  <si>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</si>
  <si>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</si>
  <si>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</si>
  <si>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</si>
  <si>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</si>
  <si>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</si>
  <si>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</si>
  <si>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</si>
  <si>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</si>
  <si>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</si>
  <si>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</si>
  <si>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</si>
  <si>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</si>
  <si>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</si>
  <si>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</si>
  <si>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</si>
  <si>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</si>
  <si>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</si>
  <si>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</si>
  <si>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</si>
  <si>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</si>
  <si>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</si>
  <si>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</si>
  <si>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</si>
  <si>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</si>
  <si>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</si>
  <si>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</si>
  <si>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</si>
  <si>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</si>
  <si>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</si>
  <si>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</si>
  <si>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</si>
  <si>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</si>
  <si>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</si>
  <si>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</si>
  <si>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</si>
  <si>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</si>
  <si>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</si>
  <si>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</si>
  <si>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</si>
  <si>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</si>
  <si>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</si>
  <si>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</si>
  <si>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</si>
  <si>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</si>
  <si>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</si>
  <si>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</si>
  <si>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</si>
  <si>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</si>
  <si>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</si>
  <si>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</si>
  <si>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</si>
  <si>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</si>
  <si>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</si>
  <si>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</si>
  <si>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</si>
  <si>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</si>
  <si>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</si>
  <si>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</si>
  <si>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</si>
  <si>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</si>
  <si>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</si>
  <si>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</si>
  <si>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</si>
  <si>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</si>
  <si>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</si>
  <si>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</si>
  <si>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</si>
  <si>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</si>
  <si>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</si>
  <si>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</si>
  <si>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</si>
  <si>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</si>
  <si>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</si>
  <si>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</si>
  <si>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</si>
  <si>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</si>
  <si>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</si>
  <si>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</si>
  <si>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</si>
  <si>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</si>
  <si>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</si>
  <si>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</si>
  <si>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</si>
  <si>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</si>
  <si>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</si>
  <si>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</si>
  <si>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</si>
  <si>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</si>
  <si>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</si>
  <si>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</si>
  <si>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</si>
  <si>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</si>
  <si>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</si>
  <si>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</si>
  <si>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</si>
  <si>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</si>
  <si>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</si>
  <si>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</si>
  <si>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</si>
  <si>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</si>
  <si>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</si>
  <si>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</si>
  <si>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</si>
  <si>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</si>
  <si>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</si>
  <si>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</si>
  <si>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</si>
  <si>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</si>
  <si>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</si>
  <si>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</si>
  <si>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</si>
  <si>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</si>
  <si>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</si>
  <si>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</si>
  <si>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</si>
  <si>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</si>
  <si>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</si>
  <si>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</si>
  <si>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</si>
  <si>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</si>
  <si>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</si>
  <si>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</si>
  <si>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</si>
  <si>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</si>
  <si>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</si>
  <si>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</si>
  <si>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</si>
  <si>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</si>
  <si>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</si>
  <si>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</si>
  <si>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</si>
  <si>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</si>
  <si>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</si>
  <si>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</si>
  <si>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</si>
  <si>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</si>
  <si>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</si>
  <si>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</si>
  <si>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</si>
  <si>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</si>
  <si>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</si>
  <si>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</si>
  <si>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</si>
  <si>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</si>
  <si>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</si>
  <si>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</si>
  <si>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</si>
  <si>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</si>
  <si>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</si>
  <si>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</si>
  <si>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</si>
  <si>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</si>
  <si>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</si>
  <si>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</si>
  <si>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</si>
  <si>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</si>
  <si>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</si>
  <si>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</si>
  <si>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</si>
  <si>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</si>
  <si>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</si>
  <si>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</si>
  <si>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Друк буклетів</t>
  </si>
  <si>
    <t>7.5</t>
  </si>
  <si>
    <t>7.6</t>
  </si>
  <si>
    <t>Послуги копірайтера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</si>
  <si>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</si>
  <si>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</si>
  <si>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</si>
  <si>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</si>
  <si>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</si>
  <si>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</si>
  <si>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</si>
  <si>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</si>
  <si>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</si>
  <si>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</si>
  <si>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</si>
  <si>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</si>
  <si>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</si>
  <si>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</si>
  <si>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</si>
  <si>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</si>
  <si>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</si>
  <si>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</si>
  <si>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</si>
  <si>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</si>
  <si>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</si>
  <si>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</si>
  <si>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</si>
  <si>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</si>
  <si>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</si>
  <si>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</si>
  <si>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</si>
  <si>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</si>
  <si>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</si>
  <si>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</si>
  <si>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</si>
  <si>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</si>
  <si>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</si>
  <si>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</si>
  <si>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</si>
  <si>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</si>
  <si>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</si>
  <si>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</si>
  <si>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</si>
  <si>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</si>
  <si>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</si>
  <si>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</si>
  <si>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</si>
  <si>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</si>
  <si>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</si>
  <si>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</si>
  <si>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</si>
  <si>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</si>
  <si>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</si>
  <si>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</si>
  <si>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</si>
  <si>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</si>
  <si>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</si>
  <si>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</si>
  <si>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</si>
  <si>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</si>
  <si>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</si>
  <si>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</si>
  <si>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</si>
  <si>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</si>
  <si>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</si>
  <si>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</si>
  <si>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</si>
  <si>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</si>
  <si>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</si>
  <si>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</si>
  <si>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</si>
  <si>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</si>
  <si>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</si>
  <si>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</si>
  <si>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</si>
  <si>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</si>
  <si>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</si>
  <si>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</si>
  <si>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</si>
  <si>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 xml:space="preserve">Витрати з обслуговування сайту </t>
  </si>
  <si>
    <t>Фотофіксація</t>
  </si>
  <si>
    <t>Відеофіксація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</si>
  <si>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</si>
  <si>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</si>
  <si>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</si>
  <si>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</si>
  <si>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</si>
  <si>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</si>
  <si>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</si>
  <si>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</si>
  <si>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</si>
  <si>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</si>
  <si>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</si>
  <si>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</si>
  <si>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</si>
  <si>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</si>
  <si>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</si>
  <si>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</si>
  <si>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</si>
  <si>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</si>
  <si>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</si>
  <si>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</si>
  <si>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</si>
  <si>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</si>
  <si>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</si>
  <si>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</si>
  <si>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</si>
  <si>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</si>
  <si>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</si>
  <si>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</si>
  <si>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</si>
  <si>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</si>
  <si>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</si>
  <si>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</si>
  <si>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</si>
  <si>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</si>
  <si>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</si>
  <si>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</si>
  <si>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</si>
  <si>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</si>
  <si>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</si>
  <si>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</si>
  <si>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</si>
  <si>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</si>
  <si>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</si>
  <si>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</si>
  <si>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</si>
  <si>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</si>
  <si>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</si>
  <si>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</si>
  <si>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</si>
  <si>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</si>
  <si>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</si>
  <si>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</si>
  <si>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</si>
  <si>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</si>
  <si>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</si>
  <si>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</si>
  <si>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</si>
  <si>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</si>
  <si>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 xml:space="preserve">  Білько Дмитро Вікторович, науковий куратор проєкту</t>
  </si>
  <si>
    <t xml:space="preserve"> Маріна Зоя Павлівна, консультант з етнографії</t>
  </si>
  <si>
    <t>1.3.4.</t>
  </si>
  <si>
    <t>Малютін Олексій Олексійович, консультант з виставкових конструкцій</t>
  </si>
  <si>
    <t>Чернова Тетяна Олександрівна, адміністратор</t>
  </si>
  <si>
    <t>1.3.5.</t>
  </si>
  <si>
    <t>Омельник Сергій Веніамінович, консультант  щодо стану збереження музейних предметів, рекомендацій щодо експонування</t>
  </si>
  <si>
    <t>1.3.6.</t>
  </si>
  <si>
    <t>Чухно Світлана Володимирівна, бухгалтер</t>
  </si>
  <si>
    <t>Освітлювальні прилади із нейтральним світлом, найменш шкідливим для предметів, що представлені в експозиції</t>
  </si>
  <si>
    <t>Світильник трековий 36Вт білий</t>
  </si>
  <si>
    <t>Шинопровод однофазний для трекових світильників, білий</t>
  </si>
  <si>
    <t>3.1.4</t>
  </si>
  <si>
    <t>Світлодіодна стрічка</t>
  </si>
  <si>
    <t>м</t>
  </si>
  <si>
    <t>3.1.5.</t>
  </si>
  <si>
    <t>Послуги з харчування (сніданок/обід/вечеря/кава-брейк), 6 волонтерів</t>
  </si>
  <si>
    <t>Витратні матеріали для створення експозиції (згідно з ескізним проєктом)</t>
  </si>
  <si>
    <t>Матерія "Діамонд сірий"</t>
  </si>
  <si>
    <t>Вішалки</t>
  </si>
  <si>
    <t>шт</t>
  </si>
  <si>
    <t>6.1.4</t>
  </si>
  <si>
    <t>Тримачі для дзеркал</t>
  </si>
  <si>
    <t>компл</t>
  </si>
  <si>
    <t>Оргскло</t>
  </si>
  <si>
    <t>Витратні матеріали комплектами для створення експозиції (анкера, саморізи, лак, валіки, ванночки)</t>
  </si>
  <si>
    <t xml:space="preserve">Шліфована фанера </t>
  </si>
  <si>
    <t>6.1.11</t>
  </si>
  <si>
    <t>6.1.10</t>
  </si>
  <si>
    <t>USB флешка объемом 16 ГБ</t>
  </si>
  <si>
    <t>Друк  та розміщення плакатів</t>
  </si>
  <si>
    <t xml:space="preserve">Друк та розміщення презентаційних банерів </t>
  </si>
  <si>
    <t>Друк текстів та зображень на фарбованій фанері</t>
  </si>
  <si>
    <t>Рекламні витрати  ТК "Орбіта"</t>
  </si>
  <si>
    <t>місяць</t>
  </si>
  <si>
    <t>Рекламні витрати pokrovsk.news,</t>
  </si>
  <si>
    <t xml:space="preserve"> Рекламні витрати сайт 06239,  </t>
  </si>
  <si>
    <t>тиждень</t>
  </si>
  <si>
    <t>Рекламні витрати  соц. мережа Facecebook</t>
  </si>
  <si>
    <t>9.6</t>
  </si>
  <si>
    <t>дні</t>
  </si>
  <si>
    <t>Письмовий переклад екскурсії на польську мову</t>
  </si>
  <si>
    <t xml:space="preserve">Письмовий переклад тексту екскурсії на англійську </t>
  </si>
  <si>
    <t>Аудіо запис екскурсії на польській мові</t>
  </si>
  <si>
    <t>Аудіо запис екскурсії на анлійській мові</t>
  </si>
  <si>
    <t>слів</t>
  </si>
  <si>
    <t>ФОП Соловйов Олександр Миколайович Створення ескізного дизайн-проєкту експозиції</t>
  </si>
  <si>
    <t>13.1.5</t>
  </si>
  <si>
    <t>Послуга з Виготовлення вітрин</t>
  </si>
  <si>
    <t>13.1.6.</t>
  </si>
  <si>
    <t>Послуга з Доставки вітрин та матеріалів</t>
  </si>
  <si>
    <t>13.1.7.</t>
  </si>
  <si>
    <t xml:space="preserve">Послуги з Підготовки експозиційних площин </t>
  </si>
  <si>
    <t>13.1.8.</t>
  </si>
  <si>
    <t>Монтаж експозиції</t>
  </si>
  <si>
    <t>Бенер литий 1*2 м</t>
  </si>
  <si>
    <t>Банер литий з люверсами 2,065*2,35</t>
  </si>
  <si>
    <t>Стійка для банера ролл-ап</t>
  </si>
  <si>
    <t>Афша А3</t>
  </si>
  <si>
    <t>Листівки</t>
  </si>
  <si>
    <r>
      <t>м</t>
    </r>
    <r>
      <rPr>
        <sz val="10"/>
        <color indexed="8"/>
        <rFont val="Arial Cyr"/>
        <family val="0"/>
      </rPr>
      <t>²</t>
    </r>
  </si>
  <si>
    <t>Горизонтальні конструкції 100 х 1025 х 800</t>
  </si>
  <si>
    <t>Горизонтальні конструкції 100 х 2200 х 800</t>
  </si>
  <si>
    <t>Горизонтальні конструкції 200 х 1800 х 800</t>
  </si>
  <si>
    <t>Горизонтальні конструкції 70 х 2250 х 500</t>
  </si>
  <si>
    <t>Горизонтальні конструкції 200 х 1810 х 880</t>
  </si>
  <si>
    <t>Горизонтальні конструкції 860 х 2625 х 300</t>
  </si>
  <si>
    <t>Вертикальні конструкції  2240 х 1000 х 80</t>
  </si>
  <si>
    <t>Вертикальні конструкції  2240 х 1100 х 70</t>
  </si>
  <si>
    <t>Вертикальні конструкції  2240 х 400 х 300</t>
  </si>
  <si>
    <t>Вертикальні конструкції  2240 х 600 х 300</t>
  </si>
  <si>
    <t>Вертикальні конструкції  2240 х 1000 х 200</t>
  </si>
  <si>
    <t>Вертикальні конструкції 2240 х 700 х 200</t>
  </si>
  <si>
    <t>Вертикальні конструкції 2240 х 1600 х 70</t>
  </si>
  <si>
    <t>Вертикальні конструкції 2240 х 1100 х 200</t>
  </si>
  <si>
    <t>Вертикальні конструкції 3100  х 2200 х 500</t>
  </si>
  <si>
    <t>Вертикальні конструкції 3100 х 1650 х 80</t>
  </si>
  <si>
    <t>Вертикальні конструкції 3100 х 1000 х 70</t>
  </si>
  <si>
    <t>Вертикальні конструкції 1000 х 900 х 70</t>
  </si>
  <si>
    <t>Вертикальні конструкції 3100 х 975 х 70</t>
  </si>
  <si>
    <t>Вертикальні конструкції 3100 х 1600 х 200</t>
  </si>
  <si>
    <t>Вертикальні конструкції 3100 х 1200 х 200</t>
  </si>
  <si>
    <t>Вертикальні конструкції 3100 х 290 х 70</t>
  </si>
  <si>
    <t>Додаток №___4___</t>
  </si>
  <si>
    <t>до Договору про надання гранту №___4REG21-29159__________</t>
  </si>
  <si>
    <t>від "__20__" __липня___ 2021 року</t>
  </si>
  <si>
    <t>Культура. Туризм. Регіони</t>
  </si>
  <si>
    <t>Локальний музей</t>
  </si>
  <si>
    <t>Громадська організація "Патріоти Українського Донбасу"</t>
  </si>
  <si>
    <t>Реекспозиція залу «Заселення краю та етнографія» КЗ "Покровський 
історичний музей</t>
  </si>
  <si>
    <t>за період з липня 2021року по 15.11. 2021 року</t>
  </si>
  <si>
    <t>Фарба матова латексна АУРА НЕОЛАТЕКС 10 л</t>
  </si>
  <si>
    <t>Грунт вологоізолятор АКВАСТОП ЕКСПЕРТ 0,5л</t>
  </si>
  <si>
    <t>Грунт вологоізолятор АКВАСТОП ЕКСПЕРТ 1л</t>
  </si>
  <si>
    <t>Шпатлевка Ирком-колор БЕЛАЯ ИР-23 1,5 кг</t>
  </si>
  <si>
    <t>Емаль акрілова радіаторна біла МАТОВА 3 л</t>
  </si>
  <si>
    <t>Паперова малярна стрічка ТОТУС 48/40 м (Україна)</t>
  </si>
  <si>
    <t>Лак панельний матовий ІР-11 1л (Ірком) Україна</t>
  </si>
  <si>
    <t xml:space="preserve"> Кюветка 320 Х 340 мм (Україна)</t>
  </si>
  <si>
    <t xml:space="preserve">Валик TORINO 18 см,ворс 18 мм,D44 мм </t>
  </si>
  <si>
    <t>Клей для дерева PREMIUM II вологостійкий D3 1 кг</t>
  </si>
  <si>
    <t>Плівка Антибриск, з клейкою стрічкою 20мх140см</t>
  </si>
  <si>
    <t>Плівка укривна 100 мк 50 м.п. (Україна)</t>
  </si>
  <si>
    <t>Наждачные круги на "Липучке" 60 (Украина)</t>
  </si>
  <si>
    <t>Наждачные круги на "Липучке" 80 (Украина)</t>
  </si>
  <si>
    <t>Наждычные круги на "Липучке" 100 (Украина)</t>
  </si>
  <si>
    <t>Наждачные круги на "Липучке" 120 (Украина)</t>
  </si>
  <si>
    <t>Наждачные круги на "Липучке"1800 (Украина)</t>
  </si>
  <si>
    <t>Доска необрізна 3500х270х30</t>
  </si>
  <si>
    <t>Рейка 20х20 дуб</t>
  </si>
  <si>
    <t>3,5х25 Шуруп гіпсокартонний з потайною головкою</t>
  </si>
  <si>
    <t>3,5х45 Шуруп гіпсокартонний з потайною головкою</t>
  </si>
  <si>
    <t>4,2х80 Шуруп гіпсокартонний з потайною голівкою</t>
  </si>
  <si>
    <t xml:space="preserve">Універсальний будівельний клей "Сумашедшая </t>
  </si>
  <si>
    <t>Ручка для валика 6 Х100 (Україна)</t>
  </si>
  <si>
    <t>Ручка для валика 8 Х 180 (Україна)</t>
  </si>
  <si>
    <t>Валик MULTICOLOR 10 см,ворс 18 мм,D30 мм Україна</t>
  </si>
  <si>
    <t>стяжка межсекційна мебельна D8 Україна</t>
  </si>
  <si>
    <t>Панель ПВХ  2050 мм х 3050 6 мм KomaPrint</t>
  </si>
  <si>
    <t>Бур SDS+ 10х210 (HAND-TOOLS) (Украина)</t>
  </si>
  <si>
    <t>Бур БРИГАДИР SDS+  профи 8х210</t>
  </si>
  <si>
    <t>Бур SDS pluse 8x260 IRWIN (Германия)</t>
  </si>
  <si>
    <t>ДВП шлифоване 2440х1220х3 мм (Украина)</t>
  </si>
  <si>
    <t>Промивна рідина Soft UV-LED IJ EPS 1 л (Afford)</t>
  </si>
  <si>
    <t>Праймер 52.800 Primer Uvadhesion promoter universal</t>
  </si>
  <si>
    <t>Фарба SAPIR NL EPSON Dx 5 UV LED UCI 1 л</t>
  </si>
  <si>
    <t>Лак поліуретановий TEKNOS OPAL 20 2K 5л Фінляндія</t>
  </si>
  <si>
    <t xml:space="preserve">Пігментні пасти для тонування </t>
  </si>
  <si>
    <t>Вертикальні конструкції-основи під музейні вітрини</t>
  </si>
  <si>
    <t>Горизонтальні конструкції-основи під музейні вітрини</t>
  </si>
  <si>
    <t>Акрил (4мм,прозорий, 2050*1525)</t>
  </si>
  <si>
    <t>Акрил (4мм,прозорий, 20503050(1525))</t>
  </si>
  <si>
    <t>Смола EPOSIR F 740 1кг</t>
  </si>
  <si>
    <t>Затверджувач 1 кг</t>
  </si>
  <si>
    <t>Відро 10 РР с/пл</t>
  </si>
  <si>
    <t>Барабан(відро) 20 л</t>
  </si>
  <si>
    <t>Каністра п/е 1 л</t>
  </si>
  <si>
    <t>6.1.5</t>
  </si>
  <si>
    <t>6.1.6</t>
  </si>
  <si>
    <t>6.1.7</t>
  </si>
  <si>
    <t>6.1.8</t>
  </si>
  <si>
    <t>6.1.9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</si>
  <si>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</si>
  <si>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</si>
  <si>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</si>
  <si>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</si>
  <si>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</si>
  <si>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</si>
  <si>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</si>
  <si>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</si>
  <si>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</si>
  <si>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</si>
  <si>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</si>
  <si>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</si>
  <si>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</si>
  <si>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</si>
  <si>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6.1.26</t>
  </si>
  <si>
    <t>6.1.27</t>
  </si>
  <si>
    <t>6.1.28</t>
  </si>
  <si>
    <t>6.1.29</t>
  </si>
  <si>
    <t>6.1.30</t>
  </si>
  <si>
    <t>6.1.31</t>
  </si>
  <si>
    <t>6.1.32</t>
  </si>
  <si>
    <t>6.1.33</t>
  </si>
  <si>
    <t>6.1.34</t>
  </si>
  <si>
    <t>6.1.35</t>
  </si>
  <si>
    <t>6.1.36</t>
  </si>
  <si>
    <t>6.1.37</t>
  </si>
  <si>
    <t>6.1.38</t>
  </si>
  <si>
    <t>6.1.39</t>
  </si>
  <si>
    <t>6.1.40</t>
  </si>
  <si>
    <t>6.1.41</t>
  </si>
  <si>
    <t>6.1.42</t>
  </si>
  <si>
    <t>6.1.43</t>
  </si>
  <si>
    <t>6.1.44</t>
  </si>
  <si>
    <t>6.1.45</t>
  </si>
  <si>
    <t>6.1.46</t>
  </si>
  <si>
    <t>6.1.47</t>
  </si>
  <si>
    <t>6.1.48</t>
  </si>
  <si>
    <t>6.1.49</t>
  </si>
  <si>
    <t>6.1.50</t>
  </si>
  <si>
    <t>6.1.51</t>
  </si>
  <si>
    <t>6.1.52</t>
  </si>
  <si>
    <t>6.1.53</t>
  </si>
  <si>
    <t>6.1.54</t>
  </si>
  <si>
    <t>6.1.55</t>
  </si>
  <si>
    <t>6.1.56</t>
  </si>
  <si>
    <t>6.1.57</t>
  </si>
  <si>
    <t>6.1.58</t>
  </si>
  <si>
    <t>6.1.59</t>
  </si>
  <si>
    <t>6.1.60</t>
  </si>
  <si>
    <t>6.1.61</t>
  </si>
  <si>
    <t>6.1.62</t>
  </si>
  <si>
    <t>6.1.63</t>
  </si>
  <si>
    <t>6.1.64</t>
  </si>
  <si>
    <t>6.1.65</t>
  </si>
  <si>
    <t>6.1.66</t>
  </si>
  <si>
    <t>6.1.67</t>
  </si>
  <si>
    <t>6.1.68</t>
  </si>
  <si>
    <t>6.1.69</t>
  </si>
  <si>
    <t>6.1.70</t>
  </si>
  <si>
    <t>6.1.71</t>
  </si>
  <si>
    <t>6.1.72</t>
  </si>
  <si>
    <t>6.1.73</t>
  </si>
  <si>
    <t>6.1.74</t>
  </si>
  <si>
    <t>6.1.75</t>
  </si>
  <si>
    <t>6.1.76</t>
  </si>
  <si>
    <t>6.1.77</t>
  </si>
  <si>
    <t>Алюмінієвий профіль для діодної стрічки з розсіювачем</t>
  </si>
  <si>
    <t>липень 2021р.</t>
  </si>
  <si>
    <t>6.1.78</t>
  </si>
  <si>
    <t>6.1.79</t>
  </si>
  <si>
    <t>6.1.80</t>
  </si>
  <si>
    <t>6.1.81</t>
  </si>
  <si>
    <t>Нижче наведені витратні матеріали в кошторисі було наведено загальну назву предмету закупівель</t>
  </si>
  <si>
    <t>Кожна має свій розмір і відповідну вартість</t>
  </si>
  <si>
    <t>Нові статті витрат, про що було написано листа з поясненням і проханням узгодити зміни при звітуванні</t>
  </si>
  <si>
    <t>Розмір листа менший ніж було заплановано тому кількість збільшено</t>
  </si>
  <si>
    <t>Голова ГО "Патріоти Українського Донбасу"</t>
  </si>
  <si>
    <t>Д.О.Лисенко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</si>
</sst>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₴_-;\-* #,##0.00\ _₴_-;_-* &quot;-&quot;??\ _₴_-;_-@"/>
    <numFmt numFmtId="173" formatCode="&quot;$&quot;#,##0"/>
    <numFmt numFmtId="174" formatCode="d\.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#,##0.000"/>
    <numFmt numFmtId="182" formatCode="#,##0.0000"/>
  </numFmts>
  <fonts count="42">
    <font>
      <sz val="11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Arial"/>
      <family val="0"/>
    </font>
    <font>
      <sz val="10"/>
      <color indexed="8"/>
      <name val="Arial Cyr"/>
      <family val="0"/>
    </font>
    <font>
      <b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medium"/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medium"/>
      <top style="medium"/>
      <bottom/>
    </border>
    <border>
      <left style="thin">
        <color indexed="8"/>
      </left>
      <right/>
      <top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3" borderId="1" applyNumberFormat="0" applyAlignment="0" applyProtection="0"/>
    <xf numFmtId="0" fontId="30" fillId="9" borderId="2" applyNumberFormat="0" applyAlignment="0" applyProtection="0"/>
    <xf numFmtId="0" fontId="3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4" fillId="15" borderId="7" applyNumberFormat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7" borderId="0" applyNumberFormat="0" applyBorder="0" applyAlignment="0" applyProtection="0"/>
  </cellStyleXfs>
  <cellXfs count="7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wrapText="1"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 vertical="center" wrapText="1"/>
    </xf>
    <xf numFmtId="4" fontId="3" fillId="18" borderId="11" xfId="0" applyNumberFormat="1" applyFont="1" applyFill="1" applyBorder="1" applyAlignment="1">
      <alignment horizontal="center" vertical="center" wrapText="1"/>
    </xf>
    <xf numFmtId="4" fontId="3" fillId="18" borderId="12" xfId="0" applyNumberFormat="1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3" fontId="3" fillId="19" borderId="11" xfId="0" applyNumberFormat="1" applyFont="1" applyFill="1" applyBorder="1" applyAlignment="1">
      <alignment horizontal="center" vertical="center" wrapText="1"/>
    </xf>
    <xf numFmtId="0" fontId="11" fillId="20" borderId="13" xfId="0" applyFont="1" applyFill="1" applyBorder="1" applyAlignment="1">
      <alignment vertical="center"/>
    </xf>
    <xf numFmtId="0" fontId="11" fillId="20" borderId="14" xfId="0" applyFont="1" applyFill="1" applyBorder="1" applyAlignment="1">
      <alignment horizontal="center" vertical="center"/>
    </xf>
    <xf numFmtId="0" fontId="11" fillId="20" borderId="15" xfId="0" applyFont="1" applyFill="1" applyBorder="1" applyAlignment="1">
      <alignment vertical="center" wrapText="1"/>
    </xf>
    <xf numFmtId="0" fontId="0" fillId="20" borderId="15" xfId="0" applyFont="1" applyFill="1" applyBorder="1" applyAlignment="1">
      <alignment horizontal="center" vertical="center"/>
    </xf>
    <xf numFmtId="4" fontId="0" fillId="20" borderId="15" xfId="0" applyNumberFormat="1" applyFont="1" applyFill="1" applyBorder="1" applyAlignment="1">
      <alignment horizontal="right" vertical="center"/>
    </xf>
    <xf numFmtId="4" fontId="12" fillId="2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21" borderId="16" xfId="0" applyFont="1" applyFill="1" applyBorder="1" applyAlignment="1">
      <alignment vertical="center"/>
    </xf>
    <xf numFmtId="0" fontId="3" fillId="21" borderId="12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4" fontId="2" fillId="21" borderId="14" xfId="0" applyNumberFormat="1" applyFont="1" applyFill="1" applyBorder="1" applyAlignment="1">
      <alignment horizontal="right" vertical="center"/>
    </xf>
    <xf numFmtId="4" fontId="7" fillId="21" borderId="14" xfId="0" applyNumberFormat="1" applyFont="1" applyFill="1" applyBorder="1" applyAlignment="1">
      <alignment horizontal="right" vertical="center"/>
    </xf>
    <xf numFmtId="172" fontId="3" fillId="22" borderId="17" xfId="0" applyNumberFormat="1" applyFont="1" applyFill="1" applyBorder="1" applyAlignment="1">
      <alignment vertical="top"/>
    </xf>
    <xf numFmtId="49" fontId="3" fillId="22" borderId="18" xfId="0" applyNumberFormat="1" applyFont="1" applyFill="1" applyBorder="1" applyAlignment="1">
      <alignment horizontal="center" vertical="top"/>
    </xf>
    <xf numFmtId="0" fontId="13" fillId="22" borderId="10" xfId="0" applyFont="1" applyFill="1" applyBorder="1" applyAlignment="1">
      <alignment vertical="top" wrapText="1"/>
    </xf>
    <xf numFmtId="0" fontId="3" fillId="22" borderId="19" xfId="0" applyFont="1" applyFill="1" applyBorder="1" applyAlignment="1">
      <alignment horizontal="center" vertical="top"/>
    </xf>
    <xf numFmtId="4" fontId="3" fillId="22" borderId="20" xfId="0" applyNumberFormat="1" applyFont="1" applyFill="1" applyBorder="1" applyAlignment="1">
      <alignment horizontal="right" vertical="top"/>
    </xf>
    <xf numFmtId="4" fontId="3" fillId="22" borderId="21" xfId="0" applyNumberFormat="1" applyFont="1" applyFill="1" applyBorder="1" applyAlignment="1">
      <alignment horizontal="right" vertical="top"/>
    </xf>
    <xf numFmtId="4" fontId="3" fillId="22" borderId="22" xfId="0" applyNumberFormat="1" applyFont="1" applyFill="1" applyBorder="1" applyAlignment="1">
      <alignment horizontal="right" vertical="top"/>
    </xf>
    <xf numFmtId="4" fontId="7" fillId="22" borderId="23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172" fontId="3" fillId="0" borderId="24" xfId="0" applyNumberFormat="1" applyFont="1" applyBorder="1" applyAlignment="1">
      <alignment vertical="top"/>
    </xf>
    <xf numFmtId="49" fontId="3" fillId="0" borderId="25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/>
    </xf>
    <xf numFmtId="4" fontId="2" fillId="0" borderId="27" xfId="0" applyNumberFormat="1" applyFont="1" applyBorder="1" applyAlignment="1">
      <alignment horizontal="right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7" fillId="0" borderId="3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172" fontId="3" fillId="0" borderId="31" xfId="0" applyNumberFormat="1" applyFont="1" applyBorder="1" applyAlignment="1">
      <alignment vertical="top"/>
    </xf>
    <xf numFmtId="49" fontId="3" fillId="0" borderId="32" xfId="0" applyNumberFormat="1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right" vertical="top"/>
    </xf>
    <xf numFmtId="4" fontId="2" fillId="0" borderId="34" xfId="0" applyNumberFormat="1" applyFont="1" applyBorder="1" applyAlignment="1">
      <alignment horizontal="right" vertical="top"/>
    </xf>
    <xf numFmtId="4" fontId="2" fillId="0" borderId="35" xfId="0" applyNumberFormat="1" applyFont="1" applyBorder="1" applyAlignment="1">
      <alignment horizontal="right" vertical="top"/>
    </xf>
    <xf numFmtId="4" fontId="7" fillId="0" borderId="36" xfId="0" applyNumberFormat="1" applyFont="1" applyBorder="1" applyAlignment="1">
      <alignment horizontal="right" vertical="top"/>
    </xf>
    <xf numFmtId="0" fontId="13" fillId="22" borderId="37" xfId="0" applyFont="1" applyFill="1" applyBorder="1" applyAlignment="1">
      <alignment vertical="top" wrapText="1"/>
    </xf>
    <xf numFmtId="0" fontId="3" fillId="22" borderId="17" xfId="0" applyFont="1" applyFill="1" applyBorder="1" applyAlignment="1">
      <alignment horizontal="center" vertical="top"/>
    </xf>
    <xf numFmtId="4" fontId="3" fillId="22" borderId="38" xfId="0" applyNumberFormat="1" applyFont="1" applyFill="1" applyBorder="1" applyAlignment="1">
      <alignment horizontal="right" vertical="top"/>
    </xf>
    <xf numFmtId="4" fontId="3" fillId="22" borderId="39" xfId="0" applyNumberFormat="1" applyFont="1" applyFill="1" applyBorder="1" applyAlignment="1">
      <alignment horizontal="right" vertical="top"/>
    </xf>
    <xf numFmtId="4" fontId="3" fillId="22" borderId="40" xfId="0" applyNumberFormat="1" applyFont="1" applyFill="1" applyBorder="1" applyAlignment="1">
      <alignment horizontal="right" vertical="top"/>
    </xf>
    <xf numFmtId="4" fontId="7" fillId="22" borderId="41" xfId="0" applyNumberFormat="1" applyFont="1" applyFill="1" applyBorder="1" applyAlignment="1">
      <alignment horizontal="right" vertical="top"/>
    </xf>
    <xf numFmtId="172" fontId="3" fillId="0" borderId="42" xfId="0" applyNumberFormat="1" applyFont="1" applyBorder="1" applyAlignment="1">
      <alignment vertical="top"/>
    </xf>
    <xf numFmtId="0" fontId="2" fillId="0" borderId="42" xfId="0" applyFont="1" applyBorder="1" applyAlignment="1">
      <alignment horizontal="center" vertical="top"/>
    </xf>
    <xf numFmtId="4" fontId="2" fillId="0" borderId="43" xfId="0" applyNumberFormat="1" applyFont="1" applyBorder="1" applyAlignment="1">
      <alignment horizontal="right" vertical="top"/>
    </xf>
    <xf numFmtId="4" fontId="2" fillId="0" borderId="44" xfId="0" applyNumberFormat="1" applyFont="1" applyBorder="1" applyAlignment="1">
      <alignment horizontal="right" vertical="top"/>
    </xf>
    <xf numFmtId="4" fontId="2" fillId="0" borderId="45" xfId="0" applyNumberFormat="1" applyFont="1" applyBorder="1" applyAlignment="1">
      <alignment horizontal="right" vertical="top"/>
    </xf>
    <xf numFmtId="0" fontId="13" fillId="22" borderId="37" xfId="0" applyFont="1" applyFill="1" applyBorder="1" applyAlignment="1">
      <alignment vertical="top" wrapText="1"/>
    </xf>
    <xf numFmtId="49" fontId="3" fillId="0" borderId="46" xfId="0" applyNumberFormat="1" applyFont="1" applyBorder="1" applyAlignment="1">
      <alignment horizontal="center" vertical="top"/>
    </xf>
    <xf numFmtId="49" fontId="3" fillId="22" borderId="18" xfId="0" applyNumberFormat="1" applyFont="1" applyFill="1" applyBorder="1" applyAlignment="1">
      <alignment horizontal="center" vertical="top"/>
    </xf>
    <xf numFmtId="172" fontId="3" fillId="0" borderId="19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2" fillId="0" borderId="48" xfId="0" applyFont="1" applyBorder="1" applyAlignment="1">
      <alignment vertical="top" wrapText="1"/>
    </xf>
    <xf numFmtId="4" fontId="3" fillId="23" borderId="49" xfId="0" applyNumberFormat="1" applyFont="1" applyFill="1" applyBorder="1" applyAlignment="1">
      <alignment horizontal="right" vertical="center"/>
    </xf>
    <xf numFmtId="4" fontId="3" fillId="23" borderId="50" xfId="0" applyNumberFormat="1" applyFont="1" applyFill="1" applyBorder="1" applyAlignment="1">
      <alignment horizontal="right" vertical="center"/>
    </xf>
    <xf numFmtId="4" fontId="3" fillId="23" borderId="51" xfId="0" applyNumberFormat="1" applyFont="1" applyFill="1" applyBorder="1" applyAlignment="1">
      <alignment horizontal="right" vertical="center"/>
    </xf>
    <xf numFmtId="0" fontId="3" fillId="21" borderId="13" xfId="0" applyFont="1" applyFill="1" applyBorder="1" applyAlignment="1">
      <alignment vertical="center"/>
    </xf>
    <xf numFmtId="0" fontId="3" fillId="21" borderId="52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2" fillId="0" borderId="26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4" fontId="7" fillId="23" borderId="54" xfId="0" applyNumberFormat="1" applyFont="1" applyFill="1" applyBorder="1" applyAlignment="1">
      <alignment horizontal="right" vertical="center"/>
    </xf>
    <xf numFmtId="0" fontId="13" fillId="22" borderId="10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right" vertical="top" wrapText="1"/>
    </xf>
    <xf numFmtId="4" fontId="2" fillId="0" borderId="28" xfId="0" applyNumberFormat="1" applyFont="1" applyBorder="1" applyAlignment="1">
      <alignment horizontal="right" vertical="top" wrapText="1"/>
    </xf>
    <xf numFmtId="4" fontId="2" fillId="0" borderId="29" xfId="0" applyNumberFormat="1" applyFont="1" applyBorder="1" applyAlignment="1">
      <alignment horizontal="right" vertical="top" wrapText="1"/>
    </xf>
    <xf numFmtId="4" fontId="2" fillId="0" borderId="33" xfId="0" applyNumberFormat="1" applyFont="1" applyBorder="1" applyAlignment="1">
      <alignment horizontal="right" vertical="top" wrapText="1"/>
    </xf>
    <xf numFmtId="4" fontId="2" fillId="0" borderId="34" xfId="0" applyNumberFormat="1" applyFont="1" applyBorder="1" applyAlignment="1">
      <alignment horizontal="right" vertical="top" wrapText="1"/>
    </xf>
    <xf numFmtId="4" fontId="2" fillId="0" borderId="35" xfId="0" applyNumberFormat="1" applyFont="1" applyBorder="1" applyAlignment="1">
      <alignment horizontal="righ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/>
    </xf>
    <xf numFmtId="0" fontId="2" fillId="0" borderId="48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top"/>
    </xf>
    <xf numFmtId="172" fontId="13" fillId="23" borderId="13" xfId="0" applyNumberFormat="1" applyFont="1" applyFill="1" applyBorder="1" applyAlignment="1">
      <alignment vertical="center"/>
    </xf>
    <xf numFmtId="172" fontId="3" fillId="23" borderId="14" xfId="0" applyNumberFormat="1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vertical="center" wrapText="1"/>
    </xf>
    <xf numFmtId="0" fontId="3" fillId="23" borderId="55" xfId="0" applyFont="1" applyFill="1" applyBorder="1" applyAlignment="1">
      <alignment horizontal="center" vertical="center"/>
    </xf>
    <xf numFmtId="4" fontId="3" fillId="23" borderId="56" xfId="0" applyNumberFormat="1" applyFont="1" applyFill="1" applyBorder="1" applyAlignment="1">
      <alignment horizontal="right" vertical="center"/>
    </xf>
    <xf numFmtId="0" fontId="2" fillId="21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vertical="top" wrapText="1"/>
    </xf>
    <xf numFmtId="172" fontId="3" fillId="0" borderId="27" xfId="0" applyNumberFormat="1" applyFont="1" applyBorder="1" applyAlignment="1">
      <alignment vertical="top"/>
    </xf>
    <xf numFmtId="49" fontId="3" fillId="0" borderId="28" xfId="0" applyNumberFormat="1" applyFont="1" applyBorder="1" applyAlignment="1">
      <alignment horizontal="center" vertical="top"/>
    </xf>
    <xf numFmtId="0" fontId="3" fillId="21" borderId="59" xfId="0" applyFont="1" applyFill="1" applyBorder="1" applyAlignment="1">
      <alignment vertical="center"/>
    </xf>
    <xf numFmtId="0" fontId="3" fillId="21" borderId="60" xfId="0" applyFont="1" applyFill="1" applyBorder="1" applyAlignment="1">
      <alignment horizontal="center" vertical="center"/>
    </xf>
    <xf numFmtId="0" fontId="3" fillId="21" borderId="57" xfId="0" applyFont="1" applyFill="1" applyBorder="1" applyAlignment="1">
      <alignment vertical="center"/>
    </xf>
    <xf numFmtId="0" fontId="13" fillId="22" borderId="37" xfId="0" applyFont="1" applyFill="1" applyBorder="1" applyAlignment="1">
      <alignment horizontal="left" vertical="top" wrapText="1"/>
    </xf>
    <xf numFmtId="0" fontId="2" fillId="0" borderId="61" xfId="0" applyFont="1" applyBorder="1" applyAlignment="1">
      <alignment vertical="top" wrapText="1"/>
    </xf>
    <xf numFmtId="0" fontId="3" fillId="21" borderId="57" xfId="0" applyFont="1" applyFill="1" applyBorder="1" applyAlignment="1">
      <alignment vertical="center"/>
    </xf>
    <xf numFmtId="4" fontId="2" fillId="0" borderId="27" xfId="0" applyNumberFormat="1" applyFont="1" applyBorder="1" applyAlignment="1">
      <alignment horizontal="right" vertical="top"/>
    </xf>
    <xf numFmtId="4" fontId="2" fillId="0" borderId="28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center" vertical="top"/>
    </xf>
    <xf numFmtId="4" fontId="2" fillId="0" borderId="39" xfId="0" applyNumberFormat="1" applyFont="1" applyBorder="1" applyAlignment="1">
      <alignment horizontal="right" vertical="top"/>
    </xf>
    <xf numFmtId="4" fontId="2" fillId="0" borderId="40" xfId="0" applyNumberFormat="1" applyFont="1" applyBorder="1" applyAlignment="1">
      <alignment horizontal="right" vertical="top"/>
    </xf>
    <xf numFmtId="4" fontId="2" fillId="0" borderId="38" xfId="0" applyNumberFormat="1" applyFont="1" applyBorder="1" applyAlignment="1">
      <alignment horizontal="right" vertical="top"/>
    </xf>
    <xf numFmtId="174" fontId="3" fillId="0" borderId="25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32" xfId="0" applyFont="1" applyBorder="1" applyAlignment="1">
      <alignment horizontal="center" vertical="top"/>
    </xf>
    <xf numFmtId="4" fontId="2" fillId="0" borderId="36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" fontId="2" fillId="0" borderId="23" xfId="0" applyNumberFormat="1" applyFont="1" applyBorder="1" applyAlignment="1">
      <alignment horizontal="right" vertical="top"/>
    </xf>
    <xf numFmtId="174" fontId="3" fillId="0" borderId="32" xfId="0" applyNumberFormat="1" applyFont="1" applyBorder="1" applyAlignment="1">
      <alignment horizontal="center" vertical="top"/>
    </xf>
    <xf numFmtId="174" fontId="3" fillId="0" borderId="46" xfId="0" applyNumberFormat="1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172" fontId="3" fillId="0" borderId="25" xfId="0" applyNumberFormat="1" applyFont="1" applyBorder="1" applyAlignment="1">
      <alignment vertical="top"/>
    </xf>
    <xf numFmtId="172" fontId="3" fillId="0" borderId="32" xfId="0" applyNumberFormat="1" applyFont="1" applyBorder="1" applyAlignment="1">
      <alignment vertical="top"/>
    </xf>
    <xf numFmtId="172" fontId="3" fillId="0" borderId="33" xfId="0" applyNumberFormat="1" applyFont="1" applyBorder="1" applyAlignment="1">
      <alignment vertical="top"/>
    </xf>
    <xf numFmtId="49" fontId="3" fillId="0" borderId="34" xfId="0" applyNumberFormat="1" applyFont="1" applyBorder="1" applyAlignment="1">
      <alignment horizontal="center" vertical="top"/>
    </xf>
    <xf numFmtId="172" fontId="13" fillId="23" borderId="11" xfId="0" applyNumberFormat="1" applyFont="1" applyFill="1" applyBorder="1" applyAlignment="1">
      <alignment vertical="center"/>
    </xf>
    <xf numFmtId="0" fontId="3" fillId="23" borderId="15" xfId="0" applyFont="1" applyFill="1" applyBorder="1" applyAlignment="1">
      <alignment vertical="center" wrapText="1"/>
    </xf>
    <xf numFmtId="0" fontId="3" fillId="23" borderId="54" xfId="0" applyFont="1" applyFill="1" applyBorder="1" applyAlignment="1">
      <alignment horizontal="center" vertical="center"/>
    </xf>
    <xf numFmtId="4" fontId="3" fillId="23" borderId="62" xfId="0" applyNumberFormat="1" applyFont="1" applyFill="1" applyBorder="1" applyAlignment="1">
      <alignment horizontal="right" vertical="center"/>
    </xf>
    <xf numFmtId="4" fontId="7" fillId="23" borderId="55" xfId="0" applyNumberFormat="1" applyFont="1" applyFill="1" applyBorder="1" applyAlignment="1">
      <alignment horizontal="right" vertical="center"/>
    </xf>
    <xf numFmtId="172" fontId="3" fillId="20" borderId="13" xfId="0" applyNumberFormat="1" applyFont="1" applyFill="1" applyBorder="1" applyAlignment="1">
      <alignment vertical="center"/>
    </xf>
    <xf numFmtId="172" fontId="3" fillId="20" borderId="14" xfId="0" applyNumberFormat="1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0" fontId="3" fillId="20" borderId="14" xfId="0" applyFont="1" applyFill="1" applyBorder="1" applyAlignment="1">
      <alignment horizontal="center" vertical="center"/>
    </xf>
    <xf numFmtId="4" fontId="3" fillId="20" borderId="13" xfId="0" applyNumberFormat="1" applyFont="1" applyFill="1" applyBorder="1" applyAlignment="1">
      <alignment horizontal="right" vertical="center"/>
    </xf>
    <xf numFmtId="4" fontId="3" fillId="20" borderId="55" xfId="0" applyNumberFormat="1" applyFont="1" applyFill="1" applyBorder="1" applyAlignment="1">
      <alignment horizontal="right" vertical="center"/>
    </xf>
    <xf numFmtId="4" fontId="3" fillId="20" borderId="63" xfId="0" applyNumberFormat="1" applyFont="1" applyFill="1" applyBorder="1" applyAlignment="1">
      <alignment horizontal="right" vertical="center"/>
    </xf>
    <xf numFmtId="0" fontId="3" fillId="20" borderId="55" xfId="0" applyFont="1" applyFill="1" applyBorder="1" applyAlignment="1">
      <alignment horizontal="center" vertical="center"/>
    </xf>
    <xf numFmtId="4" fontId="3" fillId="20" borderId="64" xfId="0" applyNumberFormat="1" applyFont="1" applyFill="1" applyBorder="1" applyAlignment="1">
      <alignment horizontal="right" vertical="center"/>
    </xf>
    <xf numFmtId="4" fontId="7" fillId="20" borderId="6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14" fillId="0" borderId="0" xfId="0" applyFont="1" applyAlignment="1">
      <alignment wrapText="1"/>
    </xf>
    <xf numFmtId="0" fontId="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 vertical="center"/>
    </xf>
    <xf numFmtId="0" fontId="3" fillId="21" borderId="14" xfId="0" applyFont="1" applyFill="1" applyBorder="1" applyAlignment="1">
      <alignment vertical="center"/>
    </xf>
    <xf numFmtId="0" fontId="13" fillId="22" borderId="10" xfId="0" applyFont="1" applyFill="1" applyBorder="1" applyAlignment="1">
      <alignment vertical="top" wrapText="1"/>
    </xf>
    <xf numFmtId="0" fontId="3" fillId="21" borderId="14" xfId="0" applyFont="1" applyFill="1" applyBorder="1" applyAlignment="1">
      <alignment vertical="center"/>
    </xf>
    <xf numFmtId="49" fontId="3" fillId="22" borderId="65" xfId="0" applyNumberFormat="1" applyFont="1" applyFill="1" applyBorder="1" applyAlignment="1">
      <alignment horizontal="center" vertical="top"/>
    </xf>
    <xf numFmtId="49" fontId="3" fillId="0" borderId="66" xfId="0" applyNumberFormat="1" applyFont="1" applyBorder="1" applyAlignment="1">
      <alignment horizontal="center" vertical="top"/>
    </xf>
    <xf numFmtId="49" fontId="3" fillId="0" borderId="67" xfId="0" applyNumberFormat="1" applyFont="1" applyBorder="1" applyAlignment="1">
      <alignment horizontal="center" vertical="top"/>
    </xf>
    <xf numFmtId="0" fontId="3" fillId="22" borderId="37" xfId="0" applyFont="1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13" fillId="22" borderId="65" xfId="0" applyFont="1" applyFill="1" applyBorder="1" applyAlignment="1">
      <alignment vertical="top" wrapText="1"/>
    </xf>
    <xf numFmtId="0" fontId="2" fillId="0" borderId="66" xfId="0" applyFont="1" applyBorder="1" applyAlignment="1">
      <alignment vertical="top" wrapText="1"/>
    </xf>
    <xf numFmtId="0" fontId="2" fillId="21" borderId="15" xfId="0" applyFont="1" applyFill="1" applyBorder="1" applyAlignment="1">
      <alignment horizontal="center" vertical="center"/>
    </xf>
    <xf numFmtId="0" fontId="2" fillId="0" borderId="48" xfId="0" applyFont="1" applyBorder="1" applyAlignment="1">
      <alignment vertical="top" wrapText="1"/>
    </xf>
    <xf numFmtId="172" fontId="3" fillId="23" borderId="0" xfId="0" applyNumberFormat="1" applyFont="1" applyFill="1" applyBorder="1" applyAlignment="1">
      <alignment horizontal="center" vertical="center"/>
    </xf>
    <xf numFmtId="172" fontId="13" fillId="23" borderId="68" xfId="0" applyNumberFormat="1" applyFont="1" applyFill="1" applyBorder="1" applyAlignment="1">
      <alignment vertical="center"/>
    </xf>
    <xf numFmtId="172" fontId="3" fillId="23" borderId="69" xfId="0" applyNumberFormat="1" applyFont="1" applyFill="1" applyBorder="1" applyAlignment="1">
      <alignment horizontal="center" vertical="center"/>
    </xf>
    <xf numFmtId="0" fontId="3" fillId="23" borderId="69" xfId="0" applyFont="1" applyFill="1" applyBorder="1" applyAlignment="1">
      <alignment vertical="center" wrapText="1"/>
    </xf>
    <xf numFmtId="0" fontId="3" fillId="23" borderId="70" xfId="0" applyFont="1" applyFill="1" applyBorder="1" applyAlignment="1">
      <alignment horizontal="center" vertical="center"/>
    </xf>
    <xf numFmtId="172" fontId="13" fillId="23" borderId="68" xfId="0" applyNumberFormat="1" applyFont="1" applyFill="1" applyBorder="1" applyAlignment="1">
      <alignment vertical="center"/>
    </xf>
    <xf numFmtId="49" fontId="3" fillId="0" borderId="71" xfId="0" applyNumberFormat="1" applyFont="1" applyBorder="1" applyAlignment="1">
      <alignment horizontal="center" vertical="top"/>
    </xf>
    <xf numFmtId="0" fontId="2" fillId="0" borderId="71" xfId="0" applyFont="1" applyBorder="1" applyAlignment="1">
      <alignment vertical="top" wrapText="1"/>
    </xf>
    <xf numFmtId="0" fontId="13" fillId="22" borderId="72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3" fillId="22" borderId="37" xfId="0" applyFont="1" applyFill="1" applyBorder="1" applyAlignment="1">
      <alignment horizontal="left" vertical="top" wrapText="1"/>
    </xf>
    <xf numFmtId="0" fontId="3" fillId="21" borderId="12" xfId="0" applyFont="1" applyFill="1" applyBorder="1" applyAlignment="1">
      <alignment horizontal="center" vertical="center"/>
    </xf>
    <xf numFmtId="49" fontId="3" fillId="22" borderId="73" xfId="0" applyNumberFormat="1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" fontId="3" fillId="18" borderId="54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0" fillId="20" borderId="54" xfId="0" applyFont="1" applyFill="1" applyBorder="1" applyAlignment="1">
      <alignment vertical="center" wrapText="1"/>
    </xf>
    <xf numFmtId="0" fontId="16" fillId="21" borderId="55" xfId="0" applyFont="1" applyFill="1" applyBorder="1" applyAlignment="1">
      <alignment vertical="center"/>
    </xf>
    <xf numFmtId="0" fontId="17" fillId="22" borderId="22" xfId="0" applyFont="1" applyFill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7" fillId="22" borderId="40" xfId="0" applyFont="1" applyFill="1" applyBorder="1" applyAlignment="1">
      <alignment vertical="top" wrapText="1"/>
    </xf>
    <xf numFmtId="0" fontId="16" fillId="0" borderId="45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7" fillId="23" borderId="12" xfId="0" applyFont="1" applyFill="1" applyBorder="1" applyAlignment="1">
      <alignment vertical="center" wrapText="1"/>
    </xf>
    <xf numFmtId="0" fontId="16" fillId="0" borderId="74" xfId="0" applyFont="1" applyBorder="1" applyAlignment="1">
      <alignment vertical="top" wrapText="1"/>
    </xf>
    <xf numFmtId="0" fontId="16" fillId="0" borderId="75" xfId="0" applyFont="1" applyBorder="1" applyAlignment="1">
      <alignment vertical="top" wrapText="1"/>
    </xf>
    <xf numFmtId="0" fontId="17" fillId="22" borderId="72" xfId="0" applyFont="1" applyFill="1" applyBorder="1" applyAlignment="1">
      <alignment vertical="top" wrapText="1"/>
    </xf>
    <xf numFmtId="0" fontId="17" fillId="23" borderId="52" xfId="0" applyFont="1" applyFill="1" applyBorder="1" applyAlignment="1">
      <alignment vertical="center" wrapText="1"/>
    </xf>
    <xf numFmtId="0" fontId="17" fillId="20" borderId="60" xfId="0" applyFont="1" applyFill="1" applyBorder="1" applyAlignment="1">
      <alignment vertical="center" wrapText="1"/>
    </xf>
    <xf numFmtId="0" fontId="17" fillId="20" borderId="5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" fontId="3" fillId="22" borderId="41" xfId="0" applyNumberFormat="1" applyFont="1" applyFill="1" applyBorder="1" applyAlignment="1">
      <alignment horizontal="right" vertical="top"/>
    </xf>
    <xf numFmtId="0" fontId="3" fillId="22" borderId="76" xfId="0" applyFont="1" applyFill="1" applyBorder="1" applyAlignment="1">
      <alignment horizontal="center" vertical="top"/>
    </xf>
    <xf numFmtId="4" fontId="2" fillId="0" borderId="44" xfId="0" applyNumberFormat="1" applyFont="1" applyFill="1" applyBorder="1" applyAlignment="1">
      <alignment horizontal="right" vertical="top"/>
    </xf>
    <xf numFmtId="4" fontId="2" fillId="0" borderId="33" xfId="0" applyNumberFormat="1" applyFont="1" applyFill="1" applyBorder="1" applyAlignment="1">
      <alignment horizontal="right" vertical="top"/>
    </xf>
    <xf numFmtId="173" fontId="3" fillId="18" borderId="77" xfId="0" applyNumberFormat="1" applyFont="1" applyFill="1" applyBorder="1" applyAlignment="1">
      <alignment horizontal="center" vertical="center" wrapText="1"/>
    </xf>
    <xf numFmtId="173" fontId="3" fillId="18" borderId="0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right" vertical="top"/>
    </xf>
    <xf numFmtId="10" fontId="7" fillId="22" borderId="23" xfId="0" applyNumberFormat="1" applyFont="1" applyFill="1" applyBorder="1" applyAlignment="1">
      <alignment horizontal="right" vertical="top"/>
    </xf>
    <xf numFmtId="4" fontId="7" fillId="23" borderId="15" xfId="0" applyNumberFormat="1" applyFont="1" applyFill="1" applyBorder="1" applyAlignment="1">
      <alignment horizontal="right" vertical="center"/>
    </xf>
    <xf numFmtId="4" fontId="7" fillId="0" borderId="78" xfId="0" applyNumberFormat="1" applyFont="1" applyFill="1" applyBorder="1" applyAlignment="1">
      <alignment horizontal="right" vertical="top"/>
    </xf>
    <xf numFmtId="4" fontId="7" fillId="24" borderId="76" xfId="0" applyNumberFormat="1" applyFont="1" applyFill="1" applyBorder="1" applyAlignment="1">
      <alignment horizontal="right" vertical="top"/>
    </xf>
    <xf numFmtId="4" fontId="7" fillId="25" borderId="23" xfId="0" applyNumberFormat="1" applyFont="1" applyFill="1" applyBorder="1" applyAlignment="1">
      <alignment horizontal="right" vertical="top"/>
    </xf>
    <xf numFmtId="10" fontId="7" fillId="26" borderId="23" xfId="0" applyNumberFormat="1" applyFont="1" applyFill="1" applyBorder="1" applyAlignment="1">
      <alignment horizontal="right" vertical="top"/>
    </xf>
    <xf numFmtId="10" fontId="7" fillId="0" borderId="23" xfId="0" applyNumberFormat="1" applyFont="1" applyFill="1" applyBorder="1" applyAlignment="1">
      <alignment horizontal="right" vertical="top"/>
    </xf>
    <xf numFmtId="0" fontId="19" fillId="0" borderId="0" xfId="0" applyFont="1" applyAlignment="1">
      <alignment/>
    </xf>
    <xf numFmtId="10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3" fillId="18" borderId="54" xfId="0" applyNumberFormat="1" applyFont="1" applyFill="1" applyBorder="1" applyAlignment="1">
      <alignment horizontal="center" vertical="center" wrapText="1"/>
    </xf>
    <xf numFmtId="10" fontId="1" fillId="0" borderId="79" xfId="0" applyNumberFormat="1" applyFont="1" applyBorder="1" applyAlignment="1">
      <alignment horizontal="center" vertical="center"/>
    </xf>
    <xf numFmtId="4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horizontal="center" vertical="center"/>
    </xf>
    <xf numFmtId="4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horizontal="center" vertical="center"/>
    </xf>
    <xf numFmtId="10" fontId="1" fillId="0" borderId="83" xfId="0" applyNumberFormat="1" applyFont="1" applyBorder="1" applyAlignment="1">
      <alignment horizontal="center" vertical="center"/>
    </xf>
    <xf numFmtId="10" fontId="1" fillId="0" borderId="82" xfId="0" applyNumberFormat="1" applyFont="1" applyBorder="1" applyAlignment="1">
      <alignment horizontal="center" vertical="center"/>
    </xf>
    <xf numFmtId="10" fontId="23" fillId="0" borderId="82" xfId="0" applyNumberFormat="1" applyFont="1" applyBorder="1" applyAlignment="1">
      <alignment horizontal="center" vertical="center"/>
    </xf>
    <xf numFmtId="4" fontId="20" fillId="0" borderId="84" xfId="0" applyNumberFormat="1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4" fontId="3" fillId="23" borderId="86" xfId="0" applyNumberFormat="1" applyFont="1" applyFill="1" applyBorder="1" applyAlignment="1">
      <alignment horizontal="right" vertical="center"/>
    </xf>
    <xf numFmtId="4" fontId="3" fillId="22" borderId="87" xfId="0" applyNumberFormat="1" applyFont="1" applyFill="1" applyBorder="1" applyAlignment="1">
      <alignment horizontal="right" vertical="top"/>
    </xf>
    <xf numFmtId="4" fontId="3" fillId="22" borderId="88" xfId="0" applyNumberFormat="1" applyFont="1" applyFill="1" applyBorder="1" applyAlignment="1">
      <alignment horizontal="right" vertical="top"/>
    </xf>
    <xf numFmtId="4" fontId="3" fillId="22" borderId="89" xfId="0" applyNumberFormat="1" applyFont="1" applyFill="1" applyBorder="1" applyAlignment="1">
      <alignment horizontal="right" vertical="top"/>
    </xf>
    <xf numFmtId="4" fontId="2" fillId="22" borderId="40" xfId="0" applyNumberFormat="1" applyFont="1" applyFill="1" applyBorder="1" applyAlignment="1">
      <alignment horizontal="right" vertical="top"/>
    </xf>
    <xf numFmtId="4" fontId="7" fillId="22" borderId="39" xfId="0" applyNumberFormat="1" applyFont="1" applyFill="1" applyBorder="1" applyAlignment="1">
      <alignment horizontal="right" vertical="top"/>
    </xf>
    <xf numFmtId="4" fontId="7" fillId="25" borderId="78" xfId="0" applyNumberFormat="1" applyFont="1" applyFill="1" applyBorder="1" applyAlignment="1">
      <alignment horizontal="right" vertical="top"/>
    </xf>
    <xf numFmtId="4" fontId="7" fillId="22" borderId="90" xfId="0" applyNumberFormat="1" applyFont="1" applyFill="1" applyBorder="1" applyAlignment="1">
      <alignment horizontal="right" vertical="top"/>
    </xf>
    <xf numFmtId="4" fontId="1" fillId="0" borderId="91" xfId="0" applyNumberFormat="1" applyFont="1" applyBorder="1" applyAlignment="1">
      <alignment horizontal="center" vertical="center"/>
    </xf>
    <xf numFmtId="10" fontId="1" fillId="0" borderId="91" xfId="0" applyNumberFormat="1" applyFont="1" applyBorder="1" applyAlignment="1">
      <alignment horizontal="center" vertical="center"/>
    </xf>
    <xf numFmtId="49" fontId="1" fillId="0" borderId="76" xfId="0" applyNumberFormat="1" applyFont="1" applyBorder="1" applyAlignment="1">
      <alignment horizontal="center" vertical="center" wrapText="1"/>
    </xf>
    <xf numFmtId="49" fontId="1" fillId="0" borderId="83" xfId="0" applyNumberFormat="1" applyFont="1" applyBorder="1" applyAlignment="1">
      <alignment horizontal="center" vertical="center"/>
    </xf>
    <xf numFmtId="49" fontId="1" fillId="0" borderId="84" xfId="0" applyNumberFormat="1" applyFont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/>
    </xf>
    <xf numFmtId="10" fontId="20" fillId="0" borderId="93" xfId="0" applyNumberFormat="1" applyFont="1" applyBorder="1" applyAlignment="1">
      <alignment horizontal="center" vertical="center"/>
    </xf>
    <xf numFmtId="4" fontId="20" fillId="0" borderId="94" xfId="0" applyNumberFormat="1" applyFont="1" applyBorder="1" applyAlignment="1">
      <alignment horizontal="center" vertical="center"/>
    </xf>
    <xf numFmtId="10" fontId="23" fillId="0" borderId="95" xfId="0" applyNumberFormat="1" applyFont="1" applyBorder="1" applyAlignment="1">
      <alignment horizontal="center" vertical="center"/>
    </xf>
    <xf numFmtId="4" fontId="20" fillId="0" borderId="96" xfId="0" applyNumberFormat="1" applyFont="1" applyBorder="1" applyAlignment="1">
      <alignment horizontal="center" vertical="center"/>
    </xf>
    <xf numFmtId="10" fontId="23" fillId="0" borderId="97" xfId="0" applyNumberFormat="1" applyFont="1" applyBorder="1" applyAlignment="1">
      <alignment horizontal="center" vertical="center"/>
    </xf>
    <xf numFmtId="4" fontId="20" fillId="0" borderId="98" xfId="0" applyNumberFormat="1" applyFont="1" applyBorder="1" applyAlignment="1">
      <alignment horizontal="center" vertical="center"/>
    </xf>
    <xf numFmtId="10" fontId="1" fillId="0" borderId="93" xfId="0" applyNumberFormat="1" applyFont="1" applyBorder="1" applyAlignment="1">
      <alignment horizontal="center" vertical="center"/>
    </xf>
    <xf numFmtId="4" fontId="1" fillId="0" borderId="94" xfId="0" applyNumberFormat="1" applyFont="1" applyBorder="1" applyAlignment="1">
      <alignment horizontal="center" vertical="center"/>
    </xf>
    <xf numFmtId="10" fontId="1" fillId="0" borderId="95" xfId="0" applyNumberFormat="1" applyFont="1" applyBorder="1" applyAlignment="1">
      <alignment horizontal="center" vertical="center"/>
    </xf>
    <xf numFmtId="4" fontId="1" fillId="0" borderId="96" xfId="0" applyNumberFormat="1" applyFont="1" applyBorder="1" applyAlignment="1">
      <alignment horizontal="center" vertical="center"/>
    </xf>
    <xf numFmtId="10" fontId="1" fillId="0" borderId="97" xfId="0" applyNumberFormat="1" applyFont="1" applyBorder="1" applyAlignment="1">
      <alignment horizontal="center" vertical="center"/>
    </xf>
    <xf numFmtId="4" fontId="1" fillId="0" borderId="98" xfId="0" applyNumberFormat="1" applyFont="1" applyBorder="1" applyAlignment="1">
      <alignment horizontal="center" vertical="center"/>
    </xf>
    <xf numFmtId="4" fontId="1" fillId="0" borderId="93" xfId="0" applyNumberFormat="1" applyFont="1" applyBorder="1" applyAlignment="1">
      <alignment horizontal="center" vertical="center"/>
    </xf>
    <xf numFmtId="4" fontId="1" fillId="0" borderId="95" xfId="0" applyNumberFormat="1" applyFont="1" applyBorder="1" applyAlignment="1">
      <alignment horizontal="center" vertical="center"/>
    </xf>
    <xf numFmtId="4" fontId="1" fillId="0" borderId="97" xfId="0" applyNumberFormat="1" applyFont="1" applyBorder="1" applyAlignment="1">
      <alignment horizontal="center" vertical="center"/>
    </xf>
    <xf numFmtId="4" fontId="1" fillId="0" borderId="99" xfId="0" applyNumberFormat="1" applyFont="1" applyBorder="1" applyAlignment="1">
      <alignment horizontal="center" vertical="center"/>
    </xf>
    <xf numFmtId="10" fontId="1" fillId="0" borderId="99" xfId="0" applyNumberFormat="1" applyFont="1" applyBorder="1" applyAlignment="1">
      <alignment horizontal="center" vertical="center"/>
    </xf>
    <xf numFmtId="4" fontId="24" fillId="0" borderId="96" xfId="0" applyNumberFormat="1" applyFont="1" applyBorder="1" applyAlignment="1">
      <alignment horizontal="center" vertical="center"/>
    </xf>
    <xf numFmtId="4" fontId="3" fillId="22" borderId="100" xfId="0" applyNumberFormat="1" applyFont="1" applyFill="1" applyBorder="1" applyAlignment="1">
      <alignment horizontal="right" vertical="top"/>
    </xf>
    <xf numFmtId="4" fontId="2" fillId="0" borderId="58" xfId="0" applyNumberFormat="1" applyFont="1" applyBorder="1" applyAlignment="1">
      <alignment horizontal="right" vertical="top"/>
    </xf>
    <xf numFmtId="4" fontId="2" fillId="0" borderId="61" xfId="0" applyNumberFormat="1" applyFont="1" applyBorder="1" applyAlignment="1">
      <alignment horizontal="right" vertical="top"/>
    </xf>
    <xf numFmtId="4" fontId="3" fillId="22" borderId="101" xfId="0" applyNumberFormat="1" applyFont="1" applyFill="1" applyBorder="1" applyAlignment="1">
      <alignment horizontal="right" vertical="top"/>
    </xf>
    <xf numFmtId="4" fontId="3" fillId="22" borderId="102" xfId="0" applyNumberFormat="1" applyFont="1" applyFill="1" applyBorder="1" applyAlignment="1">
      <alignment horizontal="right" vertical="top"/>
    </xf>
    <xf numFmtId="0" fontId="17" fillId="22" borderId="103" xfId="0" applyFont="1" applyFill="1" applyBorder="1" applyAlignment="1">
      <alignment vertical="top" wrapText="1"/>
    </xf>
    <xf numFmtId="4" fontId="7" fillId="0" borderId="104" xfId="0" applyNumberFormat="1" applyFont="1" applyBorder="1" applyAlignment="1">
      <alignment horizontal="right" vertical="top"/>
    </xf>
    <xf numFmtId="0" fontId="16" fillId="0" borderId="105" xfId="0" applyFont="1" applyBorder="1" applyAlignment="1">
      <alignment vertical="top" wrapText="1"/>
    </xf>
    <xf numFmtId="4" fontId="7" fillId="0" borderId="106" xfId="0" applyNumberFormat="1" applyFont="1" applyBorder="1" applyAlignment="1">
      <alignment horizontal="right" vertical="top"/>
    </xf>
    <xf numFmtId="4" fontId="7" fillId="0" borderId="107" xfId="0" applyNumberFormat="1" applyFont="1" applyFill="1" applyBorder="1" applyAlignment="1">
      <alignment horizontal="right" vertical="top"/>
    </xf>
    <xf numFmtId="10" fontId="7" fillId="0" borderId="107" xfId="0" applyNumberFormat="1" applyFont="1" applyFill="1" applyBorder="1" applyAlignment="1">
      <alignment horizontal="right" vertical="top"/>
    </xf>
    <xf numFmtId="0" fontId="16" fillId="0" borderId="108" xfId="0" applyFont="1" applyBorder="1" applyAlignment="1">
      <alignment vertical="top" wrapText="1"/>
    </xf>
    <xf numFmtId="10" fontId="7" fillId="0" borderId="78" xfId="0" applyNumberFormat="1" applyFont="1" applyFill="1" applyBorder="1" applyAlignment="1">
      <alignment horizontal="right" vertical="top"/>
    </xf>
    <xf numFmtId="4" fontId="7" fillId="21" borderId="0" xfId="0" applyNumberFormat="1" applyFont="1" applyFill="1" applyBorder="1" applyAlignment="1">
      <alignment horizontal="right" vertical="center"/>
    </xf>
    <xf numFmtId="0" fontId="16" fillId="21" borderId="77" xfId="0" applyFont="1" applyFill="1" applyBorder="1" applyAlignment="1">
      <alignment vertical="center"/>
    </xf>
    <xf numFmtId="4" fontId="7" fillId="23" borderId="109" xfId="0" applyNumberFormat="1" applyFont="1" applyFill="1" applyBorder="1" applyAlignment="1">
      <alignment horizontal="right" vertical="center"/>
    </xf>
    <xf numFmtId="4" fontId="7" fillId="23" borderId="110" xfId="0" applyNumberFormat="1" applyFont="1" applyFill="1" applyBorder="1" applyAlignment="1">
      <alignment horizontal="right" vertical="center"/>
    </xf>
    <xf numFmtId="0" fontId="17" fillId="23" borderId="111" xfId="0" applyFont="1" applyFill="1" applyBorder="1" applyAlignment="1">
      <alignment vertical="center" wrapText="1"/>
    </xf>
    <xf numFmtId="0" fontId="16" fillId="21" borderId="63" xfId="0" applyFont="1" applyFill="1" applyBorder="1" applyAlignment="1">
      <alignment vertical="center"/>
    </xf>
    <xf numFmtId="4" fontId="3" fillId="23" borderId="15" xfId="0" applyNumberFormat="1" applyFont="1" applyFill="1" applyBorder="1" applyAlignment="1">
      <alignment horizontal="right" vertical="center"/>
    </xf>
    <xf numFmtId="4" fontId="2" fillId="0" borderId="112" xfId="0" applyNumberFormat="1" applyFont="1" applyBorder="1" applyAlignment="1">
      <alignment horizontal="right" vertical="top"/>
    </xf>
    <xf numFmtId="4" fontId="7" fillId="0" borderId="113" xfId="0" applyNumberFormat="1" applyFont="1" applyBorder="1" applyAlignment="1">
      <alignment horizontal="right" vertical="top"/>
    </xf>
    <xf numFmtId="4" fontId="7" fillId="0" borderId="114" xfId="0" applyNumberFormat="1" applyFont="1" applyFill="1" applyBorder="1" applyAlignment="1">
      <alignment horizontal="right" vertical="top"/>
    </xf>
    <xf numFmtId="10" fontId="7" fillId="0" borderId="114" xfId="0" applyNumberFormat="1" applyFont="1" applyFill="1" applyBorder="1" applyAlignment="1">
      <alignment horizontal="right" vertical="top"/>
    </xf>
    <xf numFmtId="0" fontId="16" fillId="0" borderId="103" xfId="0" applyFont="1" applyBorder="1" applyAlignment="1">
      <alignment vertical="top" wrapText="1"/>
    </xf>
    <xf numFmtId="4" fontId="7" fillId="0" borderId="115" xfId="0" applyNumberFormat="1" applyFont="1" applyBorder="1" applyAlignment="1">
      <alignment horizontal="right" vertical="top"/>
    </xf>
    <xf numFmtId="4" fontId="2" fillId="0" borderId="87" xfId="0" applyNumberFormat="1" applyFont="1" applyBorder="1" applyAlignment="1">
      <alignment horizontal="right" vertical="top"/>
    </xf>
    <xf numFmtId="4" fontId="7" fillId="0" borderId="101" xfId="0" applyNumberFormat="1" applyFont="1" applyBorder="1" applyAlignment="1">
      <alignment horizontal="right" vertical="top"/>
    </xf>
    <xf numFmtId="0" fontId="16" fillId="0" borderId="116" xfId="0" applyFont="1" applyBorder="1" applyAlignment="1">
      <alignment vertical="top" wrapText="1"/>
    </xf>
    <xf numFmtId="4" fontId="7" fillId="0" borderId="117" xfId="0" applyNumberFormat="1" applyFont="1" applyBorder="1" applyAlignment="1">
      <alignment horizontal="right" vertical="top"/>
    </xf>
    <xf numFmtId="0" fontId="16" fillId="0" borderId="118" xfId="0" applyFont="1" applyBorder="1" applyAlignment="1">
      <alignment vertical="top" wrapText="1"/>
    </xf>
    <xf numFmtId="0" fontId="16" fillId="0" borderId="119" xfId="0" applyFont="1" applyBorder="1" applyAlignment="1">
      <alignment vertical="top" wrapText="1"/>
    </xf>
    <xf numFmtId="4" fontId="7" fillId="0" borderId="120" xfId="0" applyNumberFormat="1" applyFont="1" applyBorder="1" applyAlignment="1">
      <alignment horizontal="right" vertical="top"/>
    </xf>
    <xf numFmtId="10" fontId="1" fillId="0" borderId="121" xfId="0" applyNumberFormat="1" applyFont="1" applyBorder="1" applyAlignment="1">
      <alignment horizontal="center" vertical="center"/>
    </xf>
    <xf numFmtId="4" fontId="1" fillId="0" borderId="122" xfId="0" applyNumberFormat="1" applyFont="1" applyBorder="1" applyAlignment="1">
      <alignment horizontal="center" vertical="center"/>
    </xf>
    <xf numFmtId="10" fontId="1" fillId="0" borderId="123" xfId="0" applyNumberFormat="1" applyFont="1" applyBorder="1" applyAlignment="1">
      <alignment horizontal="center" vertical="center"/>
    </xf>
    <xf numFmtId="4" fontId="1" fillId="0" borderId="122" xfId="0" applyNumberFormat="1" applyFont="1" applyBorder="1" applyAlignment="1">
      <alignment horizontal="center" vertical="center" wrapText="1"/>
    </xf>
    <xf numFmtId="10" fontId="20" fillId="0" borderId="121" xfId="0" applyNumberFormat="1" applyFont="1" applyBorder="1" applyAlignment="1">
      <alignment horizontal="center" vertical="center"/>
    </xf>
    <xf numFmtId="4" fontId="20" fillId="0" borderId="122" xfId="0" applyNumberFormat="1" applyFont="1" applyBorder="1" applyAlignment="1">
      <alignment horizontal="center" vertical="center"/>
    </xf>
    <xf numFmtId="10" fontId="1" fillId="0" borderId="121" xfId="0" applyNumberFormat="1" applyFont="1" applyBorder="1" applyAlignment="1">
      <alignment horizontal="center" vertical="center" wrapText="1"/>
    </xf>
    <xf numFmtId="10" fontId="1" fillId="0" borderId="123" xfId="0" applyNumberFormat="1" applyFont="1" applyBorder="1" applyAlignment="1">
      <alignment horizontal="center" vertical="center" wrapText="1"/>
    </xf>
    <xf numFmtId="4" fontId="2" fillId="0" borderId="79" xfId="0" applyNumberFormat="1" applyFont="1" applyBorder="1" applyAlignment="1">
      <alignment horizontal="right" vertical="top"/>
    </xf>
    <xf numFmtId="4" fontId="7" fillId="0" borderId="79" xfId="0" applyNumberFormat="1" applyFont="1" applyBorder="1" applyAlignment="1">
      <alignment horizontal="right" vertical="top"/>
    </xf>
    <xf numFmtId="4" fontId="7" fillId="0" borderId="79" xfId="0" applyNumberFormat="1" applyFont="1" applyFill="1" applyBorder="1" applyAlignment="1">
      <alignment horizontal="right" vertical="top"/>
    </xf>
    <xf numFmtId="10" fontId="7" fillId="0" borderId="79" xfId="0" applyNumberFormat="1" applyFont="1" applyFill="1" applyBorder="1" applyAlignment="1">
      <alignment horizontal="right" vertical="top"/>
    </xf>
    <xf numFmtId="49" fontId="3" fillId="0" borderId="79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vertical="top" wrapText="1"/>
    </xf>
    <xf numFmtId="0" fontId="2" fillId="0" borderId="65" xfId="0" applyFont="1" applyBorder="1" applyAlignment="1">
      <alignment horizontal="center" vertical="top"/>
    </xf>
    <xf numFmtId="0" fontId="2" fillId="0" borderId="71" xfId="0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right" vertical="top"/>
    </xf>
    <xf numFmtId="4" fontId="2" fillId="0" borderId="28" xfId="0" applyNumberFormat="1" applyFont="1" applyBorder="1" applyAlignment="1">
      <alignment horizontal="right" vertical="top"/>
    </xf>
    <xf numFmtId="4" fontId="2" fillId="4" borderId="34" xfId="0" applyNumberFormat="1" applyFont="1" applyFill="1" applyBorder="1" applyAlignment="1">
      <alignment horizontal="right" vertical="top"/>
    </xf>
    <xf numFmtId="4" fontId="2" fillId="0" borderId="124" xfId="0" applyNumberFormat="1" applyFont="1" applyFill="1" applyBorder="1" applyAlignment="1">
      <alignment horizontal="right" vertical="top"/>
    </xf>
    <xf numFmtId="4" fontId="2" fillId="0" borderId="125" xfId="0" applyNumberFormat="1" applyFont="1" applyBorder="1" applyAlignment="1">
      <alignment horizontal="right" vertical="top"/>
    </xf>
    <xf numFmtId="0" fontId="16" fillId="0" borderId="126" xfId="0" applyFont="1" applyBorder="1" applyAlignment="1">
      <alignment vertical="top" wrapText="1"/>
    </xf>
    <xf numFmtId="4" fontId="2" fillId="4" borderId="79" xfId="0" applyNumberFormat="1" applyFont="1" applyFill="1" applyBorder="1" applyAlignment="1">
      <alignment horizontal="right" vertical="top"/>
    </xf>
    <xf numFmtId="0" fontId="3" fillId="23" borderId="57" xfId="0" applyFont="1" applyFill="1" applyBorder="1" applyAlignment="1">
      <alignment vertical="center" wrapText="1"/>
    </xf>
    <xf numFmtId="0" fontId="3" fillId="23" borderId="63" xfId="0" applyFont="1" applyFill="1" applyBorder="1" applyAlignment="1">
      <alignment horizontal="center" vertical="center"/>
    </xf>
    <xf numFmtId="4" fontId="3" fillId="23" borderId="78" xfId="0" applyNumberFormat="1" applyFont="1" applyFill="1" applyBorder="1" applyAlignment="1">
      <alignment horizontal="right" vertical="center"/>
    </xf>
    <xf numFmtId="4" fontId="3" fillId="23" borderId="127" xfId="0" applyNumberFormat="1" applyFont="1" applyFill="1" applyBorder="1" applyAlignment="1">
      <alignment horizontal="right" vertical="center"/>
    </xf>
    <xf numFmtId="4" fontId="3" fillId="23" borderId="128" xfId="0" applyNumberFormat="1" applyFont="1" applyFill="1" applyBorder="1" applyAlignment="1">
      <alignment horizontal="right" vertical="center"/>
    </xf>
    <xf numFmtId="0" fontId="0" fillId="0" borderId="79" xfId="0" applyFont="1" applyBorder="1" applyAlignment="1">
      <alignment/>
    </xf>
    <xf numFmtId="0" fontId="16" fillId="0" borderId="129" xfId="0" applyFont="1" applyBorder="1" applyAlignment="1">
      <alignment vertical="top" wrapText="1"/>
    </xf>
    <xf numFmtId="4" fontId="2" fillId="0" borderId="127" xfId="0" applyNumberFormat="1" applyFont="1" applyBorder="1" applyAlignment="1">
      <alignment horizontal="right" vertical="top"/>
    </xf>
    <xf numFmtId="4" fontId="2" fillId="0" borderId="79" xfId="0" applyNumberFormat="1" applyFont="1" applyFill="1" applyBorder="1" applyAlignment="1">
      <alignment horizontal="right" vertical="top"/>
    </xf>
    <xf numFmtId="0" fontId="19" fillId="4" borderId="79" xfId="0" applyFont="1" applyFill="1" applyBorder="1" applyAlignment="1">
      <alignment horizontal="right"/>
    </xf>
    <xf numFmtId="0" fontId="19" fillId="0" borderId="79" xfId="0" applyFont="1" applyBorder="1" applyAlignment="1">
      <alignment horizontal="right"/>
    </xf>
    <xf numFmtId="172" fontId="3" fillId="0" borderId="16" xfId="0" applyNumberFormat="1" applyFont="1" applyBorder="1" applyAlignment="1">
      <alignment vertical="top"/>
    </xf>
    <xf numFmtId="49" fontId="3" fillId="0" borderId="130" xfId="0" applyNumberFormat="1" applyFont="1" applyBorder="1" applyAlignment="1">
      <alignment horizontal="center" vertical="top"/>
    </xf>
    <xf numFmtId="172" fontId="3" fillId="0" borderId="79" xfId="0" applyNumberFormat="1" applyFont="1" applyBorder="1" applyAlignment="1">
      <alignment vertical="top"/>
    </xf>
    <xf numFmtId="172" fontId="3" fillId="23" borderId="57" xfId="0" applyNumberFormat="1" applyFont="1" applyFill="1" applyBorder="1" applyAlignment="1">
      <alignment horizontal="center" vertical="center"/>
    </xf>
    <xf numFmtId="174" fontId="3" fillId="0" borderId="131" xfId="0" applyNumberFormat="1" applyFont="1" applyBorder="1" applyAlignment="1">
      <alignment horizontal="center" vertical="top"/>
    </xf>
    <xf numFmtId="174" fontId="3" fillId="0" borderId="132" xfId="0" applyNumberFormat="1" applyFont="1" applyBorder="1" applyAlignment="1">
      <alignment horizontal="center" vertical="top"/>
    </xf>
    <xf numFmtId="0" fontId="2" fillId="0" borderId="133" xfId="0" applyFont="1" applyBorder="1" applyAlignment="1">
      <alignment vertical="top" wrapText="1"/>
    </xf>
    <xf numFmtId="4" fontId="2" fillId="0" borderId="134" xfId="0" applyNumberFormat="1" applyFont="1" applyBorder="1" applyAlignment="1">
      <alignment horizontal="right" vertical="top"/>
    </xf>
    <xf numFmtId="4" fontId="2" fillId="0" borderId="135" xfId="0" applyNumberFormat="1" applyFont="1" applyBorder="1" applyAlignment="1">
      <alignment horizontal="right" vertical="top"/>
    </xf>
    <xf numFmtId="0" fontId="2" fillId="0" borderId="31" xfId="0" applyFont="1" applyBorder="1" applyAlignment="1">
      <alignment horizontal="center" vertical="top"/>
    </xf>
    <xf numFmtId="0" fontId="2" fillId="0" borderId="65" xfId="0" applyFont="1" applyBorder="1" applyAlignment="1">
      <alignment horizontal="center" vertical="top"/>
    </xf>
    <xf numFmtId="0" fontId="2" fillId="0" borderId="71" xfId="0" applyFont="1" applyBorder="1" applyAlignment="1">
      <alignment horizontal="center" vertical="top"/>
    </xf>
    <xf numFmtId="0" fontId="2" fillId="0" borderId="132" xfId="0" applyFont="1" applyBorder="1" applyAlignment="1">
      <alignment horizontal="center" vertical="top"/>
    </xf>
    <xf numFmtId="0" fontId="2" fillId="0" borderId="136" xfId="0" applyFont="1" applyBorder="1" applyAlignment="1">
      <alignment horizontal="center" vertical="top"/>
    </xf>
    <xf numFmtId="3" fontId="2" fillId="0" borderId="36" xfId="0" applyNumberFormat="1" applyFont="1" applyBorder="1" applyAlignment="1">
      <alignment horizontal="right" vertical="top"/>
    </xf>
    <xf numFmtId="3" fontId="2" fillId="0" borderId="134" xfId="0" applyNumberFormat="1" applyFont="1" applyBorder="1" applyAlignment="1">
      <alignment horizontal="right" vertical="top"/>
    </xf>
    <xf numFmtId="3" fontId="2" fillId="0" borderId="33" xfId="0" applyNumberFormat="1" applyFont="1" applyBorder="1" applyAlignment="1">
      <alignment horizontal="right" vertical="top"/>
    </xf>
    <xf numFmtId="3" fontId="2" fillId="0" borderId="79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2" fillId="0" borderId="137" xfId="0" applyFont="1" applyBorder="1" applyAlignment="1">
      <alignment vertical="top" wrapText="1"/>
    </xf>
    <xf numFmtId="0" fontId="0" fillId="0" borderId="137" xfId="0" applyFont="1" applyBorder="1" applyAlignment="1">
      <alignment/>
    </xf>
    <xf numFmtId="4" fontId="2" fillId="0" borderId="134" xfId="0" applyNumberFormat="1" applyFont="1" applyFill="1" applyBorder="1" applyAlignment="1">
      <alignment horizontal="right" vertical="top"/>
    </xf>
    <xf numFmtId="0" fontId="2" fillId="0" borderId="66" xfId="0" applyFont="1" applyBorder="1" applyAlignment="1">
      <alignment horizontal="center" vertical="top"/>
    </xf>
    <xf numFmtId="49" fontId="3" fillId="0" borderId="134" xfId="0" applyNumberFormat="1" applyFont="1" applyBorder="1" applyAlignment="1">
      <alignment horizontal="center" vertical="top"/>
    </xf>
    <xf numFmtId="172" fontId="3" fillId="22" borderId="19" xfId="0" applyNumberFormat="1" applyFont="1" applyFill="1" applyBorder="1" applyAlignment="1">
      <alignment vertical="top"/>
    </xf>
    <xf numFmtId="172" fontId="3" fillId="0" borderId="138" xfId="0" applyNumberFormat="1" applyFont="1" applyBorder="1" applyAlignment="1">
      <alignment vertical="top"/>
    </xf>
    <xf numFmtId="172" fontId="3" fillId="0" borderId="139" xfId="0" applyNumberFormat="1" applyFont="1" applyBorder="1" applyAlignment="1">
      <alignment vertical="top"/>
    </xf>
    <xf numFmtId="49" fontId="3" fillId="22" borderId="85" xfId="0" applyNumberFormat="1" applyFont="1" applyFill="1" applyBorder="1" applyAlignment="1">
      <alignment horizontal="center" vertical="top"/>
    </xf>
    <xf numFmtId="3" fontId="2" fillId="0" borderId="27" xfId="0" applyNumberFormat="1" applyFont="1" applyBorder="1" applyAlignment="1">
      <alignment horizontal="right" vertical="top"/>
    </xf>
    <xf numFmtId="3" fontId="3" fillId="22" borderId="38" xfId="0" applyNumberFormat="1" applyFont="1" applyFill="1" applyBorder="1" applyAlignment="1">
      <alignment horizontal="right" vertical="top"/>
    </xf>
    <xf numFmtId="172" fontId="3" fillId="0" borderId="133" xfId="0" applyNumberFormat="1" applyFont="1" applyBorder="1" applyAlignment="1">
      <alignment vertical="top"/>
    </xf>
    <xf numFmtId="49" fontId="3" fillId="22" borderId="47" xfId="0" applyNumberFormat="1" applyFont="1" applyFill="1" applyBorder="1" applyAlignment="1">
      <alignment horizontal="center" vertical="top"/>
    </xf>
    <xf numFmtId="4" fontId="2" fillId="0" borderId="91" xfId="0" applyNumberFormat="1" applyFont="1" applyBorder="1" applyAlignment="1">
      <alignment horizontal="right" vertical="top"/>
    </xf>
    <xf numFmtId="4" fontId="2" fillId="0" borderId="133" xfId="0" applyNumberFormat="1" applyFont="1" applyBorder="1" applyAlignment="1">
      <alignment horizontal="right" vertical="top"/>
    </xf>
    <xf numFmtId="4" fontId="2" fillId="0" borderId="140" xfId="0" applyNumberFormat="1" applyFont="1" applyBorder="1" applyAlignment="1">
      <alignment horizontal="right" vertical="top"/>
    </xf>
    <xf numFmtId="4" fontId="2" fillId="21" borderId="57" xfId="0" applyNumberFormat="1" applyFont="1" applyFill="1" applyBorder="1" applyAlignment="1">
      <alignment horizontal="right" vertical="center"/>
    </xf>
    <xf numFmtId="0" fontId="3" fillId="23" borderId="57" xfId="0" applyFont="1" applyFill="1" applyBorder="1" applyAlignment="1">
      <alignment horizontal="center" vertical="center"/>
    </xf>
    <xf numFmtId="4" fontId="3" fillId="23" borderId="54" xfId="0" applyNumberFormat="1" applyFont="1" applyFill="1" applyBorder="1" applyAlignment="1">
      <alignment horizontal="right" vertical="center"/>
    </xf>
    <xf numFmtId="0" fontId="0" fillId="0" borderId="141" xfId="0" applyFont="1" applyBorder="1" applyAlignment="1">
      <alignment/>
    </xf>
    <xf numFmtId="4" fontId="3" fillId="23" borderId="92" xfId="0" applyNumberFormat="1" applyFont="1" applyFill="1" applyBorder="1" applyAlignment="1">
      <alignment horizontal="right" vertical="center"/>
    </xf>
    <xf numFmtId="4" fontId="3" fillId="23" borderId="83" xfId="0" applyNumberFormat="1" applyFont="1" applyFill="1" applyBorder="1" applyAlignment="1">
      <alignment horizontal="right" vertical="center"/>
    </xf>
    <xf numFmtId="4" fontId="3" fillId="23" borderId="81" xfId="0" applyNumberFormat="1" applyFont="1" applyFill="1" applyBorder="1" applyAlignment="1">
      <alignment horizontal="right" vertical="center"/>
    </xf>
    <xf numFmtId="4" fontId="3" fillId="23" borderId="142" xfId="0" applyNumberFormat="1" applyFont="1" applyFill="1" applyBorder="1" applyAlignment="1">
      <alignment horizontal="right" vertical="center"/>
    </xf>
    <xf numFmtId="4" fontId="3" fillId="23" borderId="143" xfId="0" applyNumberFormat="1" applyFont="1" applyFill="1" applyBorder="1" applyAlignment="1">
      <alignment horizontal="right" vertical="center"/>
    </xf>
    <xf numFmtId="4" fontId="3" fillId="23" borderId="80" xfId="0" applyNumberFormat="1" applyFont="1" applyFill="1" applyBorder="1" applyAlignment="1">
      <alignment horizontal="right" vertical="center"/>
    </xf>
    <xf numFmtId="4" fontId="3" fillId="23" borderId="84" xfId="0" applyNumberFormat="1" applyFont="1" applyFill="1" applyBorder="1" applyAlignment="1">
      <alignment horizontal="right" vertical="center"/>
    </xf>
    <xf numFmtId="2" fontId="19" fillId="0" borderId="79" xfId="0" applyNumberFormat="1" applyFont="1" applyBorder="1" applyAlignment="1">
      <alignment horizontal="right"/>
    </xf>
    <xf numFmtId="0" fontId="19" fillId="0" borderId="134" xfId="0" applyFont="1" applyBorder="1" applyAlignment="1">
      <alignment horizontal="right"/>
    </xf>
    <xf numFmtId="0" fontId="19" fillId="0" borderId="144" xfId="0" applyFont="1" applyBorder="1" applyAlignment="1">
      <alignment horizontal="right"/>
    </xf>
    <xf numFmtId="0" fontId="19" fillId="4" borderId="134" xfId="0" applyFont="1" applyFill="1" applyBorder="1" applyAlignment="1">
      <alignment horizontal="right"/>
    </xf>
    <xf numFmtId="4" fontId="3" fillId="22" borderId="23" xfId="0" applyNumberFormat="1" applyFont="1" applyFill="1" applyBorder="1" applyAlignment="1">
      <alignment horizontal="right" vertical="top"/>
    </xf>
    <xf numFmtId="3" fontId="2" fillId="0" borderId="30" xfId="0" applyNumberFormat="1" applyFont="1" applyBorder="1" applyAlignment="1">
      <alignment horizontal="right" vertical="top"/>
    </xf>
    <xf numFmtId="49" fontId="3" fillId="22" borderId="12" xfId="0" applyNumberFormat="1" applyFont="1" applyFill="1" applyBorder="1" applyAlignment="1">
      <alignment horizontal="center" vertical="top"/>
    </xf>
    <xf numFmtId="0" fontId="2" fillId="0" borderId="61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0" fontId="2" fillId="0" borderId="112" xfId="0" applyFont="1" applyBorder="1" applyAlignment="1">
      <alignment vertical="top" wrapText="1"/>
    </xf>
    <xf numFmtId="4" fontId="2" fillId="0" borderId="145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131" xfId="0" applyFont="1" applyBorder="1" applyAlignment="1">
      <alignment horizontal="center" vertical="top"/>
    </xf>
    <xf numFmtId="0" fontId="3" fillId="22" borderId="85" xfId="0" applyFont="1" applyFill="1" applyBorder="1" applyAlignment="1">
      <alignment horizontal="center" vertical="top"/>
    </xf>
    <xf numFmtId="0" fontId="2" fillId="0" borderId="67" xfId="0" applyFont="1" applyBorder="1" applyAlignment="1">
      <alignment horizontal="center" vertical="top"/>
    </xf>
    <xf numFmtId="0" fontId="3" fillId="23" borderId="146" xfId="0" applyFont="1" applyFill="1" applyBorder="1" applyAlignment="1">
      <alignment horizontal="center" vertical="center"/>
    </xf>
    <xf numFmtId="0" fontId="2" fillId="21" borderId="147" xfId="0" applyFont="1" applyFill="1" applyBorder="1" applyAlignment="1">
      <alignment horizontal="center" vertical="center"/>
    </xf>
    <xf numFmtId="4" fontId="7" fillId="0" borderId="91" xfId="0" applyNumberFormat="1" applyFont="1" applyFill="1" applyBorder="1" applyAlignment="1">
      <alignment horizontal="right" vertical="top"/>
    </xf>
    <xf numFmtId="0" fontId="2" fillId="21" borderId="0" xfId="0" applyFont="1" applyFill="1" applyBorder="1" applyAlignment="1">
      <alignment horizontal="center" vertical="center"/>
    </xf>
    <xf numFmtId="173" fontId="17" fillId="18" borderId="60" xfId="0" applyNumberFormat="1" applyFont="1" applyFill="1" applyBorder="1" applyAlignment="1">
      <alignment horizontal="center" vertical="center" wrapText="1"/>
    </xf>
    <xf numFmtId="4" fontId="7" fillId="0" borderId="79" xfId="0" applyNumberFormat="1" applyFont="1" applyFill="1" applyBorder="1" applyAlignment="1">
      <alignment horizontal="right" vertical="top"/>
    </xf>
    <xf numFmtId="0" fontId="3" fillId="22" borderId="65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133" xfId="0" applyNumberFormat="1" applyFont="1" applyFill="1" applyBorder="1" applyAlignment="1">
      <alignment horizontal="right" vertical="top"/>
    </xf>
    <xf numFmtId="0" fontId="16" fillId="0" borderId="134" xfId="0" applyFont="1" applyBorder="1" applyAlignment="1">
      <alignment vertical="top" wrapText="1"/>
    </xf>
    <xf numFmtId="10" fontId="7" fillId="0" borderId="10" xfId="0" applyNumberFormat="1" applyFont="1" applyFill="1" applyBorder="1" applyAlignment="1">
      <alignment horizontal="right" vertical="top"/>
    </xf>
    <xf numFmtId="10" fontId="7" fillId="0" borderId="0" xfId="0" applyNumberFormat="1" applyFont="1" applyFill="1" applyBorder="1" applyAlignment="1">
      <alignment horizontal="right" vertical="top"/>
    </xf>
    <xf numFmtId="10" fontId="7" fillId="0" borderId="133" xfId="0" applyNumberFormat="1" applyFont="1" applyFill="1" applyBorder="1" applyAlignment="1">
      <alignment horizontal="right" vertical="top"/>
    </xf>
    <xf numFmtId="0" fontId="17" fillId="22" borderId="49" xfId="0" applyFont="1" applyFill="1" applyBorder="1" applyAlignment="1">
      <alignment vertical="top" wrapText="1"/>
    </xf>
    <xf numFmtId="0" fontId="16" fillId="0" borderId="65" xfId="0" applyFont="1" applyBorder="1" applyAlignment="1">
      <alignment vertical="top" wrapText="1"/>
    </xf>
    <xf numFmtId="0" fontId="16" fillId="0" borderId="66" xfId="0" applyFont="1" applyBorder="1" applyAlignment="1">
      <alignment vertical="top" wrapText="1"/>
    </xf>
    <xf numFmtId="0" fontId="16" fillId="0" borderId="71" xfId="0" applyFont="1" applyBorder="1" applyAlignment="1">
      <alignment vertical="top" wrapText="1"/>
    </xf>
    <xf numFmtId="0" fontId="16" fillId="0" borderId="132" xfId="0" applyFont="1" applyBorder="1" applyAlignment="1">
      <alignment vertical="top" wrapText="1"/>
    </xf>
    <xf numFmtId="0" fontId="16" fillId="0" borderId="148" xfId="0" applyFont="1" applyBorder="1" applyAlignment="1">
      <alignment vertical="top" wrapText="1"/>
    </xf>
    <xf numFmtId="4" fontId="3" fillId="22" borderId="113" xfId="0" applyNumberFormat="1" applyFont="1" applyFill="1" applyBorder="1" applyAlignment="1">
      <alignment horizontal="right" vertical="top"/>
    </xf>
    <xf numFmtId="4" fontId="3" fillId="22" borderId="149" xfId="0" applyNumberFormat="1" applyFont="1" applyFill="1" applyBorder="1" applyAlignment="1">
      <alignment horizontal="right" vertical="top"/>
    </xf>
    <xf numFmtId="4" fontId="3" fillId="22" borderId="103" xfId="0" applyNumberFormat="1" applyFont="1" applyFill="1" applyBorder="1" applyAlignment="1">
      <alignment horizontal="right" vertical="top"/>
    </xf>
    <xf numFmtId="4" fontId="2" fillId="0" borderId="104" xfId="0" applyNumberFormat="1" applyFont="1" applyBorder="1" applyAlignment="1">
      <alignment horizontal="right" vertical="top"/>
    </xf>
    <xf numFmtId="4" fontId="2" fillId="0" borderId="105" xfId="0" applyNumberFormat="1" applyFont="1" applyBorder="1" applyAlignment="1">
      <alignment horizontal="right" vertical="top"/>
    </xf>
    <xf numFmtId="4" fontId="2" fillId="0" borderId="150" xfId="0" applyNumberFormat="1" applyFont="1" applyBorder="1" applyAlignment="1">
      <alignment horizontal="right" vertical="top"/>
    </xf>
    <xf numFmtId="4" fontId="2" fillId="0" borderId="95" xfId="0" applyNumberFormat="1" applyFont="1" applyBorder="1" applyAlignment="1">
      <alignment horizontal="right" vertical="top"/>
    </xf>
    <xf numFmtId="4" fontId="2" fillId="0" borderId="96" xfId="0" applyNumberFormat="1" applyFont="1" applyBorder="1" applyAlignment="1">
      <alignment horizontal="right" vertical="top"/>
    </xf>
    <xf numFmtId="4" fontId="2" fillId="0" borderId="97" xfId="0" applyNumberFormat="1" applyFont="1" applyBorder="1" applyAlignment="1">
      <alignment horizontal="right" vertical="top"/>
    </xf>
    <xf numFmtId="4" fontId="2" fillId="0" borderId="99" xfId="0" applyNumberFormat="1" applyFont="1" applyBorder="1" applyAlignment="1">
      <alignment horizontal="right" vertical="top"/>
    </xf>
    <xf numFmtId="4" fontId="2" fillId="0" borderId="98" xfId="0" applyNumberFormat="1" applyFont="1" applyBorder="1" applyAlignment="1">
      <alignment horizontal="right" vertical="top"/>
    </xf>
    <xf numFmtId="0" fontId="3" fillId="22" borderId="151" xfId="0" applyFont="1" applyFill="1" applyBorder="1" applyAlignment="1">
      <alignment horizontal="center" vertical="top"/>
    </xf>
    <xf numFmtId="0" fontId="2" fillId="0" borderId="65" xfId="0" applyFont="1" applyBorder="1" applyAlignment="1">
      <alignment horizontal="center" vertical="top"/>
    </xf>
    <xf numFmtId="0" fontId="2" fillId="0" borderId="71" xfId="0" applyFont="1" applyBorder="1" applyAlignment="1">
      <alignment horizontal="center" vertical="top"/>
    </xf>
    <xf numFmtId="0" fontId="2" fillId="0" borderId="132" xfId="0" applyFont="1" applyBorder="1" applyAlignment="1">
      <alignment horizontal="center" vertical="top"/>
    </xf>
    <xf numFmtId="0" fontId="2" fillId="0" borderId="148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173" fontId="17" fillId="18" borderId="12" xfId="0" applyNumberFormat="1" applyFont="1" applyFill="1" applyBorder="1" applyAlignment="1">
      <alignment horizontal="center" vertical="center" wrapText="1"/>
    </xf>
    <xf numFmtId="173" fontId="17" fillId="18" borderId="130" xfId="0" applyNumberFormat="1" applyFont="1" applyFill="1" applyBorder="1" applyAlignment="1">
      <alignment horizontal="center" vertical="center" wrapText="1"/>
    </xf>
    <xf numFmtId="172" fontId="3" fillId="0" borderId="65" xfId="0" applyNumberFormat="1" applyFont="1" applyBorder="1" applyAlignment="1">
      <alignment vertical="top"/>
    </xf>
    <xf numFmtId="172" fontId="3" fillId="0" borderId="152" xfId="0" applyNumberFormat="1" applyFont="1" applyBorder="1" applyAlignment="1">
      <alignment vertical="top"/>
    </xf>
    <xf numFmtId="172" fontId="3" fillId="22" borderId="73" xfId="0" applyNumberFormat="1" applyFont="1" applyFill="1" applyBorder="1" applyAlignment="1">
      <alignment vertical="top"/>
    </xf>
    <xf numFmtId="172" fontId="3" fillId="0" borderId="66" xfId="0" applyNumberFormat="1" applyFont="1" applyBorder="1" applyAlignment="1">
      <alignment vertical="top"/>
    </xf>
    <xf numFmtId="172" fontId="3" fillId="0" borderId="71" xfId="0" applyNumberFormat="1" applyFont="1" applyBorder="1" applyAlignment="1">
      <alignment vertical="top"/>
    </xf>
    <xf numFmtId="172" fontId="3" fillId="0" borderId="67" xfId="0" applyNumberFormat="1" applyFont="1" applyBorder="1" applyAlignment="1">
      <alignment vertical="top"/>
    </xf>
    <xf numFmtId="0" fontId="2" fillId="0" borderId="137" xfId="0" applyFont="1" applyBorder="1" applyAlignment="1">
      <alignment vertical="top" wrapText="1"/>
    </xf>
    <xf numFmtId="49" fontId="3" fillId="0" borderId="65" xfId="0" applyNumberFormat="1" applyFont="1" applyBorder="1" applyAlignment="1">
      <alignment horizontal="center" vertical="top"/>
    </xf>
    <xf numFmtId="49" fontId="3" fillId="22" borderId="73" xfId="0" applyNumberFormat="1" applyFont="1" applyFill="1" applyBorder="1" applyAlignment="1">
      <alignment horizontal="center" vertical="top"/>
    </xf>
    <xf numFmtId="49" fontId="3" fillId="0" borderId="132" xfId="0" applyNumberFormat="1" applyFont="1" applyBorder="1" applyAlignment="1">
      <alignment horizontal="center" vertical="top"/>
    </xf>
    <xf numFmtId="49" fontId="3" fillId="0" borderId="148" xfId="0" applyNumberFormat="1" applyFont="1" applyBorder="1" applyAlignment="1">
      <alignment horizontal="center" vertical="top"/>
    </xf>
    <xf numFmtId="4" fontId="2" fillId="0" borderId="153" xfId="0" applyNumberFormat="1" applyFont="1" applyBorder="1" applyAlignment="1">
      <alignment horizontal="right" vertical="top"/>
    </xf>
    <xf numFmtId="4" fontId="2" fillId="0" borderId="154" xfId="0" applyNumberFormat="1" applyFont="1" applyBorder="1" applyAlignment="1">
      <alignment horizontal="right" vertical="top"/>
    </xf>
    <xf numFmtId="4" fontId="2" fillId="0" borderId="141" xfId="0" applyNumberFormat="1" applyFont="1" applyBorder="1" applyAlignment="1">
      <alignment horizontal="right" vertical="top"/>
    </xf>
    <xf numFmtId="4" fontId="3" fillId="22" borderId="109" xfId="0" applyNumberFormat="1" applyFont="1" applyFill="1" applyBorder="1" applyAlignment="1">
      <alignment horizontal="right" vertical="top"/>
    </xf>
    <xf numFmtId="4" fontId="3" fillId="22" borderId="82" xfId="0" applyNumberFormat="1" applyFont="1" applyFill="1" applyBorder="1" applyAlignment="1">
      <alignment horizontal="right" vertical="top"/>
    </xf>
    <xf numFmtId="4" fontId="3" fillId="22" borderId="83" xfId="0" applyNumberFormat="1" applyFont="1" applyFill="1" applyBorder="1" applyAlignment="1">
      <alignment horizontal="right" vertical="top"/>
    </xf>
    <xf numFmtId="4" fontId="3" fillId="22" borderId="84" xfId="0" applyNumberFormat="1" applyFont="1" applyFill="1" applyBorder="1" applyAlignment="1">
      <alignment horizontal="right" vertical="top"/>
    </xf>
    <xf numFmtId="3" fontId="2" fillId="0" borderId="104" xfId="0" applyNumberFormat="1" applyFont="1" applyBorder="1" applyAlignment="1">
      <alignment horizontal="right" vertical="top"/>
    </xf>
    <xf numFmtId="3" fontId="2" fillId="0" borderId="115" xfId="0" applyNumberFormat="1" applyFont="1" applyBorder="1" applyAlignment="1">
      <alignment horizontal="right" vertical="top"/>
    </xf>
    <xf numFmtId="3" fontId="2" fillId="0" borderId="95" xfId="0" applyNumberFormat="1" applyFont="1" applyBorder="1" applyAlignment="1">
      <alignment horizontal="right" vertical="top"/>
    </xf>
    <xf numFmtId="3" fontId="2" fillId="0" borderId="97" xfId="0" applyNumberFormat="1" applyFont="1" applyBorder="1" applyAlignment="1">
      <alignment horizontal="right" vertical="top"/>
    </xf>
    <xf numFmtId="3" fontId="2" fillId="0" borderId="155" xfId="0" applyNumberFormat="1" applyFont="1" applyBorder="1" applyAlignment="1">
      <alignment horizontal="right" vertical="top"/>
    </xf>
    <xf numFmtId="3" fontId="3" fillId="22" borderId="156" xfId="0" applyNumberFormat="1" applyFont="1" applyFill="1" applyBorder="1" applyAlignment="1">
      <alignment horizontal="right" vertical="top"/>
    </xf>
    <xf numFmtId="173" fontId="3" fillId="18" borderId="55" xfId="0" applyNumberFormat="1" applyFont="1" applyFill="1" applyBorder="1" applyAlignment="1">
      <alignment horizontal="center" vertical="center" wrapText="1"/>
    </xf>
    <xf numFmtId="173" fontId="3" fillId="18" borderId="12" xfId="0" applyNumberFormat="1" applyFont="1" applyFill="1" applyBorder="1" applyAlignment="1">
      <alignment horizontal="center" vertical="center" wrapText="1"/>
    </xf>
    <xf numFmtId="173" fontId="3" fillId="18" borderId="60" xfId="0" applyNumberFormat="1" applyFont="1" applyFill="1" applyBorder="1" applyAlignment="1">
      <alignment horizontal="center" vertical="center" wrapText="1"/>
    </xf>
    <xf numFmtId="4" fontId="3" fillId="18" borderId="13" xfId="0" applyNumberFormat="1" applyFont="1" applyFill="1" applyBorder="1" applyAlignment="1">
      <alignment horizontal="center" vertical="center"/>
    </xf>
    <xf numFmtId="4" fontId="3" fillId="18" borderId="14" xfId="0" applyNumberFormat="1" applyFont="1" applyFill="1" applyBorder="1" applyAlignment="1">
      <alignment horizontal="center" vertical="center"/>
    </xf>
    <xf numFmtId="4" fontId="3" fillId="18" borderId="55" xfId="0" applyNumberFormat="1" applyFont="1" applyFill="1" applyBorder="1" applyAlignment="1">
      <alignment horizontal="center" vertical="center"/>
    </xf>
    <xf numFmtId="4" fontId="3" fillId="18" borderId="13" xfId="0" applyNumberFormat="1" applyFont="1" applyFill="1" applyBorder="1" applyAlignment="1">
      <alignment horizontal="center" vertical="center" wrapText="1"/>
    </xf>
    <xf numFmtId="0" fontId="10" fillId="0" borderId="55" xfId="0" applyFont="1" applyBorder="1" applyAlignment="1">
      <alignment/>
    </xf>
    <xf numFmtId="3" fontId="3" fillId="22" borderId="113" xfId="0" applyNumberFormat="1" applyFont="1" applyFill="1" applyBorder="1" applyAlignment="1">
      <alignment horizontal="right" vertical="top"/>
    </xf>
    <xf numFmtId="4" fontId="3" fillId="22" borderId="51" xfId="0" applyNumberFormat="1" applyFont="1" applyFill="1" applyBorder="1" applyAlignment="1">
      <alignment horizontal="right" vertical="top"/>
    </xf>
    <xf numFmtId="4" fontId="3" fillId="22" borderId="50" xfId="0" applyNumberFormat="1" applyFont="1" applyFill="1" applyBorder="1" applyAlignment="1">
      <alignment horizontal="right" vertical="top"/>
    </xf>
    <xf numFmtId="4" fontId="3" fillId="22" borderId="49" xfId="0" applyNumberFormat="1" applyFont="1" applyFill="1" applyBorder="1" applyAlignment="1">
      <alignment horizontal="right" vertical="top"/>
    </xf>
    <xf numFmtId="4" fontId="2" fillId="0" borderId="113" xfId="0" applyNumberFormat="1" applyFont="1" applyBorder="1" applyAlignment="1">
      <alignment horizontal="right" vertical="top"/>
    </xf>
    <xf numFmtId="4" fontId="2" fillId="0" borderId="149" xfId="0" applyNumberFormat="1" applyFont="1" applyBorder="1" applyAlignment="1">
      <alignment horizontal="right" vertical="top"/>
    </xf>
    <xf numFmtId="4" fontId="2" fillId="0" borderId="103" xfId="0" applyNumberFormat="1" applyFont="1" applyBorder="1" applyAlignment="1">
      <alignment horizontal="right" vertical="top"/>
    </xf>
    <xf numFmtId="4" fontId="2" fillId="0" borderId="115" xfId="0" applyNumberFormat="1" applyFont="1" applyBorder="1" applyAlignment="1">
      <alignment horizontal="right" vertical="top"/>
    </xf>
    <xf numFmtId="4" fontId="7" fillId="0" borderId="134" xfId="0" applyNumberFormat="1" applyFont="1" applyBorder="1" applyAlignment="1">
      <alignment horizontal="right" vertical="top"/>
    </xf>
    <xf numFmtId="4" fontId="2" fillId="0" borderId="157" xfId="0" applyNumberFormat="1" applyFont="1" applyBorder="1" applyAlignment="1">
      <alignment horizontal="right" vertical="top"/>
    </xf>
    <xf numFmtId="4" fontId="7" fillId="0" borderId="154" xfId="0" applyNumberFormat="1" applyFont="1" applyBorder="1" applyAlignment="1">
      <alignment horizontal="right" vertical="top"/>
    </xf>
    <xf numFmtId="4" fontId="7" fillId="0" borderId="158" xfId="0" applyNumberFormat="1" applyFont="1" applyFill="1" applyBorder="1" applyAlignment="1">
      <alignment horizontal="right" vertical="top"/>
    </xf>
    <xf numFmtId="4" fontId="7" fillId="0" borderId="23" xfId="0" applyNumberFormat="1" applyFont="1" applyBorder="1" applyAlignment="1">
      <alignment horizontal="right" vertical="top"/>
    </xf>
    <xf numFmtId="4" fontId="3" fillId="22" borderId="92" xfId="0" applyNumberFormat="1" applyFont="1" applyFill="1" applyBorder="1" applyAlignment="1">
      <alignment horizontal="right" vertical="top"/>
    </xf>
    <xf numFmtId="4" fontId="3" fillId="22" borderId="81" xfId="0" applyNumberFormat="1" applyFont="1" applyFill="1" applyBorder="1" applyAlignment="1">
      <alignment horizontal="right" vertical="top"/>
    </xf>
    <xf numFmtId="0" fontId="17" fillId="22" borderId="88" xfId="0" applyFont="1" applyFill="1" applyBorder="1" applyAlignment="1">
      <alignment vertical="top" wrapText="1"/>
    </xf>
    <xf numFmtId="4" fontId="7" fillId="0" borderId="141" xfId="0" applyNumberFormat="1" applyFont="1" applyFill="1" applyBorder="1" applyAlignment="1">
      <alignment horizontal="right" vertical="top"/>
    </xf>
    <xf numFmtId="10" fontId="7" fillId="0" borderId="158" xfId="0" applyNumberFormat="1" applyFont="1" applyFill="1" applyBorder="1" applyAlignment="1">
      <alignment horizontal="right" vertical="top"/>
    </xf>
    <xf numFmtId="4" fontId="7" fillId="22" borderId="92" xfId="0" applyNumberFormat="1" applyFont="1" applyFill="1" applyBorder="1" applyAlignment="1">
      <alignment horizontal="right" vertical="top"/>
    </xf>
    <xf numFmtId="10" fontId="7" fillId="22" borderId="70" xfId="0" applyNumberFormat="1" applyFont="1" applyFill="1" applyBorder="1" applyAlignment="1">
      <alignment horizontal="right" vertical="top"/>
    </xf>
    <xf numFmtId="4" fontId="2" fillId="0" borderId="144" xfId="0" applyNumberFormat="1" applyFont="1" applyBorder="1" applyAlignment="1">
      <alignment horizontal="right" vertical="top"/>
    </xf>
    <xf numFmtId="17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2" fontId="0" fillId="0" borderId="79" xfId="0" applyNumberFormat="1" applyBorder="1" applyAlignment="1">
      <alignment horizontal="right"/>
    </xf>
    <xf numFmtId="0" fontId="19" fillId="0" borderId="0" xfId="0" applyFont="1" applyBorder="1" applyAlignment="1">
      <alignment/>
    </xf>
    <xf numFmtId="0" fontId="10" fillId="0" borderId="130" xfId="0" applyFont="1" applyBorder="1" applyAlignment="1">
      <alignment/>
    </xf>
    <xf numFmtId="0" fontId="3" fillId="18" borderId="54" xfId="0" applyFont="1" applyFill="1" applyBorder="1" applyAlignment="1">
      <alignment horizontal="center" vertical="center"/>
    </xf>
    <xf numFmtId="0" fontId="10" fillId="0" borderId="77" xfId="0" applyFont="1" applyBorder="1" applyAlignment="1">
      <alignment/>
    </xf>
    <xf numFmtId="0" fontId="3" fillId="18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173" fontId="3" fillId="18" borderId="13" xfId="0" applyNumberFormat="1" applyFont="1" applyFill="1" applyBorder="1" applyAlignment="1">
      <alignment horizontal="center" vertical="center" wrapText="1"/>
    </xf>
    <xf numFmtId="173" fontId="3" fillId="18" borderId="14" xfId="0" applyNumberFormat="1" applyFont="1" applyFill="1" applyBorder="1" applyAlignment="1">
      <alignment horizontal="center" vertical="center" wrapText="1"/>
    </xf>
    <xf numFmtId="4" fontId="2" fillId="21" borderId="15" xfId="0" applyNumberFormat="1" applyFont="1" applyFill="1" applyBorder="1" applyAlignment="1">
      <alignment horizontal="right" vertical="center"/>
    </xf>
    <xf numFmtId="0" fontId="0" fillId="0" borderId="97" xfId="0" applyFont="1" applyBorder="1" applyAlignment="1">
      <alignment/>
    </xf>
    <xf numFmtId="3" fontId="2" fillId="0" borderId="30" xfId="0" applyNumberFormat="1" applyFont="1" applyBorder="1" applyAlignment="1">
      <alignment horizontal="right" vertical="top"/>
    </xf>
    <xf numFmtId="3" fontId="2" fillId="4" borderId="36" xfId="0" applyNumberFormat="1" applyFont="1" applyFill="1" applyBorder="1" applyAlignment="1">
      <alignment horizontal="right" vertical="top"/>
    </xf>
    <xf numFmtId="3" fontId="2" fillId="4" borderId="134" xfId="0" applyNumberFormat="1" applyFont="1" applyFill="1" applyBorder="1" applyAlignment="1">
      <alignment horizontal="right" vertical="top"/>
    </xf>
    <xf numFmtId="0" fontId="0" fillId="0" borderId="154" xfId="0" applyFont="1" applyBorder="1" applyAlignment="1">
      <alignment/>
    </xf>
    <xf numFmtId="0" fontId="2" fillId="0" borderId="131" xfId="0" applyFont="1" applyBorder="1" applyAlignment="1">
      <alignment horizontal="center" vertical="top"/>
    </xf>
    <xf numFmtId="0" fontId="2" fillId="4" borderId="132" xfId="0" applyFont="1" applyFill="1" applyBorder="1" applyAlignment="1">
      <alignment horizontal="center" vertical="top"/>
    </xf>
    <xf numFmtId="0" fontId="2" fillId="0" borderId="26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2" fillId="0" borderId="137" xfId="0" applyFont="1" applyBorder="1" applyAlignment="1">
      <alignment vertical="top" wrapText="1"/>
    </xf>
    <xf numFmtId="174" fontId="3" fillId="0" borderId="130" xfId="0" applyNumberFormat="1" applyFont="1" applyBorder="1" applyAlignment="1">
      <alignment horizontal="center" vertical="top"/>
    </xf>
    <xf numFmtId="174" fontId="3" fillId="0" borderId="65" xfId="0" applyNumberFormat="1" applyFont="1" applyBorder="1" applyAlignment="1">
      <alignment horizontal="center" vertical="top"/>
    </xf>
    <xf numFmtId="174" fontId="3" fillId="0" borderId="71" xfId="0" applyNumberFormat="1" applyFont="1" applyBorder="1" applyAlignment="1">
      <alignment horizontal="center" vertical="top"/>
    </xf>
    <xf numFmtId="174" fontId="3" fillId="0" borderId="67" xfId="0" applyNumberFormat="1" applyFont="1" applyBorder="1" applyAlignment="1">
      <alignment horizontal="center" vertical="top"/>
    </xf>
    <xf numFmtId="179" fontId="2" fillId="0" borderId="113" xfId="0" applyNumberFormat="1" applyFont="1" applyBorder="1" applyAlignment="1">
      <alignment horizontal="right" vertical="top"/>
    </xf>
    <xf numFmtId="0" fontId="0" fillId="0" borderId="148" xfId="0" applyFont="1" applyBorder="1" applyAlignment="1">
      <alignment horizontal="center"/>
    </xf>
    <xf numFmtId="0" fontId="0" fillId="0" borderId="134" xfId="0" applyBorder="1" applyAlignment="1">
      <alignment/>
    </xf>
    <xf numFmtId="0" fontId="19" fillId="0" borderId="137" xfId="0" applyFont="1" applyBorder="1" applyAlignment="1">
      <alignment/>
    </xf>
    <xf numFmtId="0" fontId="19" fillId="4" borderId="137" xfId="0" applyFont="1" applyFill="1" applyBorder="1" applyAlignment="1">
      <alignment/>
    </xf>
    <xf numFmtId="0" fontId="2" fillId="0" borderId="151" xfId="0" applyFont="1" applyBorder="1" applyAlignment="1">
      <alignment horizontal="center" vertical="top"/>
    </xf>
    <xf numFmtId="4" fontId="2" fillId="4" borderId="79" xfId="0" applyNumberFormat="1" applyFont="1" applyFill="1" applyBorder="1" applyAlignment="1">
      <alignment horizontal="right" vertical="top"/>
    </xf>
    <xf numFmtId="0" fontId="2" fillId="0" borderId="159" xfId="0" applyFont="1" applyBorder="1" applyAlignment="1">
      <alignment vertical="top" wrapText="1"/>
    </xf>
    <xf numFmtId="0" fontId="13" fillId="22" borderId="0" xfId="0" applyFont="1" applyFill="1" applyBorder="1" applyAlignment="1">
      <alignment horizontal="left" vertical="top" wrapText="1"/>
    </xf>
    <xf numFmtId="0" fontId="0" fillId="0" borderId="137" xfId="0" applyBorder="1" applyAlignment="1">
      <alignment/>
    </xf>
    <xf numFmtId="4" fontId="2" fillId="4" borderId="134" xfId="0" applyNumberFormat="1" applyFont="1" applyFill="1" applyBorder="1" applyAlignment="1">
      <alignment horizontal="right" vertical="top"/>
    </xf>
    <xf numFmtId="0" fontId="2" fillId="0" borderId="160" xfId="0" applyFont="1" applyBorder="1" applyAlignment="1">
      <alignment horizontal="center" vertical="top"/>
    </xf>
    <xf numFmtId="0" fontId="2" fillId="0" borderId="161" xfId="0" applyFont="1" applyBorder="1" applyAlignment="1">
      <alignment horizontal="center" vertical="top"/>
    </xf>
    <xf numFmtId="172" fontId="13" fillId="23" borderId="69" xfId="0" applyNumberFormat="1" applyFont="1" applyFill="1" applyBorder="1" applyAlignment="1">
      <alignment horizontal="left" vertical="center" wrapText="1"/>
    </xf>
    <xf numFmtId="172" fontId="13" fillId="23" borderId="7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18" borderId="12" xfId="0" applyFont="1" applyFill="1" applyBorder="1" applyAlignment="1">
      <alignment horizontal="center" vertical="center" wrapText="1"/>
    </xf>
    <xf numFmtId="0" fontId="2" fillId="0" borderId="162" xfId="0" applyFont="1" applyBorder="1" applyAlignment="1">
      <alignment horizontal="center" vertical="top"/>
    </xf>
    <xf numFmtId="0" fontId="2" fillId="0" borderId="163" xfId="0" applyFont="1" applyBorder="1" applyAlignment="1">
      <alignment horizontal="center" vertical="top"/>
    </xf>
    <xf numFmtId="0" fontId="2" fillId="0" borderId="133" xfId="0" applyFont="1" applyBorder="1" applyAlignment="1">
      <alignment horizontal="center" vertical="top"/>
    </xf>
    <xf numFmtId="0" fontId="0" fillId="0" borderId="134" xfId="0" applyBorder="1" applyAlignment="1">
      <alignment horizontal="right"/>
    </xf>
    <xf numFmtId="4" fontId="2" fillId="4" borderId="95" xfId="0" applyNumberFormat="1" applyFont="1" applyFill="1" applyBorder="1" applyAlignment="1">
      <alignment horizontal="right" vertical="top"/>
    </xf>
    <xf numFmtId="0" fontId="19" fillId="0" borderId="95" xfId="0" applyFont="1" applyBorder="1" applyAlignment="1">
      <alignment horizontal="right"/>
    </xf>
    <xf numFmtId="4" fontId="2" fillId="0" borderId="94" xfId="0" applyNumberFormat="1" applyFont="1" applyBorder="1" applyAlignment="1">
      <alignment horizontal="right" vertical="top"/>
    </xf>
    <xf numFmtId="0" fontId="19" fillId="4" borderId="95" xfId="0" applyFont="1" applyFill="1" applyBorder="1" applyAlignment="1">
      <alignment horizontal="right"/>
    </xf>
    <xf numFmtId="4" fontId="2" fillId="0" borderId="93" xfId="0" applyNumberFormat="1" applyFont="1" applyBorder="1" applyAlignment="1">
      <alignment horizontal="right" vertical="top"/>
    </xf>
    <xf numFmtId="3" fontId="2" fillId="0" borderId="97" xfId="0" applyNumberFormat="1" applyFont="1" applyFill="1" applyBorder="1" applyAlignment="1">
      <alignment horizontal="right" vertical="top"/>
    </xf>
    <xf numFmtId="4" fontId="2" fillId="0" borderId="99" xfId="0" applyNumberFormat="1" applyFont="1" applyFill="1" applyBorder="1" applyAlignment="1">
      <alignment horizontal="right" vertical="top"/>
    </xf>
    <xf numFmtId="0" fontId="19" fillId="4" borderId="137" xfId="0" applyFont="1" applyFill="1" applyBorder="1" applyAlignment="1">
      <alignment vertical="top" wrapText="1"/>
    </xf>
    <xf numFmtId="4" fontId="2" fillId="0" borderId="106" xfId="0" applyNumberFormat="1" applyFont="1" applyBorder="1" applyAlignment="1">
      <alignment horizontal="right" vertical="top"/>
    </xf>
    <xf numFmtId="4" fontId="2" fillId="0" borderId="164" xfId="0" applyNumberFormat="1" applyFont="1" applyBorder="1" applyAlignment="1">
      <alignment horizontal="right" vertical="top"/>
    </xf>
    <xf numFmtId="4" fontId="2" fillId="0" borderId="108" xfId="0" applyNumberFormat="1" applyFont="1" applyBorder="1" applyAlignment="1">
      <alignment horizontal="right" vertical="top"/>
    </xf>
    <xf numFmtId="4" fontId="3" fillId="22" borderId="78" xfId="0" applyNumberFormat="1" applyFont="1" applyFill="1" applyBorder="1" applyAlignment="1">
      <alignment horizontal="right" vertical="top"/>
    </xf>
    <xf numFmtId="4" fontId="3" fillId="22" borderId="127" xfId="0" applyNumberFormat="1" applyFont="1" applyFill="1" applyBorder="1" applyAlignment="1">
      <alignment horizontal="right" vertical="top"/>
    </xf>
    <xf numFmtId="4" fontId="3" fillId="22" borderId="128" xfId="0" applyNumberFormat="1" applyFont="1" applyFill="1" applyBorder="1" applyAlignment="1">
      <alignment horizontal="right" vertical="top"/>
    </xf>
    <xf numFmtId="4" fontId="2" fillId="0" borderId="165" xfId="0" applyNumberFormat="1" applyFont="1" applyBorder="1" applyAlignment="1">
      <alignment horizontal="right" vertical="top"/>
    </xf>
    <xf numFmtId="4" fontId="2" fillId="0" borderId="166" xfId="0" applyNumberFormat="1" applyFont="1" applyBorder="1" applyAlignment="1">
      <alignment horizontal="right" vertical="top"/>
    </xf>
    <xf numFmtId="4" fontId="2" fillId="0" borderId="48" xfId="0" applyNumberFormat="1" applyFont="1" applyBorder="1" applyAlignment="1">
      <alignment horizontal="right" vertical="top"/>
    </xf>
    <xf numFmtId="2" fontId="0" fillId="0" borderId="133" xfId="0" applyNumberFormat="1" applyBorder="1" applyAlignment="1">
      <alignment horizontal="right"/>
    </xf>
    <xf numFmtId="4" fontId="2" fillId="0" borderId="167" xfId="0" applyNumberFormat="1" applyFont="1" applyBorder="1" applyAlignment="1">
      <alignment horizontal="right" vertical="top"/>
    </xf>
    <xf numFmtId="4" fontId="2" fillId="0" borderId="158" xfId="0" applyNumberFormat="1" applyFont="1" applyBorder="1" applyAlignment="1">
      <alignment horizontal="right" vertical="top"/>
    </xf>
    <xf numFmtId="4" fontId="2" fillId="0" borderId="168" xfId="0" applyNumberFormat="1" applyFont="1" applyBorder="1" applyAlignment="1">
      <alignment horizontal="right" vertical="top"/>
    </xf>
    <xf numFmtId="10" fontId="7" fillId="22" borderId="78" xfId="0" applyNumberFormat="1" applyFont="1" applyFill="1" applyBorder="1" applyAlignment="1">
      <alignment horizontal="right" vertical="top"/>
    </xf>
    <xf numFmtId="0" fontId="17" fillId="22" borderId="128" xfId="0" applyFont="1" applyFill="1" applyBorder="1" applyAlignment="1">
      <alignment vertical="top" wrapText="1"/>
    </xf>
    <xf numFmtId="0" fontId="16" fillId="0" borderId="131" xfId="0" applyFont="1" applyBorder="1" applyAlignment="1">
      <alignment vertical="top" wrapText="1"/>
    </xf>
    <xf numFmtId="0" fontId="16" fillId="0" borderId="136" xfId="0" applyFont="1" applyBorder="1" applyAlignment="1">
      <alignment vertical="top" wrapText="1"/>
    </xf>
    <xf numFmtId="0" fontId="10" fillId="0" borderId="57" xfId="0" applyFont="1" applyBorder="1" applyAlignment="1">
      <alignment/>
    </xf>
    <xf numFmtId="0" fontId="10" fillId="0" borderId="63" xfId="0" applyFont="1" applyBorder="1" applyAlignment="1">
      <alignment/>
    </xf>
    <xf numFmtId="172" fontId="13" fillId="23" borderId="68" xfId="0" applyNumberFormat="1" applyFont="1" applyFill="1" applyBorder="1" applyAlignment="1">
      <alignment horizontal="left" vertical="center" wrapText="1"/>
    </xf>
    <xf numFmtId="4" fontId="7" fillId="23" borderId="76" xfId="0" applyNumberFormat="1" applyFont="1" applyFill="1" applyBorder="1" applyAlignment="1">
      <alignment horizontal="right" vertical="center"/>
    </xf>
    <xf numFmtId="0" fontId="19" fillId="4" borderId="79" xfId="0" applyFont="1" applyFill="1" applyBorder="1" applyAlignment="1">
      <alignment horizontal="right" wrapText="1"/>
    </xf>
    <xf numFmtId="0" fontId="19" fillId="4" borderId="134" xfId="0" applyFont="1" applyFill="1" applyBorder="1" applyAlignment="1">
      <alignment horizontal="right" wrapText="1"/>
    </xf>
    <xf numFmtId="2" fontId="19" fillId="0" borderId="91" xfId="0" applyNumberFormat="1" applyFont="1" applyBorder="1" applyAlignment="1">
      <alignment horizontal="right"/>
    </xf>
    <xf numFmtId="2" fontId="0" fillId="0" borderId="169" xfId="0" applyNumberFormat="1" applyFont="1" applyBorder="1" applyAlignment="1">
      <alignment/>
    </xf>
    <xf numFmtId="2" fontId="0" fillId="0" borderId="98" xfId="0" applyNumberFormat="1" applyFont="1" applyBorder="1" applyAlignment="1">
      <alignment/>
    </xf>
    <xf numFmtId="2" fontId="19" fillId="4" borderId="79" xfId="0" applyNumberFormat="1" applyFont="1" applyFill="1" applyBorder="1" applyAlignment="1">
      <alignment horizontal="right"/>
    </xf>
    <xf numFmtId="4" fontId="7" fillId="0" borderId="170" xfId="0" applyNumberFormat="1" applyFont="1" applyBorder="1" applyAlignment="1">
      <alignment horizontal="right" vertical="top"/>
    </xf>
    <xf numFmtId="4" fontId="7" fillId="0" borderId="171" xfId="0" applyNumberFormat="1" applyFont="1" applyBorder="1" applyAlignment="1">
      <alignment horizontal="right" vertical="top"/>
    </xf>
    <xf numFmtId="0" fontId="16" fillId="0" borderId="172" xfId="0" applyFont="1" applyBorder="1" applyAlignment="1">
      <alignment vertical="top" wrapText="1"/>
    </xf>
    <xf numFmtId="0" fontId="16" fillId="0" borderId="173" xfId="0" applyFont="1" applyBorder="1" applyAlignment="1">
      <alignment vertical="top" wrapText="1"/>
    </xf>
    <xf numFmtId="0" fontId="17" fillId="23" borderId="70" xfId="0" applyFont="1" applyFill="1" applyBorder="1" applyAlignment="1">
      <alignment vertical="center" wrapText="1"/>
    </xf>
    <xf numFmtId="10" fontId="7" fillId="0" borderId="172" xfId="0" applyNumberFormat="1" applyFont="1" applyFill="1" applyBorder="1" applyAlignment="1">
      <alignment horizontal="right" vertical="top"/>
    </xf>
    <xf numFmtId="10" fontId="7" fillId="0" borderId="174" xfId="0" applyNumberFormat="1" applyFont="1" applyFill="1" applyBorder="1" applyAlignment="1">
      <alignment horizontal="right" vertical="top"/>
    </xf>
    <xf numFmtId="10" fontId="7" fillId="0" borderId="175" xfId="0" applyNumberFormat="1" applyFont="1" applyFill="1" applyBorder="1" applyAlignment="1">
      <alignment horizontal="right" vertical="top"/>
    </xf>
    <xf numFmtId="4" fontId="2" fillId="0" borderId="176" xfId="0" applyNumberFormat="1" applyFont="1" applyBorder="1" applyAlignment="1">
      <alignment horizontal="right" vertical="top"/>
    </xf>
    <xf numFmtId="4" fontId="2" fillId="0" borderId="177" xfId="0" applyNumberFormat="1" applyFont="1" applyBorder="1" applyAlignment="1">
      <alignment horizontal="right" vertical="top"/>
    </xf>
    <xf numFmtId="4" fontId="2" fillId="0" borderId="121" xfId="0" applyNumberFormat="1" applyFont="1" applyBorder="1" applyAlignment="1">
      <alignment horizontal="right" vertical="top"/>
    </xf>
    <xf numFmtId="4" fontId="2" fillId="0" borderId="123" xfId="0" applyNumberFormat="1" applyFont="1" applyBorder="1" applyAlignment="1">
      <alignment horizontal="right" vertical="top"/>
    </xf>
    <xf numFmtId="4" fontId="2" fillId="0" borderId="100" xfId="0" applyNumberFormat="1" applyFont="1" applyBorder="1" applyAlignment="1">
      <alignment horizontal="right" vertical="top"/>
    </xf>
    <xf numFmtId="0" fontId="16" fillId="0" borderId="72" xfId="0" applyFont="1" applyBorder="1" applyAlignment="1">
      <alignment vertical="top" wrapText="1"/>
    </xf>
    <xf numFmtId="0" fontId="10" fillId="0" borderId="70" xfId="0" applyFont="1" applyBorder="1" applyAlignment="1">
      <alignment/>
    </xf>
    <xf numFmtId="172" fontId="13" fillId="23" borderId="11" xfId="0" applyNumberFormat="1" applyFont="1" applyFill="1" applyBorder="1" applyAlignment="1">
      <alignment horizontal="left" vertical="center" wrapText="1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172" fontId="2" fillId="0" borderId="0" xfId="0" applyNumberFormat="1" applyFont="1" applyAlignment="1">
      <alignment horizontal="center" vertical="center"/>
    </xf>
    <xf numFmtId="172" fontId="3" fillId="20" borderId="13" xfId="0" applyNumberFormat="1" applyFont="1" applyFill="1" applyBorder="1" applyAlignment="1">
      <alignment horizontal="left" vertical="center"/>
    </xf>
    <xf numFmtId="0" fontId="10" fillId="0" borderId="14" xfId="0" applyFont="1" applyBorder="1" applyAlignment="1">
      <alignment/>
    </xf>
    <xf numFmtId="4" fontId="2" fillId="0" borderId="31" xfId="0" applyNumberFormat="1" applyFont="1" applyBorder="1" applyAlignment="1">
      <alignment horizontal="right" vertical="center"/>
    </xf>
    <xf numFmtId="0" fontId="10" fillId="0" borderId="48" xfId="0" applyFont="1" applyBorder="1" applyAlignment="1">
      <alignment/>
    </xf>
    <xf numFmtId="0" fontId="10" fillId="0" borderId="75" xfId="0" applyFont="1" applyBorder="1" applyAlignment="1">
      <alignment/>
    </xf>
    <xf numFmtId="0" fontId="10" fillId="0" borderId="59" xfId="0" applyFont="1" applyBorder="1" applyAlignment="1">
      <alignment/>
    </xf>
    <xf numFmtId="4" fontId="2" fillId="0" borderId="133" xfId="0" applyNumberFormat="1" applyFont="1" applyFill="1" applyBorder="1" applyAlignment="1">
      <alignment horizontal="right" vertical="top"/>
    </xf>
    <xf numFmtId="4" fontId="2" fillId="0" borderId="41" xfId="0" applyNumberFormat="1" applyFont="1" applyBorder="1" applyAlignment="1">
      <alignment horizontal="right" vertical="top"/>
    </xf>
    <xf numFmtId="4" fontId="2" fillId="0" borderId="97" xfId="0" applyNumberFormat="1" applyFont="1" applyFill="1" applyBorder="1" applyAlignment="1">
      <alignment horizontal="right" vertical="top"/>
    </xf>
    <xf numFmtId="4" fontId="2" fillId="0" borderId="98" xfId="0" applyNumberFormat="1" applyFont="1" applyFill="1" applyBorder="1" applyAlignment="1">
      <alignment horizontal="right" vertical="top"/>
    </xf>
    <xf numFmtId="10" fontId="7" fillId="0" borderId="96" xfId="0" applyNumberFormat="1" applyFont="1" applyFill="1" applyBorder="1" applyAlignment="1">
      <alignment horizontal="right" vertical="top"/>
    </xf>
    <xf numFmtId="4" fontId="7" fillId="23" borderId="99" xfId="0" applyNumberFormat="1" applyFont="1" applyFill="1" applyBorder="1" applyAlignment="1">
      <alignment horizontal="right" vertical="center"/>
    </xf>
    <xf numFmtId="4" fontId="3" fillId="22" borderId="178" xfId="0" applyNumberFormat="1" applyFont="1" applyFill="1" applyBorder="1" applyAlignment="1">
      <alignment horizontal="right" vertical="top"/>
    </xf>
    <xf numFmtId="4" fontId="7" fillId="23" borderId="179" xfId="0" applyNumberFormat="1" applyFont="1" applyFill="1" applyBorder="1" applyAlignment="1">
      <alignment horizontal="right" vertical="center"/>
    </xf>
    <xf numFmtId="4" fontId="7" fillId="23" borderId="180" xfId="0" applyNumberFormat="1" applyFont="1" applyFill="1" applyBorder="1" applyAlignment="1">
      <alignment horizontal="right" vertical="center"/>
    </xf>
    <xf numFmtId="4" fontId="7" fillId="0" borderId="181" xfId="0" applyNumberFormat="1" applyFont="1" applyBorder="1" applyAlignment="1">
      <alignment horizontal="right" vertical="top"/>
    </xf>
    <xf numFmtId="10" fontId="7" fillId="0" borderId="94" xfId="0" applyNumberFormat="1" applyFont="1" applyFill="1" applyBorder="1" applyAlignment="1">
      <alignment horizontal="right" vertical="top"/>
    </xf>
    <xf numFmtId="4" fontId="7" fillId="21" borderId="79" xfId="0" applyNumberFormat="1" applyFont="1" applyFill="1" applyBorder="1" applyAlignment="1">
      <alignment horizontal="right" vertical="center"/>
    </xf>
    <xf numFmtId="4" fontId="7" fillId="25" borderId="79" xfId="0" applyNumberFormat="1" applyFont="1" applyFill="1" applyBorder="1" applyAlignment="1">
      <alignment horizontal="right" vertical="top"/>
    </xf>
    <xf numFmtId="4" fontId="3" fillId="22" borderId="179" xfId="0" applyNumberFormat="1" applyFont="1" applyFill="1" applyBorder="1" applyAlignment="1">
      <alignment horizontal="right" vertical="top"/>
    </xf>
    <xf numFmtId="4" fontId="7" fillId="0" borderId="176" xfId="0" applyNumberFormat="1" applyFont="1" applyBorder="1" applyAlignment="1">
      <alignment horizontal="right" vertical="top"/>
    </xf>
    <xf numFmtId="4" fontId="7" fillId="0" borderId="167" xfId="0" applyNumberFormat="1" applyFont="1" applyFill="1" applyBorder="1" applyAlignment="1">
      <alignment horizontal="right" vertical="top"/>
    </xf>
    <xf numFmtId="49" fontId="3" fillId="0" borderId="131" xfId="0" applyNumberFormat="1" applyFont="1" applyBorder="1" applyAlignment="1">
      <alignment horizontal="center" vertical="top"/>
    </xf>
    <xf numFmtId="0" fontId="13" fillId="22" borderId="10" xfId="0" applyFont="1" applyFill="1" applyBorder="1" applyAlignment="1">
      <alignment horizontal="left" vertical="top" wrapText="1"/>
    </xf>
    <xf numFmtId="0" fontId="2" fillId="0" borderId="182" xfId="0" applyFont="1" applyBorder="1" applyAlignment="1">
      <alignment vertical="top" wrapText="1"/>
    </xf>
    <xf numFmtId="3" fontId="2" fillId="0" borderId="78" xfId="0" applyNumberFormat="1" applyFont="1" applyBorder="1" applyAlignment="1">
      <alignment horizontal="right" vertical="top"/>
    </xf>
    <xf numFmtId="0" fontId="2" fillId="4" borderId="0" xfId="0" applyFont="1" applyFill="1" applyBorder="1" applyAlignment="1">
      <alignment vertical="top" wrapText="1"/>
    </xf>
    <xf numFmtId="4" fontId="2" fillId="4" borderId="91" xfId="0" applyNumberFormat="1" applyFont="1" applyFill="1" applyBorder="1" applyAlignment="1">
      <alignment horizontal="right" vertical="top"/>
    </xf>
    <xf numFmtId="182" fontId="2" fillId="4" borderId="144" xfId="0" applyNumberFormat="1" applyFont="1" applyFill="1" applyBorder="1" applyAlignment="1">
      <alignment horizontal="right" vertical="top"/>
    </xf>
    <xf numFmtId="181" fontId="2" fillId="4" borderId="144" xfId="0" applyNumberFormat="1" applyFont="1" applyFill="1" applyBorder="1" applyAlignment="1">
      <alignment horizontal="right" vertical="top"/>
    </xf>
    <xf numFmtId="0" fontId="0" fillId="0" borderId="158" xfId="0" applyFont="1" applyBorder="1" applyAlignment="1">
      <alignment horizontal="center"/>
    </xf>
    <xf numFmtId="172" fontId="3" fillId="0" borderId="17" xfId="0" applyNumberFormat="1" applyFont="1" applyBorder="1" applyAlignment="1">
      <alignment vertical="top"/>
    </xf>
    <xf numFmtId="0" fontId="2" fillId="0" borderId="37" xfId="0" applyFont="1" applyBorder="1" applyAlignment="1">
      <alignment vertical="top" wrapText="1"/>
    </xf>
    <xf numFmtId="0" fontId="20" fillId="0" borderId="131" xfId="0" applyFont="1" applyBorder="1" applyAlignment="1">
      <alignment horizontal="center" vertical="center" wrapText="1"/>
    </xf>
    <xf numFmtId="0" fontId="10" fillId="0" borderId="183" xfId="0" applyFont="1" applyBorder="1" applyAlignment="1">
      <alignment/>
    </xf>
    <xf numFmtId="0" fontId="10" fillId="0" borderId="136" xfId="0" applyFont="1" applyBorder="1" applyAlignment="1">
      <alignment/>
    </xf>
    <xf numFmtId="0" fontId="21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/>
    </xf>
    <xf numFmtId="0" fontId="3" fillId="21" borderId="130" xfId="0" applyFont="1" applyFill="1" applyBorder="1" applyAlignment="1">
      <alignment horizontal="center" vertical="center"/>
    </xf>
    <xf numFmtId="174" fontId="3" fillId="0" borderId="66" xfId="0" applyNumberFormat="1" applyFont="1" applyBorder="1" applyAlignment="1">
      <alignment horizontal="center" vertical="top"/>
    </xf>
    <xf numFmtId="49" fontId="3" fillId="0" borderId="148" xfId="0" applyNumberFormat="1" applyFont="1" applyBorder="1" applyAlignment="1">
      <alignment horizontal="center"/>
    </xf>
    <xf numFmtId="4" fontId="27" fillId="23" borderId="76" xfId="0" applyNumberFormat="1" applyFont="1" applyFill="1" applyBorder="1" applyAlignment="1">
      <alignment horizontal="right" vertical="center"/>
    </xf>
    <xf numFmtId="4" fontId="3" fillId="22" borderId="142" xfId="0" applyNumberFormat="1" applyFont="1" applyFill="1" applyBorder="1" applyAlignment="1">
      <alignment horizontal="right" vertical="top"/>
    </xf>
    <xf numFmtId="4" fontId="7" fillId="4" borderId="184" xfId="0" applyNumberFormat="1" applyFont="1" applyFill="1" applyBorder="1" applyAlignment="1">
      <alignment horizontal="right" vertical="top"/>
    </xf>
    <xf numFmtId="4" fontId="7" fillId="4" borderId="99" xfId="0" applyNumberFormat="1" applyFont="1" applyFill="1" applyBorder="1" applyAlignment="1">
      <alignment horizontal="right" vertical="top"/>
    </xf>
    <xf numFmtId="10" fontId="7" fillId="4" borderId="98" xfId="0" applyNumberFormat="1" applyFont="1" applyFill="1" applyBorder="1" applyAlignment="1">
      <alignment horizontal="right" vertical="top"/>
    </xf>
    <xf numFmtId="0" fontId="19" fillId="4" borderId="162" xfId="0" applyFont="1" applyFill="1" applyBorder="1" applyAlignment="1">
      <alignment/>
    </xf>
    <xf numFmtId="0" fontId="2" fillId="0" borderId="185" xfId="0" applyFont="1" applyBorder="1" applyAlignment="1">
      <alignment horizontal="center" vertical="top"/>
    </xf>
    <xf numFmtId="0" fontId="17" fillId="23" borderId="54" xfId="0" applyFont="1" applyFill="1" applyBorder="1" applyAlignment="1">
      <alignment vertical="center" wrapText="1"/>
    </xf>
    <xf numFmtId="4" fontId="7" fillId="21" borderId="57" xfId="0" applyNumberFormat="1" applyFont="1" applyFill="1" applyBorder="1" applyAlignment="1">
      <alignment horizontal="right" vertical="center"/>
    </xf>
    <xf numFmtId="4" fontId="7" fillId="7" borderId="78" xfId="0" applyNumberFormat="1" applyFont="1" applyFill="1" applyBorder="1" applyAlignment="1">
      <alignment horizontal="right" vertical="top"/>
    </xf>
    <xf numFmtId="4" fontId="3" fillId="27" borderId="69" xfId="0" applyNumberFormat="1" applyFont="1" applyFill="1" applyBorder="1" applyAlignment="1">
      <alignment horizontal="right" vertical="center"/>
    </xf>
    <xf numFmtId="4" fontId="3" fillId="23" borderId="186" xfId="0" applyNumberFormat="1" applyFont="1" applyFill="1" applyBorder="1" applyAlignment="1">
      <alignment horizontal="right" vertical="center"/>
    </xf>
    <xf numFmtId="4" fontId="27" fillId="23" borderId="81" xfId="0" applyNumberFormat="1" applyFont="1" applyFill="1" applyBorder="1" applyAlignment="1">
      <alignment horizontal="right" vertical="center"/>
    </xf>
    <xf numFmtId="4" fontId="27" fillId="23" borderId="142" xfId="0" applyNumberFormat="1" applyFont="1" applyFill="1" applyBorder="1" applyAlignment="1">
      <alignment horizontal="right" vertical="center"/>
    </xf>
    <xf numFmtId="4" fontId="27" fillId="23" borderId="70" xfId="0" applyNumberFormat="1" applyFont="1" applyFill="1" applyBorder="1" applyAlignment="1">
      <alignment horizontal="right" vertical="center"/>
    </xf>
    <xf numFmtId="4" fontId="3" fillId="22" borderId="56" xfId="0" applyNumberFormat="1" applyFont="1" applyFill="1" applyBorder="1" applyAlignment="1">
      <alignment horizontal="right" vertical="top"/>
    </xf>
    <xf numFmtId="4" fontId="2" fillId="0" borderId="114" xfId="0" applyNumberFormat="1" applyFont="1" applyBorder="1" applyAlignment="1">
      <alignment horizontal="right" vertical="top"/>
    </xf>
    <xf numFmtId="4" fontId="3" fillId="22" borderId="187" xfId="0" applyNumberFormat="1" applyFont="1" applyFill="1" applyBorder="1" applyAlignment="1">
      <alignment horizontal="right" vertical="top"/>
    </xf>
    <xf numFmtId="4" fontId="2" fillId="0" borderId="188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1" fillId="0" borderId="151" xfId="0" applyFont="1" applyBorder="1" applyAlignment="1">
      <alignment horizontal="center" vertical="center" wrapText="1"/>
    </xf>
    <xf numFmtId="0" fontId="10" fillId="0" borderId="189" xfId="0" applyFont="1" applyBorder="1" applyAlignment="1">
      <alignment/>
    </xf>
    <xf numFmtId="0" fontId="10" fillId="0" borderId="163" xfId="0" applyFont="1" applyBorder="1" applyAlignment="1">
      <alignment/>
    </xf>
    <xf numFmtId="0" fontId="10" fillId="0" borderId="175" xfId="0" applyFont="1" applyBorder="1" applyAlignment="1">
      <alignment/>
    </xf>
    <xf numFmtId="10" fontId="22" fillId="0" borderId="190" xfId="0" applyNumberFormat="1" applyFont="1" applyBorder="1" applyAlignment="1">
      <alignment horizontal="center" vertical="center"/>
    </xf>
    <xf numFmtId="0" fontId="10" fillId="0" borderId="175" xfId="0" applyFont="1" applyBorder="1" applyAlignment="1">
      <alignment vertical="center"/>
    </xf>
    <xf numFmtId="4" fontId="2" fillId="0" borderId="191" xfId="0" applyNumberFormat="1" applyFont="1" applyBorder="1" applyAlignment="1">
      <alignment horizontal="right" vertical="top"/>
    </xf>
    <xf numFmtId="4" fontId="2" fillId="0" borderId="192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1</xdr:col>
      <xdr:colOff>857250</xdr:colOff>
      <xdr:row>8</xdr:row>
      <xdr:rowOff>123825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000250" cy="1552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abSelected="1" view="pageBreakPreview" zoomScale="60" zoomScaleNormal="80" zoomScalePageLayoutView="0" workbookViewId="0" topLeftCell="C1">
      <selection activeCell="K35" sqref="K35"/>
    </sheetView>
  </sheetViews>
  <sheetFormatPr defaultColWidth="12.625" defaultRowHeight="15" customHeight="1"/>
  <cols>
    <col min="1" max="1" width="18.25390625" style="0" customWidth="1"/>
    <col min="2" max="2" width="16.625" style="0" customWidth="1"/>
    <col min="3" max="8" width="23.25390625" style="0" customWidth="1"/>
    <col min="9" max="9" width="16.625" style="0" customWidth="1"/>
    <col min="10" max="10" width="23.25390625" style="0" customWidth="1"/>
    <col min="11" max="11" width="16.625" style="0" customWidth="1"/>
    <col min="12" max="12" width="23.25390625" style="0" customWidth="1"/>
    <col min="13" max="13" width="16.625" style="0" customWidth="1"/>
    <col min="14" max="14" width="23.25390625" style="0" customWidth="1"/>
    <col min="15" max="23" width="5.625" style="0" customWidth="1"/>
    <col min="24" max="26" width="11.00390625" style="0" customWidth="1"/>
  </cols>
  <sheetData>
    <row r="1" spans="1:26" ht="15" customHeight="1">
      <c r="A1" s="710" t="s">
        <v>0</v>
      </c>
      <c r="B1" s="709"/>
      <c r="C1" s="1"/>
      <c r="D1" s="2"/>
      <c r="E1" s="1"/>
      <c r="F1" s="1"/>
      <c r="G1" s="1"/>
      <c r="H1" s="2" t="s">
        <v>390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"/>
      <c r="B2" s="1"/>
      <c r="C2" s="1"/>
      <c r="D2" s="2"/>
      <c r="E2" s="1"/>
      <c r="F2" s="1"/>
      <c r="G2" s="1"/>
      <c r="H2" s="710" t="s">
        <v>391</v>
      </c>
      <c r="I2" s="710"/>
      <c r="J2" s="7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"/>
      <c r="B3" s="1"/>
      <c r="C3" s="1"/>
      <c r="D3" s="2"/>
      <c r="E3" s="1"/>
      <c r="F3" s="1"/>
      <c r="G3" s="1"/>
      <c r="H3" s="710" t="s">
        <v>392</v>
      </c>
      <c r="I3" s="710"/>
      <c r="J3" s="7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73" customFormat="1" ht="14.25" customHeight="1">
      <c r="A10" s="171" t="s">
        <v>1</v>
      </c>
      <c r="B10" s="172"/>
      <c r="C10" s="172" t="s">
        <v>393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s="173" customFormat="1" ht="14.25" customHeight="1">
      <c r="A11" s="174" t="s">
        <v>2</v>
      </c>
      <c r="B11" s="172"/>
      <c r="C11" s="172" t="s">
        <v>394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s="173" customFormat="1" ht="14.25" customHeight="1">
      <c r="A12" s="174" t="s">
        <v>300</v>
      </c>
      <c r="B12" s="172"/>
      <c r="C12" s="172" t="s">
        <v>395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s="173" customFormat="1" ht="14.25" customHeight="1">
      <c r="A13" s="174" t="s">
        <v>3</v>
      </c>
      <c r="B13" s="172"/>
      <c r="C13" s="695" t="s">
        <v>396</v>
      </c>
      <c r="D13" s="696"/>
      <c r="E13" s="696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s="173" customFormat="1" ht="14.25" customHeight="1">
      <c r="A14" s="174" t="s">
        <v>4</v>
      </c>
      <c r="B14" s="172"/>
      <c r="C14" s="534" t="s">
        <v>516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s="173" customFormat="1" ht="14.25" customHeight="1">
      <c r="A15" s="174" t="s">
        <v>5</v>
      </c>
      <c r="B15" s="172"/>
      <c r="C15" s="535">
        <v>44515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5:26" ht="30" customHeight="1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ht="15.75">
      <c r="A18" s="250"/>
      <c r="B18" s="711" t="s">
        <v>263</v>
      </c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251"/>
      <c r="P18" s="252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</row>
    <row r="19" spans="1:31" ht="15.75">
      <c r="A19" s="250"/>
      <c r="B19" s="711" t="s">
        <v>304</v>
      </c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251"/>
      <c r="P19" s="252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</row>
    <row r="20" spans="1:31" ht="15.75">
      <c r="A20" s="250"/>
      <c r="B20" s="707" t="s">
        <v>397</v>
      </c>
      <c r="C20" s="709"/>
      <c r="D20" s="709"/>
      <c r="E20" s="709"/>
      <c r="F20" s="709"/>
      <c r="G20" s="709"/>
      <c r="H20" s="709"/>
      <c r="I20" s="709"/>
      <c r="J20" s="709"/>
      <c r="K20" s="709"/>
      <c r="L20" s="709"/>
      <c r="M20" s="709"/>
      <c r="N20" s="709"/>
      <c r="O20" s="251"/>
      <c r="P20" s="252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</row>
    <row r="21" spans="1:31" ht="15.75">
      <c r="A21" s="250"/>
      <c r="B21" s="3"/>
      <c r="C21" s="1"/>
      <c r="D21" s="253"/>
      <c r="E21" s="253"/>
      <c r="F21" s="253"/>
      <c r="G21" s="253"/>
      <c r="H21" s="253"/>
      <c r="I21" s="253"/>
      <c r="J21" s="254"/>
      <c r="K21" s="253"/>
      <c r="L21" s="254"/>
      <c r="M21" s="253"/>
      <c r="N21" s="254"/>
      <c r="O21" s="251"/>
      <c r="P21" s="252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</row>
    <row r="22" spans="4:16" ht="15.75" thickBot="1">
      <c r="D22" s="255"/>
      <c r="E22" s="255"/>
      <c r="F22" s="255"/>
      <c r="G22" s="255"/>
      <c r="H22" s="255"/>
      <c r="I22" s="255"/>
      <c r="J22" s="256"/>
      <c r="K22" s="255"/>
      <c r="L22" s="256"/>
      <c r="M22" s="255"/>
      <c r="N22" s="256"/>
      <c r="O22" s="255"/>
      <c r="P22" s="256"/>
    </row>
    <row r="23" spans="1:31" ht="30" customHeight="1" thickBot="1">
      <c r="A23" s="668"/>
      <c r="B23" s="699" t="s">
        <v>264</v>
      </c>
      <c r="C23" s="700"/>
      <c r="D23" s="671" t="s">
        <v>265</v>
      </c>
      <c r="E23" s="672"/>
      <c r="F23" s="672"/>
      <c r="G23" s="672"/>
      <c r="H23" s="672"/>
      <c r="I23" s="672"/>
      <c r="J23" s="630"/>
      <c r="K23" s="699" t="s">
        <v>303</v>
      </c>
      <c r="L23" s="700"/>
      <c r="M23" s="699" t="s">
        <v>305</v>
      </c>
      <c r="N23" s="700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</row>
    <row r="24" spans="1:17" ht="135" customHeight="1" thickBot="1">
      <c r="A24" s="669"/>
      <c r="B24" s="701"/>
      <c r="C24" s="702"/>
      <c r="D24" s="353" t="s">
        <v>301</v>
      </c>
      <c r="E24" s="354" t="s">
        <v>302</v>
      </c>
      <c r="F24" s="354" t="s">
        <v>266</v>
      </c>
      <c r="G24" s="354" t="s">
        <v>267</v>
      </c>
      <c r="H24" s="354" t="s">
        <v>6</v>
      </c>
      <c r="I24" s="703" t="s">
        <v>268</v>
      </c>
      <c r="J24" s="704"/>
      <c r="K24" s="701"/>
      <c r="L24" s="702"/>
      <c r="M24" s="701"/>
      <c r="N24" s="702"/>
      <c r="Q24" s="258"/>
    </row>
    <row r="25" spans="1:31" ht="30.75" thickBot="1">
      <c r="A25" s="670"/>
      <c r="B25" s="347" t="s">
        <v>260</v>
      </c>
      <c r="C25" s="348" t="s">
        <v>269</v>
      </c>
      <c r="D25" s="347" t="s">
        <v>269</v>
      </c>
      <c r="E25" s="349" t="s">
        <v>269</v>
      </c>
      <c r="F25" s="349" t="s">
        <v>269</v>
      </c>
      <c r="G25" s="349" t="s">
        <v>269</v>
      </c>
      <c r="H25" s="349" t="s">
        <v>269</v>
      </c>
      <c r="I25" s="349" t="s">
        <v>260</v>
      </c>
      <c r="J25" s="350" t="s">
        <v>270</v>
      </c>
      <c r="K25" s="347" t="s">
        <v>260</v>
      </c>
      <c r="L25" s="348" t="s">
        <v>269</v>
      </c>
      <c r="M25" s="351" t="s">
        <v>260</v>
      </c>
      <c r="N25" s="352" t="s">
        <v>269</v>
      </c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</row>
    <row r="26" spans="1:31" ht="30" customHeight="1" thickBot="1">
      <c r="A26" s="292" t="s">
        <v>271</v>
      </c>
      <c r="B26" s="295" t="s">
        <v>272</v>
      </c>
      <c r="C26" s="294" t="s">
        <v>273</v>
      </c>
      <c r="D26" s="295" t="s">
        <v>274</v>
      </c>
      <c r="E26" s="293" t="s">
        <v>275</v>
      </c>
      <c r="F26" s="293" t="s">
        <v>276</v>
      </c>
      <c r="G26" s="293" t="s">
        <v>277</v>
      </c>
      <c r="H26" s="293" t="s">
        <v>278</v>
      </c>
      <c r="I26" s="293" t="s">
        <v>279</v>
      </c>
      <c r="J26" s="294" t="s">
        <v>280</v>
      </c>
      <c r="K26" s="295" t="s">
        <v>281</v>
      </c>
      <c r="L26" s="294" t="s">
        <v>282</v>
      </c>
      <c r="M26" s="295" t="s">
        <v>283</v>
      </c>
      <c r="N26" s="294" t="s">
        <v>284</v>
      </c>
      <c r="O26" s="260"/>
      <c r="P26" s="260"/>
      <c r="Q26" s="261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</row>
    <row r="27" spans="1:31" ht="30" customHeight="1">
      <c r="A27" s="278" t="s">
        <v>285</v>
      </c>
      <c r="B27" s="302">
        <f>C27/N27</f>
        <v>1</v>
      </c>
      <c r="C27" s="303">
        <v>714692.16</v>
      </c>
      <c r="D27" s="308">
        <v>0</v>
      </c>
      <c r="E27" s="290">
        <v>0</v>
      </c>
      <c r="F27" s="290">
        <v>0</v>
      </c>
      <c r="G27" s="290">
        <v>0</v>
      </c>
      <c r="H27" s="290">
        <v>0</v>
      </c>
      <c r="I27" s="291">
        <f>J27/N27</f>
        <v>0</v>
      </c>
      <c r="J27" s="303">
        <f>D27+E27+F27+G27+H27</f>
        <v>0</v>
      </c>
      <c r="K27" s="302">
        <f>L27/N27</f>
        <v>0</v>
      </c>
      <c r="L27" s="303">
        <f>'Кошторис  витрат'!S263</f>
        <v>0</v>
      </c>
      <c r="M27" s="296">
        <v>1</v>
      </c>
      <c r="N27" s="297">
        <f>C27+J27+L27</f>
        <v>714692.16</v>
      </c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</row>
    <row r="28" spans="1:31" ht="30" customHeight="1">
      <c r="A28" s="279" t="s">
        <v>286</v>
      </c>
      <c r="B28" s="304">
        <f>C28/N28</f>
        <v>1</v>
      </c>
      <c r="C28" s="313">
        <v>706648.18</v>
      </c>
      <c r="D28" s="309">
        <v>0</v>
      </c>
      <c r="E28" s="269">
        <v>0</v>
      </c>
      <c r="F28" s="269">
        <v>0</v>
      </c>
      <c r="G28" s="269">
        <v>0</v>
      </c>
      <c r="H28" s="269">
        <v>0</v>
      </c>
      <c r="I28" s="268">
        <f>J28/N28</f>
        <v>0</v>
      </c>
      <c r="J28" s="305">
        <f>D28+E28+F28+G28+H28</f>
        <v>0</v>
      </c>
      <c r="K28" s="304">
        <f>L28/N28</f>
        <v>0</v>
      </c>
      <c r="L28" s="305">
        <f>'Кошторис  витрат'!V263</f>
        <v>0</v>
      </c>
      <c r="M28" s="298">
        <v>1</v>
      </c>
      <c r="N28" s="299">
        <f>C28+J28+L28</f>
        <v>706648.18</v>
      </c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</row>
    <row r="29" spans="1:31" ht="30" customHeight="1" thickBot="1">
      <c r="A29" s="280" t="s">
        <v>287</v>
      </c>
      <c r="B29" s="306">
        <f>C29/N29</f>
        <v>1</v>
      </c>
      <c r="C29" s="307">
        <v>536018</v>
      </c>
      <c r="D29" s="310">
        <v>0</v>
      </c>
      <c r="E29" s="311">
        <v>0</v>
      </c>
      <c r="F29" s="311">
        <v>0</v>
      </c>
      <c r="G29" s="311">
        <v>0</v>
      </c>
      <c r="H29" s="311">
        <v>0</v>
      </c>
      <c r="I29" s="312">
        <f>J29/N29</f>
        <v>0</v>
      </c>
      <c r="J29" s="307">
        <f>D29+E29+F29+G29+H29</f>
        <v>0</v>
      </c>
      <c r="K29" s="306">
        <f>L29/N29</f>
        <v>0</v>
      </c>
      <c r="L29" s="307">
        <v>0</v>
      </c>
      <c r="M29" s="300">
        <f>(N29*M28)/N28</f>
        <v>0.7585358813207443</v>
      </c>
      <c r="N29" s="301">
        <f>C29+J29+L29</f>
        <v>536018</v>
      </c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</row>
    <row r="30" spans="1:31" ht="30" customHeight="1" thickBot="1">
      <c r="A30" s="281" t="s">
        <v>288</v>
      </c>
      <c r="B30" s="270">
        <f>B28-B29</f>
        <v>0</v>
      </c>
      <c r="C30" s="271">
        <f aca="true" t="shared" si="0" ref="C30:H30">C28-C29</f>
        <v>170630.18000000005</v>
      </c>
      <c r="D30" s="272">
        <f t="shared" si="0"/>
        <v>0</v>
      </c>
      <c r="E30" s="273">
        <f t="shared" si="0"/>
        <v>0</v>
      </c>
      <c r="F30" s="273">
        <f t="shared" si="0"/>
        <v>0</v>
      </c>
      <c r="G30" s="273">
        <f t="shared" si="0"/>
        <v>0</v>
      </c>
      <c r="H30" s="273">
        <f t="shared" si="0"/>
        <v>0</v>
      </c>
      <c r="I30" s="274">
        <f aca="true" t="shared" si="1" ref="I30:N30">I28-I29</f>
        <v>0</v>
      </c>
      <c r="J30" s="271">
        <f t="shared" si="1"/>
        <v>0</v>
      </c>
      <c r="K30" s="275">
        <f t="shared" si="1"/>
        <v>0</v>
      </c>
      <c r="L30" s="271">
        <f t="shared" si="1"/>
        <v>0</v>
      </c>
      <c r="M30" s="276">
        <f t="shared" si="1"/>
        <v>0.24146411867925566</v>
      </c>
      <c r="N30" s="277">
        <f t="shared" si="1"/>
        <v>170630.18000000005</v>
      </c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</row>
    <row r="31" spans="1:26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262"/>
      <c r="B32" s="262" t="s">
        <v>289</v>
      </c>
      <c r="C32" s="697" t="s">
        <v>525</v>
      </c>
      <c r="D32" s="698"/>
      <c r="E32" s="698"/>
      <c r="F32" s="262"/>
      <c r="G32" s="263"/>
      <c r="H32" s="263"/>
      <c r="I32" s="264"/>
      <c r="J32" s="697" t="s">
        <v>526</v>
      </c>
      <c r="K32" s="698"/>
      <c r="L32" s="698"/>
      <c r="M32" s="698"/>
      <c r="N32" s="698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</row>
    <row r="33" spans="4:14" ht="15.75" customHeight="1">
      <c r="D33" s="265" t="s">
        <v>290</v>
      </c>
      <c r="F33" s="266"/>
      <c r="G33" s="708" t="s">
        <v>291</v>
      </c>
      <c r="H33" s="709"/>
      <c r="I33" s="255"/>
      <c r="J33" s="708" t="s">
        <v>292</v>
      </c>
      <c r="K33" s="709"/>
      <c r="L33" s="709"/>
      <c r="M33" s="709"/>
      <c r="N33" s="709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7">
    <mergeCell ref="K23:L24"/>
    <mergeCell ref="I24:J24"/>
    <mergeCell ref="H2:J2"/>
    <mergeCell ref="H3:J3"/>
    <mergeCell ref="A23:A25"/>
    <mergeCell ref="B23:C24"/>
    <mergeCell ref="D23:J23"/>
    <mergeCell ref="G33:H33"/>
    <mergeCell ref="J33:N33"/>
    <mergeCell ref="A1:B1"/>
    <mergeCell ref="B18:N18"/>
    <mergeCell ref="B19:N19"/>
    <mergeCell ref="B20:N20"/>
    <mergeCell ref="C13:E13"/>
    <mergeCell ref="C32:E32"/>
    <mergeCell ref="J32:N32"/>
    <mergeCell ref="M23:N24"/>
  </mergeCells>
  <printOptions/>
  <pageMargins left="1.09" right="0.7086614173228347" top="0.7480314960629921" bottom="0.58" header="0" footer="0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97"/>
  <sheetViews>
    <sheetView view="pageBreakPreview" zoomScale="60" zoomScaleNormal="70" zoomScalePageLayoutView="0" workbookViewId="0" topLeftCell="L1">
      <pane ySplit="10" topLeftCell="BM152" activePane="bottomLeft" state="frozen"/>
      <selection pane="topLeft" activeCell="A1" sqref="A1"/>
      <selection pane="bottomLeft" activeCell="X229" sqref="X229:X231"/>
    </sheetView>
  </sheetViews>
  <sheetFormatPr defaultColWidth="12.625" defaultRowHeight="15" customHeight="1" outlineLevelCol="1"/>
  <cols>
    <col min="1" max="1" width="10.625" style="0" customWidth="1"/>
    <col min="2" max="2" width="6.625" style="0" customWidth="1"/>
    <col min="3" max="3" width="45.875" style="0" customWidth="1"/>
    <col min="4" max="4" width="9.875" style="0" customWidth="1"/>
    <col min="5" max="5" width="10.875" style="0" customWidth="1"/>
    <col min="6" max="6" width="14.875" style="0" customWidth="1"/>
    <col min="7" max="7" width="16.125" style="0" customWidth="1"/>
    <col min="8" max="8" width="10.875" style="0" customWidth="1"/>
    <col min="9" max="9" width="14.875" style="0" customWidth="1"/>
    <col min="10" max="10" width="16.125" style="0" customWidth="1"/>
    <col min="11" max="11" width="10.875" style="0" customWidth="1" outlineLevel="1"/>
    <col min="12" max="12" width="14.875" style="0" customWidth="1" outlineLevel="1"/>
    <col min="13" max="13" width="16.125" style="0" customWidth="1" outlineLevel="1"/>
    <col min="14" max="14" width="10.875" style="0" customWidth="1" outlineLevel="1"/>
    <col min="15" max="15" width="14.875" style="0" customWidth="1" outlineLevel="1"/>
    <col min="16" max="16" width="16.125" style="0" customWidth="1" outlineLevel="1"/>
    <col min="17" max="17" width="10.875" style="0" customWidth="1" outlineLevel="1"/>
    <col min="18" max="18" width="14.875" style="0" customWidth="1" outlineLevel="1"/>
    <col min="19" max="19" width="16.125" style="0" customWidth="1" outlineLevel="1"/>
    <col min="20" max="20" width="10.875" style="0" customWidth="1" outlineLevel="1"/>
    <col min="21" max="21" width="14.875" style="0" customWidth="1" outlineLevel="1"/>
    <col min="22" max="22" width="16.125" style="0" customWidth="1" outlineLevel="1"/>
    <col min="23" max="23" width="12.625" style="0" customWidth="1"/>
    <col min="26" max="26" width="13.625" style="0" customWidth="1"/>
    <col min="27" max="27" width="19.125" style="233" customWidth="1"/>
    <col min="28" max="28" width="16.00390625" style="0" customWidth="1"/>
    <col min="29" max="33" width="5.875" style="0" customWidth="1"/>
  </cols>
  <sheetData>
    <row r="1" spans="1:33" ht="15.75">
      <c r="A1" s="575" t="s">
        <v>298</v>
      </c>
      <c r="B1" s="709"/>
      <c r="C1" s="709"/>
      <c r="D1" s="709"/>
      <c r="E1" s="709"/>
      <c r="F1" s="172" t="s">
        <v>393</v>
      </c>
      <c r="G1" s="172"/>
      <c r="H1" s="17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4"/>
      <c r="X1" s="14"/>
      <c r="Y1" s="14"/>
      <c r="Z1" s="14"/>
      <c r="AA1" s="213"/>
      <c r="AB1" s="1"/>
      <c r="AC1" s="1"/>
      <c r="AD1" s="1"/>
      <c r="AE1" s="1"/>
      <c r="AF1" s="1"/>
      <c r="AG1" s="1"/>
    </row>
    <row r="2" spans="1:33" s="173" customFormat="1" ht="19.5" customHeight="1">
      <c r="A2" s="175" t="str">
        <f>Фінансування!A12</f>
        <v>Назва Грантоотримувача:</v>
      </c>
      <c r="B2" s="176"/>
      <c r="C2" s="175"/>
      <c r="D2" s="177"/>
      <c r="E2" s="178"/>
      <c r="F2" s="172" t="s">
        <v>394</v>
      </c>
      <c r="G2" s="172"/>
      <c r="H2" s="172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9"/>
      <c r="X2" s="179"/>
      <c r="Y2" s="179"/>
      <c r="Z2" s="179"/>
      <c r="AA2" s="214"/>
      <c r="AB2" s="180"/>
      <c r="AC2" s="180"/>
      <c r="AD2" s="180"/>
      <c r="AE2" s="180"/>
      <c r="AF2" s="180"/>
      <c r="AG2" s="180"/>
    </row>
    <row r="3" spans="1:33" s="173" customFormat="1" ht="19.5" customHeight="1">
      <c r="A3" s="181" t="str">
        <f>Фінансування!A13</f>
        <v>Назва проєкту:</v>
      </c>
      <c r="B3" s="176"/>
      <c r="C3" s="175"/>
      <c r="D3" s="177"/>
      <c r="E3" s="178"/>
      <c r="F3" s="172" t="s">
        <v>395</v>
      </c>
      <c r="G3" s="172"/>
      <c r="H3" s="172"/>
      <c r="I3" s="178"/>
      <c r="J3" s="178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3"/>
      <c r="X3" s="183"/>
      <c r="Y3" s="183"/>
      <c r="Z3" s="183"/>
      <c r="AA3" s="214"/>
      <c r="AB3" s="180"/>
      <c r="AC3" s="180"/>
      <c r="AD3" s="180"/>
      <c r="AE3" s="180"/>
      <c r="AF3" s="180"/>
      <c r="AG3" s="180"/>
    </row>
    <row r="4" spans="1:33" s="173" customFormat="1" ht="25.5" customHeight="1">
      <c r="A4" s="181" t="str">
        <f>Фінансування!A14</f>
        <v>Дата початку проєкту:</v>
      </c>
      <c r="B4" s="180"/>
      <c r="C4" s="180"/>
      <c r="D4" s="180"/>
      <c r="E4" s="180"/>
      <c r="F4" s="695" t="s">
        <v>396</v>
      </c>
      <c r="G4" s="696"/>
      <c r="H4" s="696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215"/>
      <c r="AB4" s="180"/>
      <c r="AC4" s="180"/>
      <c r="AD4" s="180"/>
      <c r="AE4" s="180"/>
      <c r="AF4" s="180"/>
      <c r="AG4" s="180"/>
    </row>
    <row r="5" spans="1:33" s="173" customFormat="1" ht="19.5" customHeight="1">
      <c r="A5" s="181" t="str">
        <f>Фінансування!A15</f>
        <v>Дата завершення проєкту:</v>
      </c>
      <c r="B5" s="180"/>
      <c r="C5" s="180"/>
      <c r="D5" s="180"/>
      <c r="E5" s="180"/>
      <c r="F5" s="534" t="s">
        <v>516</v>
      </c>
      <c r="G5" s="172"/>
      <c r="H5" s="172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215"/>
      <c r="AB5" s="180"/>
      <c r="AC5" s="180"/>
      <c r="AD5" s="180"/>
      <c r="AE5" s="180"/>
      <c r="AF5" s="180"/>
      <c r="AG5" s="180"/>
    </row>
    <row r="6" spans="1:33" ht="21" customHeight="1" thickBot="1">
      <c r="A6" s="3"/>
      <c r="B6" s="15"/>
      <c r="C6" s="16"/>
      <c r="D6" s="17"/>
      <c r="E6" s="18"/>
      <c r="F6" s="535">
        <v>44515</v>
      </c>
      <c r="G6" s="172"/>
      <c r="H6" s="172"/>
      <c r="I6" s="18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  <c r="AA6" s="216"/>
      <c r="AB6" s="1"/>
      <c r="AC6" s="1"/>
      <c r="AD6" s="1"/>
      <c r="AE6" s="1"/>
      <c r="AF6" s="1"/>
      <c r="AG6" s="1"/>
    </row>
    <row r="7" spans="1:33" ht="26.25" customHeight="1" thickBot="1">
      <c r="A7" s="576" t="s">
        <v>255</v>
      </c>
      <c r="B7" s="539" t="s">
        <v>10</v>
      </c>
      <c r="C7" s="541" t="s">
        <v>11</v>
      </c>
      <c r="D7" s="541" t="s">
        <v>12</v>
      </c>
      <c r="E7" s="508" t="s">
        <v>13</v>
      </c>
      <c r="F7" s="509"/>
      <c r="G7" s="509"/>
      <c r="H7" s="509"/>
      <c r="I7" s="509"/>
      <c r="J7" s="510"/>
      <c r="K7" s="508" t="s">
        <v>241</v>
      </c>
      <c r="L7" s="509"/>
      <c r="M7" s="509"/>
      <c r="N7" s="509"/>
      <c r="O7" s="509"/>
      <c r="P7" s="510"/>
      <c r="Q7" s="508" t="s">
        <v>242</v>
      </c>
      <c r="R7" s="509"/>
      <c r="S7" s="509"/>
      <c r="T7" s="509"/>
      <c r="U7" s="509"/>
      <c r="V7" s="510"/>
      <c r="W7" s="543" t="s">
        <v>257</v>
      </c>
      <c r="X7" s="544"/>
      <c r="Y7" s="544"/>
      <c r="Z7" s="505"/>
      <c r="AA7" s="479" t="s">
        <v>299</v>
      </c>
      <c r="AB7" s="1"/>
      <c r="AC7" s="1"/>
      <c r="AD7" s="1"/>
      <c r="AE7" s="1"/>
      <c r="AF7" s="1"/>
      <c r="AG7" s="1"/>
    </row>
    <row r="8" spans="1:33" ht="42" customHeight="1" thickBot="1">
      <c r="A8" s="538"/>
      <c r="B8" s="540"/>
      <c r="C8" s="542"/>
      <c r="D8" s="542"/>
      <c r="E8" s="511" t="s">
        <v>14</v>
      </c>
      <c r="F8" s="636"/>
      <c r="G8" s="512"/>
      <c r="H8" s="511" t="s">
        <v>256</v>
      </c>
      <c r="I8" s="636"/>
      <c r="J8" s="512"/>
      <c r="K8" s="511" t="s">
        <v>14</v>
      </c>
      <c r="L8" s="636"/>
      <c r="M8" s="512"/>
      <c r="N8" s="511" t="s">
        <v>256</v>
      </c>
      <c r="O8" s="636"/>
      <c r="P8" s="512"/>
      <c r="Q8" s="511" t="s">
        <v>14</v>
      </c>
      <c r="R8" s="636"/>
      <c r="S8" s="512"/>
      <c r="T8" s="511" t="s">
        <v>256</v>
      </c>
      <c r="U8" s="636"/>
      <c r="V8" s="512"/>
      <c r="W8" s="506" t="s">
        <v>261</v>
      </c>
      <c r="X8" s="506" t="s">
        <v>262</v>
      </c>
      <c r="Y8" s="543" t="s">
        <v>258</v>
      </c>
      <c r="Z8" s="505"/>
      <c r="AA8" s="480"/>
      <c r="AB8" s="1"/>
      <c r="AC8" s="1"/>
      <c r="AD8" s="1"/>
      <c r="AE8" s="1"/>
      <c r="AF8" s="1"/>
      <c r="AG8" s="1"/>
    </row>
    <row r="9" spans="1:33" ht="30" customHeight="1" thickBot="1">
      <c r="A9" s="538"/>
      <c r="B9" s="540"/>
      <c r="C9" s="542"/>
      <c r="D9" s="542"/>
      <c r="E9" s="22" t="s">
        <v>15</v>
      </c>
      <c r="F9" s="23" t="s">
        <v>16</v>
      </c>
      <c r="G9" s="211" t="s">
        <v>254</v>
      </c>
      <c r="H9" s="22" t="s">
        <v>15</v>
      </c>
      <c r="I9" s="23" t="s">
        <v>16</v>
      </c>
      <c r="J9" s="267" t="s">
        <v>297</v>
      </c>
      <c r="K9" s="22" t="s">
        <v>15</v>
      </c>
      <c r="L9" s="23" t="s">
        <v>17</v>
      </c>
      <c r="M9" s="267" t="s">
        <v>293</v>
      </c>
      <c r="N9" s="22" t="s">
        <v>15</v>
      </c>
      <c r="O9" s="23" t="s">
        <v>17</v>
      </c>
      <c r="P9" s="267" t="s">
        <v>294</v>
      </c>
      <c r="Q9" s="22" t="s">
        <v>15</v>
      </c>
      <c r="R9" s="23" t="s">
        <v>17</v>
      </c>
      <c r="S9" s="267" t="s">
        <v>295</v>
      </c>
      <c r="T9" s="22" t="s">
        <v>15</v>
      </c>
      <c r="U9" s="23" t="s">
        <v>17</v>
      </c>
      <c r="V9" s="267" t="s">
        <v>296</v>
      </c>
      <c r="W9" s="507"/>
      <c r="X9" s="507"/>
      <c r="Y9" s="240" t="s">
        <v>259</v>
      </c>
      <c r="Z9" s="241" t="s">
        <v>260</v>
      </c>
      <c r="AA9" s="447"/>
      <c r="AB9" s="1"/>
      <c r="AC9" s="1"/>
      <c r="AD9" s="1"/>
      <c r="AE9" s="1"/>
      <c r="AF9" s="1"/>
      <c r="AG9" s="1"/>
    </row>
    <row r="10" spans="1:33" ht="24.75" customHeight="1" thickBot="1">
      <c r="A10" s="24">
        <v>1</v>
      </c>
      <c r="B10" s="24">
        <v>2</v>
      </c>
      <c r="C10" s="25">
        <v>3</v>
      </c>
      <c r="D10" s="25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17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27" t="s">
        <v>306</v>
      </c>
      <c r="B11" s="28"/>
      <c r="C11" s="29" t="s">
        <v>18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2"/>
      <c r="Y11" s="32"/>
      <c r="Z11" s="32"/>
      <c r="AA11" s="218"/>
      <c r="AB11" s="33"/>
      <c r="AC11" s="33"/>
      <c r="AD11" s="33"/>
      <c r="AE11" s="33"/>
      <c r="AF11" s="33"/>
      <c r="AG11" s="33"/>
    </row>
    <row r="12" spans="1:33" ht="30" customHeight="1" thickBot="1">
      <c r="A12" s="34" t="s">
        <v>19</v>
      </c>
      <c r="B12" s="35">
        <v>1</v>
      </c>
      <c r="C12" s="184" t="s">
        <v>250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38"/>
      <c r="Y12" s="38"/>
      <c r="Z12" s="38"/>
      <c r="AA12" s="219"/>
      <c r="AB12" s="4"/>
      <c r="AC12" s="5"/>
      <c r="AD12" s="5"/>
      <c r="AE12" s="5"/>
      <c r="AF12" s="5"/>
      <c r="AG12" s="5"/>
    </row>
    <row r="13" spans="1:33" ht="30" customHeight="1">
      <c r="A13" s="39" t="s">
        <v>20</v>
      </c>
      <c r="B13" s="40" t="s">
        <v>21</v>
      </c>
      <c r="C13" s="185" t="s">
        <v>251</v>
      </c>
      <c r="D13" s="42"/>
      <c r="E13" s="43">
        <f>SUM(E14:E16)</f>
        <v>0</v>
      </c>
      <c r="F13" s="44"/>
      <c r="G13" s="45">
        <f>SUM(G14:G16)</f>
        <v>0</v>
      </c>
      <c r="H13" s="43">
        <f>SUM(H14:H16)</f>
        <v>0</v>
      </c>
      <c r="I13" s="44"/>
      <c r="J13" s="45">
        <f>SUM(J14:J16)</f>
        <v>0</v>
      </c>
      <c r="K13" s="43">
        <f>SUM(K14:K16)</f>
        <v>0</v>
      </c>
      <c r="L13" s="44"/>
      <c r="M13" s="45">
        <f>SUM(M14:M16)</f>
        <v>0</v>
      </c>
      <c r="N13" s="43">
        <f>SUM(N14:N16)</f>
        <v>0</v>
      </c>
      <c r="O13" s="44"/>
      <c r="P13" s="45">
        <f>SUM(P14:P16)</f>
        <v>0</v>
      </c>
      <c r="Q13" s="43">
        <f>SUM(Q14:Q16)</f>
        <v>0</v>
      </c>
      <c r="R13" s="44"/>
      <c r="S13" s="45">
        <f>SUM(S14:S16)</f>
        <v>0</v>
      </c>
      <c r="T13" s="43">
        <f>SUM(T14:T16)</f>
        <v>0</v>
      </c>
      <c r="U13" s="44"/>
      <c r="V13" s="45">
        <f>SUM(V14:V16)</f>
        <v>0</v>
      </c>
      <c r="W13" s="45">
        <f>SUM(W14:W16)</f>
        <v>0</v>
      </c>
      <c r="X13" s="45">
        <f>SUM(X14:X16)</f>
        <v>0</v>
      </c>
      <c r="Y13" s="46">
        <f>W13-X13</f>
        <v>0</v>
      </c>
      <c r="Z13" s="243" t="e">
        <f>Y13/W13</f>
        <v>#DIV/0!</v>
      </c>
      <c r="AA13" s="220"/>
      <c r="AB13" s="47"/>
      <c r="AC13" s="47"/>
      <c r="AD13" s="47"/>
      <c r="AE13" s="47"/>
      <c r="AF13" s="47"/>
      <c r="AG13" s="47"/>
    </row>
    <row r="14" spans="1:33" ht="30" customHeight="1">
      <c r="A14" s="48" t="s">
        <v>22</v>
      </c>
      <c r="B14" s="49" t="s">
        <v>23</v>
      </c>
      <c r="C14" s="50" t="s">
        <v>24</v>
      </c>
      <c r="D14" s="51" t="s">
        <v>25</v>
      </c>
      <c r="E14" s="52"/>
      <c r="F14" s="53"/>
      <c r="G14" s="54">
        <f>E14*F14</f>
        <v>0</v>
      </c>
      <c r="H14" s="52"/>
      <c r="I14" s="53"/>
      <c r="J14" s="54">
        <f>H14*I14</f>
        <v>0</v>
      </c>
      <c r="K14" s="52"/>
      <c r="L14" s="53"/>
      <c r="M14" s="54">
        <f>K14*L14</f>
        <v>0</v>
      </c>
      <c r="N14" s="52"/>
      <c r="O14" s="53"/>
      <c r="P14" s="54">
        <f>N14*O14</f>
        <v>0</v>
      </c>
      <c r="Q14" s="52"/>
      <c r="R14" s="53"/>
      <c r="S14" s="54">
        <f>Q14*R14</f>
        <v>0</v>
      </c>
      <c r="T14" s="52"/>
      <c r="U14" s="53"/>
      <c r="V14" s="54">
        <f>T14*U14</f>
        <v>0</v>
      </c>
      <c r="W14" s="55">
        <f>G14+M14+S14</f>
        <v>0</v>
      </c>
      <c r="X14" s="242">
        <f aca="true" t="shared" si="0" ref="X14:X35">J14+P14+V14</f>
        <v>0</v>
      </c>
      <c r="Y14" s="242">
        <f aca="true" t="shared" si="1" ref="Y14:Y82">W14-X14</f>
        <v>0</v>
      </c>
      <c r="Z14" s="249" t="e">
        <f>Y14/W14</f>
        <v>#DIV/0!</v>
      </c>
      <c r="AA14" s="212"/>
      <c r="AB14" s="56"/>
      <c r="AC14" s="57"/>
      <c r="AD14" s="57"/>
      <c r="AE14" s="57"/>
      <c r="AF14" s="57"/>
      <c r="AG14" s="57"/>
    </row>
    <row r="15" spans="1:33" ht="30" customHeight="1">
      <c r="A15" s="48" t="s">
        <v>22</v>
      </c>
      <c r="B15" s="49" t="s">
        <v>26</v>
      </c>
      <c r="C15" s="50" t="s">
        <v>24</v>
      </c>
      <c r="D15" s="51" t="s">
        <v>25</v>
      </c>
      <c r="E15" s="52"/>
      <c r="F15" s="53"/>
      <c r="G15" s="54">
        <f>E15*F15</f>
        <v>0</v>
      </c>
      <c r="H15" s="52"/>
      <c r="I15" s="53"/>
      <c r="J15" s="54">
        <f>H15*I15</f>
        <v>0</v>
      </c>
      <c r="K15" s="52"/>
      <c r="L15" s="53"/>
      <c r="M15" s="54">
        <f>K15*L15</f>
        <v>0</v>
      </c>
      <c r="N15" s="52"/>
      <c r="O15" s="53"/>
      <c r="P15" s="54">
        <f>N15*O15</f>
        <v>0</v>
      </c>
      <c r="Q15" s="52"/>
      <c r="R15" s="53"/>
      <c r="S15" s="54">
        <f>Q15*R15</f>
        <v>0</v>
      </c>
      <c r="T15" s="52"/>
      <c r="U15" s="53"/>
      <c r="V15" s="54">
        <f>T15*U15</f>
        <v>0</v>
      </c>
      <c r="W15" s="55">
        <f aca="true" t="shared" si="2" ref="W15:W35">G15+M15+S15</f>
        <v>0</v>
      </c>
      <c r="X15" s="242">
        <f t="shared" si="0"/>
        <v>0</v>
      </c>
      <c r="Y15" s="242">
        <f t="shared" si="1"/>
        <v>0</v>
      </c>
      <c r="Z15" s="249" t="e">
        <f aca="true" t="shared" si="3" ref="Z15:Z35">Y15/W15</f>
        <v>#DIV/0!</v>
      </c>
      <c r="AA15" s="212"/>
      <c r="AB15" s="57"/>
      <c r="AC15" s="57"/>
      <c r="AD15" s="57"/>
      <c r="AE15" s="57"/>
      <c r="AF15" s="57"/>
      <c r="AG15" s="57"/>
    </row>
    <row r="16" spans="1:33" ht="30" customHeight="1" thickBot="1">
      <c r="A16" s="58" t="s">
        <v>22</v>
      </c>
      <c r="B16" s="59" t="s">
        <v>27</v>
      </c>
      <c r="C16" s="50" t="s">
        <v>24</v>
      </c>
      <c r="D16" s="60" t="s">
        <v>25</v>
      </c>
      <c r="E16" s="61"/>
      <c r="F16" s="62"/>
      <c r="G16" s="63">
        <f>E16*F16</f>
        <v>0</v>
      </c>
      <c r="H16" s="61"/>
      <c r="I16" s="62"/>
      <c r="J16" s="63">
        <f>H16*I16</f>
        <v>0</v>
      </c>
      <c r="K16" s="61"/>
      <c r="L16" s="62"/>
      <c r="M16" s="63">
        <f>K16*L16</f>
        <v>0</v>
      </c>
      <c r="N16" s="61"/>
      <c r="O16" s="62"/>
      <c r="P16" s="63">
        <f>N16*O16</f>
        <v>0</v>
      </c>
      <c r="Q16" s="61"/>
      <c r="R16" s="53"/>
      <c r="S16" s="63">
        <f>Q16*R16</f>
        <v>0</v>
      </c>
      <c r="T16" s="61"/>
      <c r="U16" s="53"/>
      <c r="V16" s="63">
        <f>T16*U16</f>
        <v>0</v>
      </c>
      <c r="W16" s="64">
        <f t="shared" si="2"/>
        <v>0</v>
      </c>
      <c r="X16" s="242">
        <f t="shared" si="0"/>
        <v>0</v>
      </c>
      <c r="Y16" s="242">
        <f t="shared" si="1"/>
        <v>0</v>
      </c>
      <c r="Z16" s="249" t="e">
        <f t="shared" si="3"/>
        <v>#DIV/0!</v>
      </c>
      <c r="AA16" s="221"/>
      <c r="AB16" s="57"/>
      <c r="AC16" s="57"/>
      <c r="AD16" s="57"/>
      <c r="AE16" s="57"/>
      <c r="AF16" s="57"/>
      <c r="AG16" s="57"/>
    </row>
    <row r="17" spans="1:33" ht="30" customHeight="1">
      <c r="A17" s="39" t="s">
        <v>20</v>
      </c>
      <c r="B17" s="40" t="s">
        <v>28</v>
      </c>
      <c r="C17" s="65" t="s">
        <v>29</v>
      </c>
      <c r="D17" s="66"/>
      <c r="E17" s="67">
        <f>SUM(E18:E20)</f>
        <v>0</v>
      </c>
      <c r="F17" s="68"/>
      <c r="G17" s="69">
        <f>SUM(G18:G20)</f>
        <v>0</v>
      </c>
      <c r="H17" s="67">
        <f>SUM(H18:H20)</f>
        <v>0</v>
      </c>
      <c r="I17" s="68"/>
      <c r="J17" s="69">
        <f>SUM(J18:J20)</f>
        <v>0</v>
      </c>
      <c r="K17" s="67">
        <f>SUM(K18:K20)</f>
        <v>0</v>
      </c>
      <c r="L17" s="68"/>
      <c r="M17" s="69">
        <f>SUM(M18:M20)</f>
        <v>0</v>
      </c>
      <c r="N17" s="67">
        <f>SUM(N18:N20)</f>
        <v>0</v>
      </c>
      <c r="O17" s="68"/>
      <c r="P17" s="69">
        <f>SUM(P18:P20)</f>
        <v>0</v>
      </c>
      <c r="Q17" s="67">
        <f>SUM(Q18:Q20)</f>
        <v>0</v>
      </c>
      <c r="R17" s="68"/>
      <c r="S17" s="69">
        <f>SUM(S18:S20)</f>
        <v>0</v>
      </c>
      <c r="T17" s="67">
        <f>SUM(T18:T20)</f>
        <v>0</v>
      </c>
      <c r="U17" s="68"/>
      <c r="V17" s="69">
        <f>SUM(V18:V20)</f>
        <v>0</v>
      </c>
      <c r="W17" s="69">
        <f>SUM(W18:W20)</f>
        <v>0</v>
      </c>
      <c r="X17" s="286">
        <f>SUM(X18:X20)</f>
        <v>0</v>
      </c>
      <c r="Y17" s="286">
        <f t="shared" si="1"/>
        <v>0</v>
      </c>
      <c r="Z17" s="286" t="e">
        <f>Y17/W17</f>
        <v>#DIV/0!</v>
      </c>
      <c r="AA17" s="222"/>
      <c r="AB17" s="47"/>
      <c r="AC17" s="47"/>
      <c r="AD17" s="47"/>
      <c r="AE17" s="47"/>
      <c r="AF17" s="47"/>
      <c r="AG17" s="47"/>
    </row>
    <row r="18" spans="1:33" ht="30" customHeight="1" thickBot="1">
      <c r="A18" s="58" t="s">
        <v>22</v>
      </c>
      <c r="B18" s="59" t="s">
        <v>30</v>
      </c>
      <c r="C18" s="50" t="s">
        <v>24</v>
      </c>
      <c r="D18" s="51" t="s">
        <v>25</v>
      </c>
      <c r="E18" s="52"/>
      <c r="F18" s="53"/>
      <c r="G18" s="54">
        <f>E18*F18</f>
        <v>0</v>
      </c>
      <c r="H18" s="52"/>
      <c r="I18" s="53"/>
      <c r="J18" s="54">
        <f>H18*I18</f>
        <v>0</v>
      </c>
      <c r="K18" s="52"/>
      <c r="L18" s="53"/>
      <c r="M18" s="54">
        <f>K18*L18</f>
        <v>0</v>
      </c>
      <c r="N18" s="52"/>
      <c r="O18" s="53"/>
      <c r="P18" s="54">
        <f>N18*O18</f>
        <v>0</v>
      </c>
      <c r="Q18" s="52"/>
      <c r="R18" s="53"/>
      <c r="S18" s="54">
        <f>Q18*R18</f>
        <v>0</v>
      </c>
      <c r="T18" s="52"/>
      <c r="U18" s="53"/>
      <c r="V18" s="54">
        <f>T18*U18</f>
        <v>0</v>
      </c>
      <c r="W18" s="55">
        <f>G18+M18+S18</f>
        <v>0</v>
      </c>
      <c r="X18" s="242">
        <f t="shared" si="0"/>
        <v>0</v>
      </c>
      <c r="Y18" s="242">
        <f t="shared" si="1"/>
        <v>0</v>
      </c>
      <c r="Z18" s="249" t="e">
        <f t="shared" si="3"/>
        <v>#DIV/0!</v>
      </c>
      <c r="AA18" s="212"/>
      <c r="AB18" s="57"/>
      <c r="AC18" s="57"/>
      <c r="AD18" s="57"/>
      <c r="AE18" s="57"/>
      <c r="AF18" s="57"/>
      <c r="AG18" s="57"/>
    </row>
    <row r="19" spans="1:33" ht="30" customHeight="1">
      <c r="A19" s="481" t="s">
        <v>22</v>
      </c>
      <c r="B19" s="488" t="s">
        <v>31</v>
      </c>
      <c r="C19" s="50" t="s">
        <v>24</v>
      </c>
      <c r="D19" s="51" t="s">
        <v>25</v>
      </c>
      <c r="E19" s="52"/>
      <c r="F19" s="53"/>
      <c r="G19" s="54">
        <f>E19*F19</f>
        <v>0</v>
      </c>
      <c r="H19" s="52"/>
      <c r="I19" s="53"/>
      <c r="J19" s="54">
        <f>H19*I19</f>
        <v>0</v>
      </c>
      <c r="K19" s="52"/>
      <c r="L19" s="53"/>
      <c r="M19" s="54">
        <f>K19*L19</f>
        <v>0</v>
      </c>
      <c r="N19" s="52"/>
      <c r="O19" s="53"/>
      <c r="P19" s="54">
        <f>N19*O19</f>
        <v>0</v>
      </c>
      <c r="Q19" s="52"/>
      <c r="R19" s="53"/>
      <c r="S19" s="54">
        <f>Q19*R19</f>
        <v>0</v>
      </c>
      <c r="T19" s="52"/>
      <c r="U19" s="53"/>
      <c r="V19" s="54">
        <f>T19*U19</f>
        <v>0</v>
      </c>
      <c r="W19" s="55">
        <f t="shared" si="2"/>
        <v>0</v>
      </c>
      <c r="X19" s="242">
        <f t="shared" si="0"/>
        <v>0</v>
      </c>
      <c r="Y19" s="242">
        <f t="shared" si="1"/>
        <v>0</v>
      </c>
      <c r="Z19" s="249" t="e">
        <f t="shared" si="3"/>
        <v>#DIV/0!</v>
      </c>
      <c r="AA19" s="212"/>
      <c r="AB19" s="57"/>
      <c r="AC19" s="57"/>
      <c r="AD19" s="57"/>
      <c r="AE19" s="57"/>
      <c r="AF19" s="57"/>
      <c r="AG19" s="57"/>
    </row>
    <row r="20" spans="1:33" ht="30" customHeight="1" thickBot="1">
      <c r="A20" s="482" t="s">
        <v>22</v>
      </c>
      <c r="B20" s="202" t="s">
        <v>32</v>
      </c>
      <c r="C20" s="50" t="s">
        <v>24</v>
      </c>
      <c r="D20" s="60" t="s">
        <v>25</v>
      </c>
      <c r="E20" s="61"/>
      <c r="F20" s="62"/>
      <c r="G20" s="63">
        <f>E20*F20</f>
        <v>0</v>
      </c>
      <c r="H20" s="61"/>
      <c r="I20" s="62"/>
      <c r="J20" s="63">
        <f>H20*I20</f>
        <v>0</v>
      </c>
      <c r="K20" s="73"/>
      <c r="L20" s="74"/>
      <c r="M20" s="75">
        <f>K20*L20</f>
        <v>0</v>
      </c>
      <c r="N20" s="73"/>
      <c r="O20" s="74"/>
      <c r="P20" s="75">
        <f>N20*O20</f>
        <v>0</v>
      </c>
      <c r="Q20" s="73"/>
      <c r="R20" s="74"/>
      <c r="S20" s="75">
        <f>Q20*R20</f>
        <v>0</v>
      </c>
      <c r="T20" s="73"/>
      <c r="U20" s="74"/>
      <c r="V20" s="75">
        <f>T20*U20</f>
        <v>0</v>
      </c>
      <c r="W20" s="64">
        <f t="shared" si="2"/>
        <v>0</v>
      </c>
      <c r="X20" s="242">
        <f t="shared" si="0"/>
        <v>0</v>
      </c>
      <c r="Y20" s="242">
        <f t="shared" si="1"/>
        <v>0</v>
      </c>
      <c r="Z20" s="249" t="e">
        <f t="shared" si="3"/>
        <v>#DIV/0!</v>
      </c>
      <c r="AA20" s="223"/>
      <c r="AB20" s="57"/>
      <c r="AC20" s="57"/>
      <c r="AD20" s="57"/>
      <c r="AE20" s="57"/>
      <c r="AF20" s="57"/>
      <c r="AG20" s="57"/>
    </row>
    <row r="21" spans="1:33" ht="30" customHeight="1" thickBot="1">
      <c r="A21" s="483" t="s">
        <v>20</v>
      </c>
      <c r="B21" s="489" t="s">
        <v>33</v>
      </c>
      <c r="C21" s="76" t="s">
        <v>34</v>
      </c>
      <c r="D21" s="473"/>
      <c r="E21" s="504">
        <f>SUM(E22:E24)</f>
        <v>11</v>
      </c>
      <c r="F21" s="463"/>
      <c r="G21" s="464">
        <f>SUM(G22:G27)</f>
        <v>185928</v>
      </c>
      <c r="H21" s="513">
        <f>SUM(H22:H24)</f>
        <v>11</v>
      </c>
      <c r="I21" s="463"/>
      <c r="J21" s="464">
        <f>SUM(J22:J27)</f>
        <v>185928</v>
      </c>
      <c r="K21" s="236">
        <f>SUM(K22:K24)</f>
        <v>0</v>
      </c>
      <c r="L21" s="68"/>
      <c r="M21" s="69">
        <f>SUM(M22:M24)</f>
        <v>0</v>
      </c>
      <c r="N21" s="67">
        <f>SUM(N22:N24)</f>
        <v>0</v>
      </c>
      <c r="O21" s="68"/>
      <c r="P21" s="693">
        <f>SUM(P22:P24)</f>
        <v>0</v>
      </c>
      <c r="Q21" s="691">
        <f>SUM(Q22:Q24)</f>
        <v>0</v>
      </c>
      <c r="R21" s="515"/>
      <c r="S21" s="516">
        <f>SUM(S22:S24)</f>
        <v>0</v>
      </c>
      <c r="T21" s="514">
        <f>SUM(T22:T24)</f>
        <v>0</v>
      </c>
      <c r="U21" s="515"/>
      <c r="V21" s="516">
        <f>SUM(V22:V24)</f>
        <v>0</v>
      </c>
      <c r="W21" s="69">
        <f>SUM(W22:W27)</f>
        <v>185928</v>
      </c>
      <c r="X21" s="69">
        <f>SUM(X22:X27)</f>
        <v>185928</v>
      </c>
      <c r="Y21" s="69">
        <f>SUM(Y22:Y27)</f>
        <v>0</v>
      </c>
      <c r="Z21" s="243">
        <f>Y21/W21</f>
        <v>0</v>
      </c>
      <c r="AA21" s="456"/>
      <c r="AB21" s="47"/>
      <c r="AC21" s="47"/>
      <c r="AD21" s="47"/>
      <c r="AE21" s="47"/>
      <c r="AF21" s="47"/>
      <c r="AG21" s="47"/>
    </row>
    <row r="22" spans="1:33" ht="30" customHeight="1">
      <c r="A22" s="484" t="s">
        <v>22</v>
      </c>
      <c r="B22" s="188" t="s">
        <v>35</v>
      </c>
      <c r="C22" s="50" t="s">
        <v>307</v>
      </c>
      <c r="D22" s="474" t="s">
        <v>25</v>
      </c>
      <c r="E22" s="432">
        <v>4</v>
      </c>
      <c r="F22" s="53">
        <v>12000</v>
      </c>
      <c r="G22" s="466">
        <f aca="true" t="shared" si="4" ref="G22:G27">E22*F22</f>
        <v>48000</v>
      </c>
      <c r="H22" s="499">
        <v>4</v>
      </c>
      <c r="I22" s="53">
        <v>12000</v>
      </c>
      <c r="J22" s="466">
        <f aca="true" t="shared" si="5" ref="J22:J27">H22*I22</f>
        <v>48000</v>
      </c>
      <c r="K22" s="131"/>
      <c r="L22" s="53"/>
      <c r="M22" s="54">
        <f aca="true" t="shared" si="6" ref="M22:M27">K22*L22</f>
        <v>0</v>
      </c>
      <c r="N22" s="52"/>
      <c r="O22" s="53"/>
      <c r="P22" s="694">
        <f aca="true" t="shared" si="7" ref="P22:P27">N22*O22</f>
        <v>0</v>
      </c>
      <c r="Q22" s="692"/>
      <c r="R22" s="518"/>
      <c r="S22" s="519">
        <f aca="true" t="shared" si="8" ref="S22:S27">Q22*R22</f>
        <v>0</v>
      </c>
      <c r="T22" s="517"/>
      <c r="U22" s="518"/>
      <c r="V22" s="519">
        <f aca="true" t="shared" si="9" ref="V22:V27">T22*U22</f>
        <v>0</v>
      </c>
      <c r="W22" s="55">
        <f t="shared" si="2"/>
        <v>48000</v>
      </c>
      <c r="X22" s="242">
        <f t="shared" si="0"/>
        <v>48000</v>
      </c>
      <c r="Y22" s="242">
        <f t="shared" si="1"/>
        <v>0</v>
      </c>
      <c r="Z22" s="453">
        <f t="shared" si="3"/>
        <v>0</v>
      </c>
      <c r="AA22" s="457"/>
      <c r="AB22" s="57"/>
      <c r="AC22" s="57"/>
      <c r="AD22" s="57"/>
      <c r="AE22" s="57"/>
      <c r="AF22" s="57"/>
      <c r="AG22" s="57"/>
    </row>
    <row r="23" spans="1:33" ht="30" customHeight="1">
      <c r="A23" s="484" t="s">
        <v>22</v>
      </c>
      <c r="B23" s="188" t="s">
        <v>37</v>
      </c>
      <c r="C23" s="50" t="s">
        <v>308</v>
      </c>
      <c r="D23" s="475" t="s">
        <v>25</v>
      </c>
      <c r="E23" s="395">
        <v>3</v>
      </c>
      <c r="F23" s="62">
        <v>8000</v>
      </c>
      <c r="G23" s="467">
        <f t="shared" si="4"/>
        <v>24000</v>
      </c>
      <c r="H23" s="500">
        <v>3</v>
      </c>
      <c r="I23" s="62">
        <v>8000</v>
      </c>
      <c r="J23" s="467">
        <f t="shared" si="5"/>
        <v>24000</v>
      </c>
      <c r="K23" s="131"/>
      <c r="L23" s="53"/>
      <c r="M23" s="54">
        <f t="shared" si="6"/>
        <v>0</v>
      </c>
      <c r="N23" s="52"/>
      <c r="O23" s="53"/>
      <c r="P23" s="694">
        <f t="shared" si="7"/>
        <v>0</v>
      </c>
      <c r="Q23" s="131"/>
      <c r="R23" s="53"/>
      <c r="S23" s="466">
        <f t="shared" si="8"/>
        <v>0</v>
      </c>
      <c r="T23" s="465"/>
      <c r="U23" s="53"/>
      <c r="V23" s="466">
        <f t="shared" si="9"/>
        <v>0</v>
      </c>
      <c r="W23" s="55">
        <f t="shared" si="2"/>
        <v>24000</v>
      </c>
      <c r="X23" s="242">
        <f t="shared" si="0"/>
        <v>24000</v>
      </c>
      <c r="Y23" s="245">
        <f t="shared" si="1"/>
        <v>0</v>
      </c>
      <c r="Z23" s="454">
        <f t="shared" si="3"/>
        <v>0</v>
      </c>
      <c r="AA23" s="458"/>
      <c r="AB23" s="57"/>
      <c r="AC23" s="57"/>
      <c r="AD23" s="57"/>
      <c r="AE23" s="57"/>
      <c r="AF23" s="57"/>
      <c r="AG23" s="57"/>
    </row>
    <row r="24" spans="1:33" ht="30" customHeight="1">
      <c r="A24" s="485" t="s">
        <v>22</v>
      </c>
      <c r="B24" s="202" t="s">
        <v>38</v>
      </c>
      <c r="C24" s="195" t="s">
        <v>311</v>
      </c>
      <c r="D24" s="476" t="s">
        <v>25</v>
      </c>
      <c r="E24" s="396">
        <v>4</v>
      </c>
      <c r="F24" s="355">
        <v>3000</v>
      </c>
      <c r="G24" s="469">
        <f t="shared" si="4"/>
        <v>12000</v>
      </c>
      <c r="H24" s="501">
        <v>4</v>
      </c>
      <c r="I24" s="355">
        <v>3000</v>
      </c>
      <c r="J24" s="469">
        <f t="shared" si="5"/>
        <v>12000</v>
      </c>
      <c r="K24" s="133"/>
      <c r="L24" s="62"/>
      <c r="M24" s="63">
        <f t="shared" si="6"/>
        <v>0</v>
      </c>
      <c r="N24" s="61"/>
      <c r="O24" s="62"/>
      <c r="P24" s="705">
        <f t="shared" si="7"/>
        <v>0</v>
      </c>
      <c r="Q24" s="133"/>
      <c r="R24" s="62"/>
      <c r="S24" s="467">
        <f t="shared" si="8"/>
        <v>0</v>
      </c>
      <c r="T24" s="520"/>
      <c r="U24" s="62"/>
      <c r="V24" s="467">
        <f t="shared" si="9"/>
        <v>0</v>
      </c>
      <c r="W24" s="64">
        <f t="shared" si="2"/>
        <v>12000</v>
      </c>
      <c r="X24" s="450">
        <f t="shared" si="0"/>
        <v>12000</v>
      </c>
      <c r="Y24" s="357">
        <f t="shared" si="1"/>
        <v>0</v>
      </c>
      <c r="Z24" s="455">
        <f t="shared" si="3"/>
        <v>0</v>
      </c>
      <c r="AA24" s="459"/>
      <c r="AB24" s="57"/>
      <c r="AC24" s="57"/>
      <c r="AD24" s="57"/>
      <c r="AE24" s="57"/>
      <c r="AF24" s="57"/>
      <c r="AG24" s="57"/>
    </row>
    <row r="25" spans="1:33" ht="30" customHeight="1">
      <c r="A25" s="485" t="s">
        <v>22</v>
      </c>
      <c r="B25" s="490" t="s">
        <v>309</v>
      </c>
      <c r="C25" s="487" t="s">
        <v>310</v>
      </c>
      <c r="D25" s="393" t="s">
        <v>25</v>
      </c>
      <c r="E25" s="396">
        <v>2</v>
      </c>
      <c r="F25" s="355">
        <v>8000</v>
      </c>
      <c r="G25" s="469">
        <f t="shared" si="4"/>
        <v>16000</v>
      </c>
      <c r="H25" s="501">
        <v>2</v>
      </c>
      <c r="I25" s="355">
        <v>8000</v>
      </c>
      <c r="J25" s="469">
        <f t="shared" si="5"/>
        <v>16000</v>
      </c>
      <c r="K25" s="388"/>
      <c r="L25" s="355"/>
      <c r="M25" s="63">
        <f t="shared" si="6"/>
        <v>0</v>
      </c>
      <c r="N25" s="355"/>
      <c r="O25" s="355"/>
      <c r="P25" s="705">
        <f t="shared" si="7"/>
        <v>0</v>
      </c>
      <c r="Q25" s="388"/>
      <c r="R25" s="355"/>
      <c r="S25" s="467">
        <f t="shared" si="8"/>
        <v>0</v>
      </c>
      <c r="T25" s="468"/>
      <c r="U25" s="355"/>
      <c r="V25" s="467">
        <f t="shared" si="9"/>
        <v>0</v>
      </c>
      <c r="W25" s="521">
        <v>16000</v>
      </c>
      <c r="X25" s="451">
        <v>16000</v>
      </c>
      <c r="Y25" s="357">
        <f t="shared" si="1"/>
        <v>0</v>
      </c>
      <c r="Z25" s="455">
        <f t="shared" si="3"/>
        <v>0</v>
      </c>
      <c r="AA25" s="460"/>
      <c r="AB25" s="57"/>
      <c r="AC25" s="57"/>
      <c r="AD25" s="57"/>
      <c r="AE25" s="57"/>
      <c r="AF25" s="57"/>
      <c r="AG25" s="57"/>
    </row>
    <row r="26" spans="1:33" ht="51.75" customHeight="1">
      <c r="A26" s="485" t="s">
        <v>22</v>
      </c>
      <c r="B26" s="490" t="s">
        <v>312</v>
      </c>
      <c r="C26" s="487" t="s">
        <v>313</v>
      </c>
      <c r="D26" s="393" t="s">
        <v>25</v>
      </c>
      <c r="E26" s="396">
        <v>2</v>
      </c>
      <c r="F26" s="355">
        <v>24500</v>
      </c>
      <c r="G26" s="469">
        <f t="shared" si="4"/>
        <v>49000</v>
      </c>
      <c r="H26" s="501">
        <v>2</v>
      </c>
      <c r="I26" s="355">
        <v>24500</v>
      </c>
      <c r="J26" s="469">
        <f t="shared" si="5"/>
        <v>49000</v>
      </c>
      <c r="K26" s="388"/>
      <c r="L26" s="355"/>
      <c r="M26" s="63">
        <f t="shared" si="6"/>
        <v>0</v>
      </c>
      <c r="N26" s="355"/>
      <c r="O26" s="355"/>
      <c r="P26" s="705">
        <f t="shared" si="7"/>
        <v>0</v>
      </c>
      <c r="Q26" s="388"/>
      <c r="R26" s="355"/>
      <c r="S26" s="467">
        <f t="shared" si="8"/>
        <v>0</v>
      </c>
      <c r="T26" s="468"/>
      <c r="U26" s="355"/>
      <c r="V26" s="467">
        <f t="shared" si="9"/>
        <v>0</v>
      </c>
      <c r="W26" s="521">
        <v>49000</v>
      </c>
      <c r="X26" s="451">
        <v>49000</v>
      </c>
      <c r="Y26" s="357">
        <f t="shared" si="1"/>
        <v>0</v>
      </c>
      <c r="Z26" s="455">
        <f t="shared" si="3"/>
        <v>0</v>
      </c>
      <c r="AA26" s="460"/>
      <c r="AB26" s="57"/>
      <c r="AC26" s="57"/>
      <c r="AD26" s="57"/>
      <c r="AE26" s="57"/>
      <c r="AF26" s="57"/>
      <c r="AG26" s="57"/>
    </row>
    <row r="27" spans="1:33" ht="51.75" customHeight="1" thickBot="1">
      <c r="A27" s="486" t="s">
        <v>22</v>
      </c>
      <c r="B27" s="491" t="s">
        <v>314</v>
      </c>
      <c r="C27" s="487" t="s">
        <v>315</v>
      </c>
      <c r="D27" s="477" t="s">
        <v>25</v>
      </c>
      <c r="E27" s="503">
        <v>4</v>
      </c>
      <c r="F27" s="471">
        <v>9232</v>
      </c>
      <c r="G27" s="472">
        <f t="shared" si="4"/>
        <v>36928</v>
      </c>
      <c r="H27" s="502">
        <v>4</v>
      </c>
      <c r="I27" s="471">
        <v>9232</v>
      </c>
      <c r="J27" s="492">
        <f t="shared" si="5"/>
        <v>36928</v>
      </c>
      <c r="K27" s="493"/>
      <c r="L27" s="494"/>
      <c r="M27" s="63">
        <f t="shared" si="6"/>
        <v>0</v>
      </c>
      <c r="N27" s="494"/>
      <c r="O27" s="494"/>
      <c r="P27" s="706">
        <f t="shared" si="7"/>
        <v>0</v>
      </c>
      <c r="Q27" s="493"/>
      <c r="R27" s="494"/>
      <c r="S27" s="467">
        <f t="shared" si="8"/>
        <v>0</v>
      </c>
      <c r="T27" s="522"/>
      <c r="U27" s="494"/>
      <c r="V27" s="467">
        <f t="shared" si="9"/>
        <v>0</v>
      </c>
      <c r="W27" s="523">
        <v>36928</v>
      </c>
      <c r="X27" s="524">
        <v>36928</v>
      </c>
      <c r="Y27" s="529">
        <f t="shared" si="1"/>
        <v>0</v>
      </c>
      <c r="Z27" s="530">
        <f t="shared" si="3"/>
        <v>0</v>
      </c>
      <c r="AA27" s="461"/>
      <c r="AB27" s="57"/>
      <c r="AC27" s="57"/>
      <c r="AD27" s="57"/>
      <c r="AE27" s="57"/>
      <c r="AF27" s="57"/>
      <c r="AG27" s="57"/>
    </row>
    <row r="28" spans="1:33" ht="30" customHeight="1" thickBot="1">
      <c r="A28" s="405" t="s">
        <v>19</v>
      </c>
      <c r="B28" s="412" t="s">
        <v>39</v>
      </c>
      <c r="C28" s="41" t="s">
        <v>40</v>
      </c>
      <c r="D28" s="42"/>
      <c r="E28" s="43">
        <f>SUM(E29:E31)</f>
        <v>185928</v>
      </c>
      <c r="F28" s="44"/>
      <c r="G28" s="45">
        <f>SUM(G29:G31)</f>
        <v>40904.16</v>
      </c>
      <c r="H28" s="43">
        <f>SUM(H29:H31)</f>
        <v>185928</v>
      </c>
      <c r="I28" s="283"/>
      <c r="J28" s="495">
        <f>SUM(J29:J31)</f>
        <v>40904.16</v>
      </c>
      <c r="K28" s="496">
        <f>SUM(K29:K31)</f>
        <v>0</v>
      </c>
      <c r="L28" s="497"/>
      <c r="M28" s="498">
        <f>SUM(M29:M31)</f>
        <v>0</v>
      </c>
      <c r="N28" s="526">
        <f>SUM(N29:N31)</f>
        <v>0</v>
      </c>
      <c r="O28" s="497"/>
      <c r="P28" s="498">
        <f>SUM(P29:P31)</f>
        <v>0</v>
      </c>
      <c r="Q28" s="526">
        <f>SUM(Q29:Q31)</f>
        <v>0</v>
      </c>
      <c r="R28" s="497"/>
      <c r="S28" s="527">
        <f>SUM(S29:S31)</f>
        <v>0</v>
      </c>
      <c r="T28" s="496">
        <f>SUM(T29:T31)</f>
        <v>0</v>
      </c>
      <c r="U28" s="497"/>
      <c r="V28" s="527">
        <f>SUM(V29:V31)</f>
        <v>0</v>
      </c>
      <c r="W28" s="527">
        <f>SUM(W29:W31)</f>
        <v>40904.16</v>
      </c>
      <c r="X28" s="498">
        <f>SUM(X29:X31)</f>
        <v>40904.16</v>
      </c>
      <c r="Y28" s="531">
        <f t="shared" si="1"/>
        <v>0</v>
      </c>
      <c r="Z28" s="532">
        <f>Y28/W28</f>
        <v>0</v>
      </c>
      <c r="AA28" s="528"/>
      <c r="AB28" s="5"/>
      <c r="AC28" s="5"/>
      <c r="AD28" s="5"/>
      <c r="AE28" s="5"/>
      <c r="AF28" s="5"/>
      <c r="AG28" s="5"/>
    </row>
    <row r="29" spans="1:33" ht="30" customHeight="1">
      <c r="A29" s="79" t="s">
        <v>22</v>
      </c>
      <c r="B29" s="80" t="s">
        <v>41</v>
      </c>
      <c r="C29" s="50" t="s">
        <v>42</v>
      </c>
      <c r="D29" s="81"/>
      <c r="E29" s="82">
        <f>G13</f>
        <v>0</v>
      </c>
      <c r="F29" s="83">
        <v>0.22</v>
      </c>
      <c r="G29" s="84">
        <f>E29*F29</f>
        <v>0</v>
      </c>
      <c r="H29" s="82">
        <f>J13</f>
        <v>0</v>
      </c>
      <c r="I29" s="83">
        <v>0.22</v>
      </c>
      <c r="J29" s="84">
        <f>H29*I29</f>
        <v>0</v>
      </c>
      <c r="K29" s="82">
        <f>M13</f>
        <v>0</v>
      </c>
      <c r="L29" s="83">
        <v>0.22</v>
      </c>
      <c r="M29" s="84">
        <f>K29*L29</f>
        <v>0</v>
      </c>
      <c r="N29" s="82">
        <f>P13</f>
        <v>0</v>
      </c>
      <c r="O29" s="83">
        <v>0.22</v>
      </c>
      <c r="P29" s="84">
        <f>N29*O29</f>
        <v>0</v>
      </c>
      <c r="Q29" s="82">
        <f>S13</f>
        <v>0</v>
      </c>
      <c r="R29" s="83">
        <v>0.22</v>
      </c>
      <c r="S29" s="84">
        <f>Q29*R29</f>
        <v>0</v>
      </c>
      <c r="T29" s="82">
        <f>V13</f>
        <v>0</v>
      </c>
      <c r="U29" s="83">
        <v>0.22</v>
      </c>
      <c r="V29" s="84">
        <f>T29*U29</f>
        <v>0</v>
      </c>
      <c r="W29" s="525">
        <f>G29+M29+S29</f>
        <v>0</v>
      </c>
      <c r="X29" s="242">
        <f>J29+P29+V29</f>
        <v>0</v>
      </c>
      <c r="Y29" s="242">
        <f t="shared" si="1"/>
        <v>0</v>
      </c>
      <c r="Z29" s="249" t="e">
        <f t="shared" si="3"/>
        <v>#DIV/0!</v>
      </c>
      <c r="AA29" s="224"/>
      <c r="AB29" s="56"/>
      <c r="AC29" s="57"/>
      <c r="AD29" s="57"/>
      <c r="AE29" s="57"/>
      <c r="AF29" s="57"/>
      <c r="AG29" s="57"/>
    </row>
    <row r="30" spans="1:33" ht="30" customHeight="1">
      <c r="A30" s="48" t="s">
        <v>22</v>
      </c>
      <c r="B30" s="49" t="s">
        <v>43</v>
      </c>
      <c r="C30" s="50" t="s">
        <v>44</v>
      </c>
      <c r="D30" s="51"/>
      <c r="E30" s="52">
        <f>G17</f>
        <v>0</v>
      </c>
      <c r="F30" s="53">
        <v>0.22</v>
      </c>
      <c r="G30" s="54">
        <f>E30*F30</f>
        <v>0</v>
      </c>
      <c r="H30" s="52">
        <f>J17</f>
        <v>0</v>
      </c>
      <c r="I30" s="53">
        <v>0.22</v>
      </c>
      <c r="J30" s="54">
        <f>H30*I30</f>
        <v>0</v>
      </c>
      <c r="K30" s="52">
        <f>M17</f>
        <v>0</v>
      </c>
      <c r="L30" s="53">
        <v>0.22</v>
      </c>
      <c r="M30" s="54">
        <f>K30*L30</f>
        <v>0</v>
      </c>
      <c r="N30" s="52">
        <f>P17</f>
        <v>0</v>
      </c>
      <c r="O30" s="53">
        <v>0.22</v>
      </c>
      <c r="P30" s="54">
        <f>N30*O30</f>
        <v>0</v>
      </c>
      <c r="Q30" s="52">
        <f>S17</f>
        <v>0</v>
      </c>
      <c r="R30" s="53">
        <v>0.22</v>
      </c>
      <c r="S30" s="54">
        <f>Q30*R30</f>
        <v>0</v>
      </c>
      <c r="T30" s="52">
        <f>V17</f>
        <v>0</v>
      </c>
      <c r="U30" s="53">
        <v>0.22</v>
      </c>
      <c r="V30" s="54">
        <f>T30*U30</f>
        <v>0</v>
      </c>
      <c r="W30" s="55">
        <f t="shared" si="2"/>
        <v>0</v>
      </c>
      <c r="X30" s="242">
        <f t="shared" si="0"/>
        <v>0</v>
      </c>
      <c r="Y30" s="242">
        <f t="shared" si="1"/>
        <v>0</v>
      </c>
      <c r="Z30" s="249" t="e">
        <f t="shared" si="3"/>
        <v>#DIV/0!</v>
      </c>
      <c r="AA30" s="212"/>
      <c r="AB30" s="57"/>
      <c r="AC30" s="57"/>
      <c r="AD30" s="57"/>
      <c r="AE30" s="57"/>
      <c r="AF30" s="57"/>
      <c r="AG30" s="57"/>
    </row>
    <row r="31" spans="1:33" ht="30" customHeight="1" thickBot="1">
      <c r="A31" s="58" t="s">
        <v>22</v>
      </c>
      <c r="B31" s="77" t="s">
        <v>45</v>
      </c>
      <c r="C31" s="85" t="s">
        <v>34</v>
      </c>
      <c r="D31" s="60"/>
      <c r="E31" s="61">
        <v>185928</v>
      </c>
      <c r="F31" s="62">
        <v>0.22</v>
      </c>
      <c r="G31" s="63">
        <f>E31*F31</f>
        <v>40904.16</v>
      </c>
      <c r="H31" s="61">
        <f>J21</f>
        <v>185928</v>
      </c>
      <c r="I31" s="62">
        <v>0.22</v>
      </c>
      <c r="J31" s="63">
        <f>H31*I31</f>
        <v>40904.16</v>
      </c>
      <c r="K31" s="61">
        <f>M21</f>
        <v>0</v>
      </c>
      <c r="L31" s="62">
        <v>0.22</v>
      </c>
      <c r="M31" s="63">
        <f>K31*L31</f>
        <v>0</v>
      </c>
      <c r="N31" s="61">
        <f>P21</f>
        <v>0</v>
      </c>
      <c r="O31" s="62">
        <v>0.22</v>
      </c>
      <c r="P31" s="63">
        <f>N31*O31</f>
        <v>0</v>
      </c>
      <c r="Q31" s="61">
        <f>S21</f>
        <v>0</v>
      </c>
      <c r="R31" s="62">
        <v>0.22</v>
      </c>
      <c r="S31" s="63">
        <f>Q31*R31</f>
        <v>0</v>
      </c>
      <c r="T31" s="61">
        <f>V21</f>
        <v>0</v>
      </c>
      <c r="U31" s="62">
        <v>0.22</v>
      </c>
      <c r="V31" s="63">
        <f>T31*U31</f>
        <v>0</v>
      </c>
      <c r="W31" s="64">
        <f t="shared" si="2"/>
        <v>40904.16</v>
      </c>
      <c r="X31" s="242">
        <f t="shared" si="0"/>
        <v>40904.16</v>
      </c>
      <c r="Y31" s="242">
        <f t="shared" si="1"/>
        <v>0</v>
      </c>
      <c r="Z31" s="249">
        <f t="shared" si="3"/>
        <v>0</v>
      </c>
      <c r="AA31" s="221"/>
      <c r="AB31" s="57"/>
      <c r="AC31" s="57"/>
      <c r="AD31" s="57"/>
      <c r="AE31" s="57"/>
      <c r="AF31" s="57"/>
      <c r="AG31" s="57"/>
    </row>
    <row r="32" spans="1:33" ht="30" customHeight="1">
      <c r="A32" s="39" t="s">
        <v>20</v>
      </c>
      <c r="B32" s="78" t="s">
        <v>46</v>
      </c>
      <c r="C32" s="65" t="s">
        <v>47</v>
      </c>
      <c r="D32" s="66"/>
      <c r="E32" s="67">
        <f>SUM(E33:E35)</f>
        <v>0</v>
      </c>
      <c r="F32" s="68"/>
      <c r="G32" s="69">
        <f>SUM(G33:G35)</f>
        <v>0</v>
      </c>
      <c r="H32" s="67">
        <f>SUM(H33:H35)</f>
        <v>0</v>
      </c>
      <c r="I32" s="68"/>
      <c r="J32" s="69">
        <f>SUM(J33:J35)</f>
        <v>0</v>
      </c>
      <c r="K32" s="67">
        <f>SUM(K33:K35)</f>
        <v>0</v>
      </c>
      <c r="L32" s="68"/>
      <c r="M32" s="69">
        <f>SUM(M33:M35)</f>
        <v>0</v>
      </c>
      <c r="N32" s="67">
        <f>SUM(N33:N35)</f>
        <v>0</v>
      </c>
      <c r="O32" s="68"/>
      <c r="P32" s="69">
        <f>SUM(P33:P35)</f>
        <v>0</v>
      </c>
      <c r="Q32" s="67">
        <f>SUM(Q33:Q35)</f>
        <v>0</v>
      </c>
      <c r="R32" s="68"/>
      <c r="S32" s="69">
        <f>SUM(S33:S35)</f>
        <v>0</v>
      </c>
      <c r="T32" s="67">
        <f>SUM(T33:T35)</f>
        <v>0</v>
      </c>
      <c r="U32" s="68"/>
      <c r="V32" s="69">
        <f>SUM(V33:V35)</f>
        <v>0</v>
      </c>
      <c r="W32" s="69">
        <f>SUM(W33:W35)</f>
        <v>0</v>
      </c>
      <c r="X32" s="69">
        <f>SUM(X33:X35)</f>
        <v>0</v>
      </c>
      <c r="Y32" s="69">
        <f t="shared" si="1"/>
        <v>0</v>
      </c>
      <c r="Z32" s="69" t="e">
        <f>Y32/W32</f>
        <v>#DIV/0!</v>
      </c>
      <c r="AA32" s="222"/>
      <c r="AB32" s="5"/>
      <c r="AC32" s="5"/>
      <c r="AD32" s="5"/>
      <c r="AE32" s="5"/>
      <c r="AF32" s="5"/>
      <c r="AG32" s="5"/>
    </row>
    <row r="33" spans="1:33" ht="30" customHeight="1">
      <c r="A33" s="48" t="s">
        <v>22</v>
      </c>
      <c r="B33" s="80" t="s">
        <v>48</v>
      </c>
      <c r="C33" s="50" t="s">
        <v>36</v>
      </c>
      <c r="D33" s="234" t="s">
        <v>25</v>
      </c>
      <c r="E33" s="52"/>
      <c r="F33" s="53"/>
      <c r="G33" s="54">
        <f>E33*F33</f>
        <v>0</v>
      </c>
      <c r="H33" s="52"/>
      <c r="I33" s="53"/>
      <c r="J33" s="54">
        <f>H33*I33</f>
        <v>0</v>
      </c>
      <c r="K33" s="52"/>
      <c r="L33" s="53"/>
      <c r="M33" s="54">
        <f>K33*L33</f>
        <v>0</v>
      </c>
      <c r="N33" s="52"/>
      <c r="O33" s="53"/>
      <c r="P33" s="54">
        <f>N33*O33</f>
        <v>0</v>
      </c>
      <c r="Q33" s="52"/>
      <c r="R33" s="53"/>
      <c r="S33" s="54">
        <f>Q33*R33</f>
        <v>0</v>
      </c>
      <c r="T33" s="52"/>
      <c r="U33" s="53"/>
      <c r="V33" s="54">
        <f>T33*U33</f>
        <v>0</v>
      </c>
      <c r="W33" s="55">
        <f>G33+M33+S33</f>
        <v>0</v>
      </c>
      <c r="X33" s="242">
        <f>J33+P33+V33</f>
        <v>0</v>
      </c>
      <c r="Y33" s="242">
        <f>W33-X33</f>
        <v>0</v>
      </c>
      <c r="Z33" s="249" t="e">
        <f t="shared" si="3"/>
        <v>#DIV/0!</v>
      </c>
      <c r="AA33" s="212"/>
      <c r="AB33" s="5"/>
      <c r="AC33" s="5"/>
      <c r="AD33" s="5"/>
      <c r="AE33" s="5"/>
      <c r="AF33" s="5"/>
      <c r="AG33" s="5"/>
    </row>
    <row r="34" spans="1:33" ht="30" customHeight="1">
      <c r="A34" s="48" t="s">
        <v>22</v>
      </c>
      <c r="B34" s="49" t="s">
        <v>49</v>
      </c>
      <c r="C34" s="50" t="s">
        <v>36</v>
      </c>
      <c r="D34" s="234" t="s">
        <v>25</v>
      </c>
      <c r="E34" s="52"/>
      <c r="F34" s="53"/>
      <c r="G34" s="54">
        <f>E34*F34</f>
        <v>0</v>
      </c>
      <c r="H34" s="52"/>
      <c r="I34" s="53"/>
      <c r="J34" s="54">
        <f>H34*I34</f>
        <v>0</v>
      </c>
      <c r="K34" s="52"/>
      <c r="L34" s="53"/>
      <c r="M34" s="54">
        <f>K34*L34</f>
        <v>0</v>
      </c>
      <c r="N34" s="52"/>
      <c r="O34" s="53"/>
      <c r="P34" s="54">
        <f>N34*O34</f>
        <v>0</v>
      </c>
      <c r="Q34" s="52"/>
      <c r="R34" s="53"/>
      <c r="S34" s="54">
        <f>Q34*R34</f>
        <v>0</v>
      </c>
      <c r="T34" s="52"/>
      <c r="U34" s="53"/>
      <c r="V34" s="54">
        <f>T34*U34</f>
        <v>0</v>
      </c>
      <c r="W34" s="55">
        <f t="shared" si="2"/>
        <v>0</v>
      </c>
      <c r="X34" s="242">
        <f t="shared" si="0"/>
        <v>0</v>
      </c>
      <c r="Y34" s="242">
        <f t="shared" si="1"/>
        <v>0</v>
      </c>
      <c r="Z34" s="249" t="e">
        <f t="shared" si="3"/>
        <v>#DIV/0!</v>
      </c>
      <c r="AA34" s="212"/>
      <c r="AB34" s="5"/>
      <c r="AC34" s="5"/>
      <c r="AD34" s="5"/>
      <c r="AE34" s="5"/>
      <c r="AF34" s="5"/>
      <c r="AG34" s="5"/>
    </row>
    <row r="35" spans="1:33" ht="30" customHeight="1" thickBot="1">
      <c r="A35" s="58" t="s">
        <v>22</v>
      </c>
      <c r="B35" s="59" t="s">
        <v>50</v>
      </c>
      <c r="C35" s="195" t="s">
        <v>36</v>
      </c>
      <c r="D35" s="390" t="s">
        <v>25</v>
      </c>
      <c r="E35" s="61"/>
      <c r="F35" s="62"/>
      <c r="G35" s="63">
        <f>E35*F35</f>
        <v>0</v>
      </c>
      <c r="H35" s="61"/>
      <c r="I35" s="62"/>
      <c r="J35" s="63">
        <f>H35*I35</f>
        <v>0</v>
      </c>
      <c r="K35" s="61"/>
      <c r="L35" s="62"/>
      <c r="M35" s="63">
        <f>K35*L35</f>
        <v>0</v>
      </c>
      <c r="N35" s="61"/>
      <c r="O35" s="62"/>
      <c r="P35" s="63">
        <f>N35*O35</f>
        <v>0</v>
      </c>
      <c r="Q35" s="61"/>
      <c r="R35" s="62"/>
      <c r="S35" s="63">
        <f>Q35*R35</f>
        <v>0</v>
      </c>
      <c r="T35" s="61"/>
      <c r="U35" s="62"/>
      <c r="V35" s="63">
        <f>T35*U35</f>
        <v>0</v>
      </c>
      <c r="W35" s="64">
        <f t="shared" si="2"/>
        <v>0</v>
      </c>
      <c r="X35" s="245">
        <f t="shared" si="0"/>
        <v>0</v>
      </c>
      <c r="Y35" s="245">
        <f t="shared" si="1"/>
        <v>0</v>
      </c>
      <c r="Z35" s="326" t="e">
        <f t="shared" si="3"/>
        <v>#DIV/0!</v>
      </c>
      <c r="AA35" s="223"/>
      <c r="AB35" s="5"/>
      <c r="AC35" s="5"/>
      <c r="AD35" s="5"/>
      <c r="AE35" s="5"/>
      <c r="AF35" s="5"/>
      <c r="AG35" s="5"/>
    </row>
    <row r="36" spans="1:33" ht="30" customHeight="1" thickBot="1">
      <c r="A36" s="197" t="s">
        <v>51</v>
      </c>
      <c r="B36" s="198"/>
      <c r="C36" s="199"/>
      <c r="D36" s="200"/>
      <c r="E36" s="686"/>
      <c r="F36" s="687"/>
      <c r="G36" s="422">
        <f>G13+G17+G21+G28+G32</f>
        <v>226832.16</v>
      </c>
      <c r="H36" s="686"/>
      <c r="I36" s="687"/>
      <c r="J36" s="422">
        <f>J13+J17+J21+J28+J32</f>
        <v>226832.16</v>
      </c>
      <c r="K36" s="686"/>
      <c r="L36" s="425"/>
      <c r="M36" s="422">
        <f>M13+M17+M21+M28+M32</f>
        <v>0</v>
      </c>
      <c r="N36" s="686"/>
      <c r="O36" s="425"/>
      <c r="P36" s="422">
        <f>P13+P17+P21+P28+P32</f>
        <v>0</v>
      </c>
      <c r="Q36" s="686"/>
      <c r="R36" s="425"/>
      <c r="S36" s="422">
        <f>S13+S17+S21+S28+S32</f>
        <v>0</v>
      </c>
      <c r="T36" s="686"/>
      <c r="U36" s="425"/>
      <c r="V36" s="422">
        <f>V13+V17+V21+V28+V32</f>
        <v>0</v>
      </c>
      <c r="W36" s="688">
        <f>W13+W17+W21+W28+W32</f>
        <v>226832.16</v>
      </c>
      <c r="X36" s="689">
        <f>X13+X17+X21+X28+X32</f>
        <v>226832.16</v>
      </c>
      <c r="Y36" s="676">
        <f t="shared" si="1"/>
        <v>0</v>
      </c>
      <c r="Z36" s="690">
        <f>Y36/W36</f>
        <v>0</v>
      </c>
      <c r="AA36" s="683"/>
      <c r="AB36" s="4"/>
      <c r="AC36" s="5"/>
      <c r="AD36" s="5"/>
      <c r="AE36" s="5"/>
      <c r="AF36" s="5"/>
      <c r="AG36" s="5"/>
    </row>
    <row r="37" spans="1:33" ht="30" customHeight="1" thickBot="1">
      <c r="A37" s="117" t="s">
        <v>19</v>
      </c>
      <c r="B37" s="118">
        <v>2</v>
      </c>
      <c r="C37" s="119" t="s">
        <v>52</v>
      </c>
      <c r="D37" s="113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684"/>
      <c r="X37" s="684"/>
      <c r="Y37" s="685"/>
      <c r="Z37" s="684"/>
      <c r="AA37" s="219"/>
      <c r="AB37" s="5"/>
      <c r="AC37" s="5"/>
      <c r="AD37" s="5"/>
      <c r="AE37" s="5"/>
      <c r="AF37" s="5"/>
      <c r="AG37" s="5"/>
    </row>
    <row r="38" spans="1:33" ht="30" customHeight="1">
      <c r="A38" s="39" t="s">
        <v>20</v>
      </c>
      <c r="B38" s="78" t="s">
        <v>53</v>
      </c>
      <c r="C38" s="41" t="s">
        <v>54</v>
      </c>
      <c r="D38" s="42"/>
      <c r="E38" s="43">
        <f>SUM(E39:E41)</f>
        <v>0</v>
      </c>
      <c r="F38" s="44"/>
      <c r="G38" s="45">
        <f>SUM(G39:G41)</f>
        <v>0</v>
      </c>
      <c r="H38" s="43">
        <f>SUM(H39:H41)</f>
        <v>0</v>
      </c>
      <c r="I38" s="44"/>
      <c r="J38" s="45">
        <f>SUM(J39:J41)</f>
        <v>0</v>
      </c>
      <c r="K38" s="43">
        <f>SUM(K39:K41)</f>
        <v>0</v>
      </c>
      <c r="L38" s="44"/>
      <c r="M38" s="45">
        <f>SUM(M39:M41)</f>
        <v>0</v>
      </c>
      <c r="N38" s="43">
        <f>SUM(N39:N41)</f>
        <v>0</v>
      </c>
      <c r="O38" s="44"/>
      <c r="P38" s="45">
        <f>SUM(P39:P41)</f>
        <v>0</v>
      </c>
      <c r="Q38" s="43">
        <f>SUM(Q39:Q41)</f>
        <v>0</v>
      </c>
      <c r="R38" s="44"/>
      <c r="S38" s="45">
        <f>SUM(S39:S41)</f>
        <v>0</v>
      </c>
      <c r="T38" s="43">
        <f>SUM(T39:T41)</f>
        <v>0</v>
      </c>
      <c r="U38" s="44"/>
      <c r="V38" s="45">
        <f>SUM(V39:V41)</f>
        <v>0</v>
      </c>
      <c r="W38" s="45">
        <f>SUM(W39:W41)</f>
        <v>0</v>
      </c>
      <c r="X38" s="283">
        <f>SUM(X39:X41)</f>
        <v>0</v>
      </c>
      <c r="Y38" s="285">
        <f t="shared" si="1"/>
        <v>0</v>
      </c>
      <c r="Z38" s="284" t="e">
        <f>Y38/W38</f>
        <v>#DIV/0!</v>
      </c>
      <c r="AA38" s="220"/>
      <c r="AB38" s="92"/>
      <c r="AC38" s="47"/>
      <c r="AD38" s="47"/>
      <c r="AE38" s="47"/>
      <c r="AF38" s="47"/>
      <c r="AG38" s="47"/>
    </row>
    <row r="39" spans="1:33" ht="30" customHeight="1">
      <c r="A39" s="48" t="s">
        <v>22</v>
      </c>
      <c r="B39" s="49" t="s">
        <v>55</v>
      </c>
      <c r="C39" s="50" t="s">
        <v>56</v>
      </c>
      <c r="D39" s="51" t="s">
        <v>57</v>
      </c>
      <c r="E39" s="52"/>
      <c r="F39" s="53"/>
      <c r="G39" s="54">
        <f>E39*F39</f>
        <v>0</v>
      </c>
      <c r="H39" s="52"/>
      <c r="I39" s="53"/>
      <c r="J39" s="54">
        <f>H39*I39</f>
        <v>0</v>
      </c>
      <c r="K39" s="52"/>
      <c r="L39" s="53"/>
      <c r="M39" s="54">
        <f>K39*L39</f>
        <v>0</v>
      </c>
      <c r="N39" s="52"/>
      <c r="O39" s="53"/>
      <c r="P39" s="54">
        <f>N39*O39</f>
        <v>0</v>
      </c>
      <c r="Q39" s="52"/>
      <c r="R39" s="53"/>
      <c r="S39" s="54">
        <f>Q39*R39</f>
        <v>0</v>
      </c>
      <c r="T39" s="52"/>
      <c r="U39" s="53"/>
      <c r="V39" s="54">
        <f>T39*U39</f>
        <v>0</v>
      </c>
      <c r="W39" s="55">
        <f>G39+M39+S39</f>
        <v>0</v>
      </c>
      <c r="X39" s="242">
        <f>J39+P39+V39</f>
        <v>0</v>
      </c>
      <c r="Y39" s="242">
        <f t="shared" si="1"/>
        <v>0</v>
      </c>
      <c r="Z39" s="249" t="e">
        <f aca="true" t="shared" si="10" ref="Z39:Z49">Y39/W39</f>
        <v>#DIV/0!</v>
      </c>
      <c r="AA39" s="212"/>
      <c r="AB39" s="57"/>
      <c r="AC39" s="57"/>
      <c r="AD39" s="57"/>
      <c r="AE39" s="57"/>
      <c r="AF39" s="57"/>
      <c r="AG39" s="57"/>
    </row>
    <row r="40" spans="1:33" ht="30" customHeight="1">
      <c r="A40" s="48" t="s">
        <v>22</v>
      </c>
      <c r="B40" s="49" t="s">
        <v>58</v>
      </c>
      <c r="C40" s="50" t="s">
        <v>56</v>
      </c>
      <c r="D40" s="51" t="s">
        <v>57</v>
      </c>
      <c r="E40" s="52"/>
      <c r="F40" s="53"/>
      <c r="G40" s="54">
        <f>E40*F40</f>
        <v>0</v>
      </c>
      <c r="H40" s="52"/>
      <c r="I40" s="53"/>
      <c r="J40" s="54">
        <f>H40*I40</f>
        <v>0</v>
      </c>
      <c r="K40" s="52"/>
      <c r="L40" s="53"/>
      <c r="M40" s="54">
        <f>K40*L40</f>
        <v>0</v>
      </c>
      <c r="N40" s="52"/>
      <c r="O40" s="53"/>
      <c r="P40" s="54">
        <f>N40*O40</f>
        <v>0</v>
      </c>
      <c r="Q40" s="52"/>
      <c r="R40" s="53"/>
      <c r="S40" s="54">
        <f>Q40*R40</f>
        <v>0</v>
      </c>
      <c r="T40" s="52"/>
      <c r="U40" s="53"/>
      <c r="V40" s="54">
        <f>T40*U40</f>
        <v>0</v>
      </c>
      <c r="W40" s="55">
        <f aca="true" t="shared" si="11" ref="W40:W45">G40+M40+S40</f>
        <v>0</v>
      </c>
      <c r="X40" s="242">
        <f aca="true" t="shared" si="12" ref="X40:X49">J40+P40+V40</f>
        <v>0</v>
      </c>
      <c r="Y40" s="242">
        <f t="shared" si="1"/>
        <v>0</v>
      </c>
      <c r="Z40" s="249" t="e">
        <f t="shared" si="10"/>
        <v>#DIV/0!</v>
      </c>
      <c r="AA40" s="212"/>
      <c r="AB40" s="57"/>
      <c r="AC40" s="57"/>
      <c r="AD40" s="57"/>
      <c r="AE40" s="57"/>
      <c r="AF40" s="57"/>
      <c r="AG40" s="57"/>
    </row>
    <row r="41" spans="1:33" ht="30" customHeight="1" thickBot="1">
      <c r="A41" s="71" t="s">
        <v>22</v>
      </c>
      <c r="B41" s="77" t="s">
        <v>59</v>
      </c>
      <c r="C41" s="50" t="s">
        <v>56</v>
      </c>
      <c r="D41" s="72" t="s">
        <v>57</v>
      </c>
      <c r="E41" s="73"/>
      <c r="F41" s="74"/>
      <c r="G41" s="75">
        <f>E41*F41</f>
        <v>0</v>
      </c>
      <c r="H41" s="73"/>
      <c r="I41" s="74"/>
      <c r="J41" s="75">
        <f>H41*I41</f>
        <v>0</v>
      </c>
      <c r="K41" s="73"/>
      <c r="L41" s="74"/>
      <c r="M41" s="75">
        <f>K41*L41</f>
        <v>0</v>
      </c>
      <c r="N41" s="73"/>
      <c r="O41" s="74"/>
      <c r="P41" s="75">
        <f>N41*O41</f>
        <v>0</v>
      </c>
      <c r="Q41" s="73"/>
      <c r="R41" s="74"/>
      <c r="S41" s="75">
        <f>Q41*R41</f>
        <v>0</v>
      </c>
      <c r="T41" s="73"/>
      <c r="U41" s="74"/>
      <c r="V41" s="75">
        <f>T41*U41</f>
        <v>0</v>
      </c>
      <c r="W41" s="64">
        <f t="shared" si="11"/>
        <v>0</v>
      </c>
      <c r="X41" s="242">
        <f t="shared" si="12"/>
        <v>0</v>
      </c>
      <c r="Y41" s="242">
        <f t="shared" si="1"/>
        <v>0</v>
      </c>
      <c r="Z41" s="249" t="e">
        <f t="shared" si="10"/>
        <v>#DIV/0!</v>
      </c>
      <c r="AA41" s="223"/>
      <c r="AB41" s="57"/>
      <c r="AC41" s="57"/>
      <c r="AD41" s="57"/>
      <c r="AE41" s="57"/>
      <c r="AF41" s="57"/>
      <c r="AG41" s="57"/>
    </row>
    <row r="42" spans="1:33" ht="30" customHeight="1">
      <c r="A42" s="39" t="s">
        <v>20</v>
      </c>
      <c r="B42" s="78" t="s">
        <v>60</v>
      </c>
      <c r="C42" s="76" t="s">
        <v>61</v>
      </c>
      <c r="D42" s="66"/>
      <c r="E42" s="67">
        <f>SUM(E43:E45)</f>
        <v>0</v>
      </c>
      <c r="F42" s="68"/>
      <c r="G42" s="69">
        <f>SUM(G43:G45)</f>
        <v>0</v>
      </c>
      <c r="H42" s="67">
        <f>SUM(H43:H45)</f>
        <v>0</v>
      </c>
      <c r="I42" s="68"/>
      <c r="J42" s="69">
        <f>SUM(J43:J45)</f>
        <v>0</v>
      </c>
      <c r="K42" s="67">
        <f>SUM(K43:K45)</f>
        <v>0</v>
      </c>
      <c r="L42" s="68"/>
      <c r="M42" s="69">
        <f>SUM(M43:M45)</f>
        <v>0</v>
      </c>
      <c r="N42" s="67">
        <f>SUM(N43:N45)</f>
        <v>0</v>
      </c>
      <c r="O42" s="68"/>
      <c r="P42" s="69">
        <f>SUM(P43:P45)</f>
        <v>0</v>
      </c>
      <c r="Q42" s="67">
        <f>SUM(Q43:Q45)</f>
        <v>0</v>
      </c>
      <c r="R42" s="68"/>
      <c r="S42" s="69">
        <f>SUM(S43:S45)</f>
        <v>0</v>
      </c>
      <c r="T42" s="67">
        <f>SUM(T43:T45)</f>
        <v>0</v>
      </c>
      <c r="U42" s="68"/>
      <c r="V42" s="69">
        <f>SUM(V43:V45)</f>
        <v>0</v>
      </c>
      <c r="W42" s="69">
        <f>SUM(W43:W45)</f>
        <v>0</v>
      </c>
      <c r="X42" s="69">
        <f>SUM(X43:X45)</f>
        <v>0</v>
      </c>
      <c r="Y42" s="287">
        <f t="shared" si="1"/>
        <v>0</v>
      </c>
      <c r="Z42" s="287" t="e">
        <f>Y42/W42</f>
        <v>#DIV/0!</v>
      </c>
      <c r="AA42" s="222"/>
      <c r="AB42" s="47"/>
      <c r="AC42" s="47"/>
      <c r="AD42" s="47"/>
      <c r="AE42" s="47"/>
      <c r="AF42" s="47"/>
      <c r="AG42" s="47"/>
    </row>
    <row r="43" spans="1:33" ht="30" customHeight="1">
      <c r="A43" s="48" t="s">
        <v>22</v>
      </c>
      <c r="B43" s="49" t="s">
        <v>62</v>
      </c>
      <c r="C43" s="50" t="s">
        <v>63</v>
      </c>
      <c r="D43" s="51" t="s">
        <v>64</v>
      </c>
      <c r="E43" s="52"/>
      <c r="F43" s="53"/>
      <c r="G43" s="54">
        <f>E43*F43</f>
        <v>0</v>
      </c>
      <c r="H43" s="52"/>
      <c r="I43" s="53"/>
      <c r="J43" s="54">
        <f>H43*I43</f>
        <v>0</v>
      </c>
      <c r="K43" s="52"/>
      <c r="L43" s="53"/>
      <c r="M43" s="54">
        <f>K43*L43</f>
        <v>0</v>
      </c>
      <c r="N43" s="52"/>
      <c r="O43" s="53"/>
      <c r="P43" s="54">
        <f>N43*O43</f>
        <v>0</v>
      </c>
      <c r="Q43" s="52"/>
      <c r="R43" s="53"/>
      <c r="S43" s="54">
        <f>Q43*R43</f>
        <v>0</v>
      </c>
      <c r="T43" s="52"/>
      <c r="U43" s="53"/>
      <c r="V43" s="54">
        <f>T43*U43</f>
        <v>0</v>
      </c>
      <c r="W43" s="55">
        <f t="shared" si="11"/>
        <v>0</v>
      </c>
      <c r="X43" s="242">
        <f t="shared" si="12"/>
        <v>0</v>
      </c>
      <c r="Y43" s="242">
        <f t="shared" si="1"/>
        <v>0</v>
      </c>
      <c r="Z43" s="249" t="e">
        <f t="shared" si="10"/>
        <v>#DIV/0!</v>
      </c>
      <c r="AA43" s="212"/>
      <c r="AB43" s="57"/>
      <c r="AC43" s="57"/>
      <c r="AD43" s="57"/>
      <c r="AE43" s="57"/>
      <c r="AF43" s="57"/>
      <c r="AG43" s="57"/>
    </row>
    <row r="44" spans="1:33" ht="30" customHeight="1">
      <c r="A44" s="48" t="s">
        <v>22</v>
      </c>
      <c r="B44" s="49" t="s">
        <v>65</v>
      </c>
      <c r="C44" s="93" t="s">
        <v>63</v>
      </c>
      <c r="D44" s="51" t="s">
        <v>64</v>
      </c>
      <c r="E44" s="52"/>
      <c r="F44" s="53"/>
      <c r="G44" s="54">
        <f>E44*F44</f>
        <v>0</v>
      </c>
      <c r="H44" s="52"/>
      <c r="I44" s="53"/>
      <c r="J44" s="54">
        <f>H44*I44</f>
        <v>0</v>
      </c>
      <c r="K44" s="52"/>
      <c r="L44" s="53"/>
      <c r="M44" s="54">
        <f>K44*L44</f>
        <v>0</v>
      </c>
      <c r="N44" s="52"/>
      <c r="O44" s="53"/>
      <c r="P44" s="54">
        <f>N44*O44</f>
        <v>0</v>
      </c>
      <c r="Q44" s="52"/>
      <c r="R44" s="53"/>
      <c r="S44" s="54">
        <f>Q44*R44</f>
        <v>0</v>
      </c>
      <c r="T44" s="52"/>
      <c r="U44" s="53"/>
      <c r="V44" s="54">
        <f>T44*U44</f>
        <v>0</v>
      </c>
      <c r="W44" s="55">
        <f t="shared" si="11"/>
        <v>0</v>
      </c>
      <c r="X44" s="242">
        <f t="shared" si="12"/>
        <v>0</v>
      </c>
      <c r="Y44" s="242">
        <f t="shared" si="1"/>
        <v>0</v>
      </c>
      <c r="Z44" s="249" t="e">
        <f t="shared" si="10"/>
        <v>#DIV/0!</v>
      </c>
      <c r="AA44" s="212"/>
      <c r="AB44" s="57"/>
      <c r="AC44" s="57"/>
      <c r="AD44" s="57"/>
      <c r="AE44" s="57"/>
      <c r="AF44" s="57"/>
      <c r="AG44" s="57"/>
    </row>
    <row r="45" spans="1:33" ht="30" customHeight="1" thickBot="1">
      <c r="A45" s="71" t="s">
        <v>22</v>
      </c>
      <c r="B45" s="77" t="s">
        <v>66</v>
      </c>
      <c r="C45" s="94" t="s">
        <v>63</v>
      </c>
      <c r="D45" s="72" t="s">
        <v>64</v>
      </c>
      <c r="E45" s="73"/>
      <c r="F45" s="74"/>
      <c r="G45" s="75">
        <f>E45*F45</f>
        <v>0</v>
      </c>
      <c r="H45" s="73"/>
      <c r="I45" s="74"/>
      <c r="J45" s="75">
        <f>H45*I45</f>
        <v>0</v>
      </c>
      <c r="K45" s="73"/>
      <c r="L45" s="74"/>
      <c r="M45" s="75">
        <f>K45*L45</f>
        <v>0</v>
      </c>
      <c r="N45" s="73"/>
      <c r="O45" s="74"/>
      <c r="P45" s="75">
        <f>N45*O45</f>
        <v>0</v>
      </c>
      <c r="Q45" s="73"/>
      <c r="R45" s="74"/>
      <c r="S45" s="75">
        <f>Q45*R45</f>
        <v>0</v>
      </c>
      <c r="T45" s="73"/>
      <c r="U45" s="74"/>
      <c r="V45" s="75">
        <f>T45*U45</f>
        <v>0</v>
      </c>
      <c r="W45" s="64">
        <f t="shared" si="11"/>
        <v>0</v>
      </c>
      <c r="X45" s="242">
        <f t="shared" si="12"/>
        <v>0</v>
      </c>
      <c r="Y45" s="242">
        <f t="shared" si="1"/>
        <v>0</v>
      </c>
      <c r="Z45" s="249" t="e">
        <f t="shared" si="10"/>
        <v>#DIV/0!</v>
      </c>
      <c r="AA45" s="223"/>
      <c r="AB45" s="57"/>
      <c r="AC45" s="57"/>
      <c r="AD45" s="57"/>
      <c r="AE45" s="57"/>
      <c r="AF45" s="57"/>
      <c r="AG45" s="57"/>
    </row>
    <row r="46" spans="1:33" ht="30" customHeight="1">
      <c r="A46" s="39" t="s">
        <v>20</v>
      </c>
      <c r="B46" s="78" t="s">
        <v>67</v>
      </c>
      <c r="C46" s="76" t="s">
        <v>68</v>
      </c>
      <c r="D46" s="66"/>
      <c r="E46" s="67">
        <f>SUM(E47:E49)</f>
        <v>0</v>
      </c>
      <c r="F46" s="68"/>
      <c r="G46" s="69">
        <f>SUM(G47:G49)</f>
        <v>0</v>
      </c>
      <c r="H46" s="67">
        <f>SUM(H47:H49)</f>
        <v>0</v>
      </c>
      <c r="I46" s="68"/>
      <c r="J46" s="69">
        <f>SUM(J47:J49)</f>
        <v>0</v>
      </c>
      <c r="K46" s="67">
        <f>SUM(K47:K49)</f>
        <v>0</v>
      </c>
      <c r="L46" s="68"/>
      <c r="M46" s="69">
        <f>SUM(M47:M49)</f>
        <v>0</v>
      </c>
      <c r="N46" s="67">
        <f>SUM(N47:N49)</f>
        <v>0</v>
      </c>
      <c r="O46" s="68"/>
      <c r="P46" s="69">
        <f>SUM(P47:P49)</f>
        <v>0</v>
      </c>
      <c r="Q46" s="67">
        <f>SUM(Q47:Q49)</f>
        <v>0</v>
      </c>
      <c r="R46" s="68"/>
      <c r="S46" s="69">
        <f>SUM(S47:S49)</f>
        <v>0</v>
      </c>
      <c r="T46" s="67">
        <f>SUM(T47:T49)</f>
        <v>0</v>
      </c>
      <c r="U46" s="68"/>
      <c r="V46" s="69">
        <f>SUM(V47:V49)</f>
        <v>0</v>
      </c>
      <c r="W46" s="69">
        <f>SUM(W47:W49)</f>
        <v>0</v>
      </c>
      <c r="X46" s="69">
        <f>SUM(X47:X49)</f>
        <v>0</v>
      </c>
      <c r="Y46" s="68">
        <f t="shared" si="1"/>
        <v>0</v>
      </c>
      <c r="Z46" s="68" t="e">
        <f>Y46/W46</f>
        <v>#DIV/0!</v>
      </c>
      <c r="AA46" s="222"/>
      <c r="AB46" s="47"/>
      <c r="AC46" s="47"/>
      <c r="AD46" s="47"/>
      <c r="AE46" s="47"/>
      <c r="AF46" s="47"/>
      <c r="AG46" s="47"/>
    </row>
    <row r="47" spans="1:33" ht="30" customHeight="1">
      <c r="A47" s="48" t="s">
        <v>22</v>
      </c>
      <c r="B47" s="49" t="s">
        <v>69</v>
      </c>
      <c r="C47" s="50" t="s">
        <v>70</v>
      </c>
      <c r="D47" s="51" t="s">
        <v>64</v>
      </c>
      <c r="E47" s="52"/>
      <c r="F47" s="53"/>
      <c r="G47" s="54">
        <f>E47*F47</f>
        <v>0</v>
      </c>
      <c r="H47" s="52"/>
      <c r="I47" s="53"/>
      <c r="J47" s="54">
        <f>H47*I47</f>
        <v>0</v>
      </c>
      <c r="K47" s="52"/>
      <c r="L47" s="53"/>
      <c r="M47" s="54">
        <f>K47*L47</f>
        <v>0</v>
      </c>
      <c r="N47" s="52"/>
      <c r="O47" s="53"/>
      <c r="P47" s="54">
        <f>N47*O47</f>
        <v>0</v>
      </c>
      <c r="Q47" s="52"/>
      <c r="R47" s="53"/>
      <c r="S47" s="54">
        <f>Q47*R47</f>
        <v>0</v>
      </c>
      <c r="T47" s="52"/>
      <c r="U47" s="53"/>
      <c r="V47" s="54">
        <f>T47*U47</f>
        <v>0</v>
      </c>
      <c r="W47" s="55">
        <f>G47+M47+S47</f>
        <v>0</v>
      </c>
      <c r="X47" s="242">
        <f t="shared" si="12"/>
        <v>0</v>
      </c>
      <c r="Y47" s="242">
        <f t="shared" si="1"/>
        <v>0</v>
      </c>
      <c r="Z47" s="249" t="e">
        <f t="shared" si="10"/>
        <v>#DIV/0!</v>
      </c>
      <c r="AA47" s="212"/>
      <c r="AB47" s="56"/>
      <c r="AC47" s="57"/>
      <c r="AD47" s="57"/>
      <c r="AE47" s="57"/>
      <c r="AF47" s="57"/>
      <c r="AG47" s="57"/>
    </row>
    <row r="48" spans="1:33" ht="30" customHeight="1">
      <c r="A48" s="48" t="s">
        <v>22</v>
      </c>
      <c r="B48" s="49" t="s">
        <v>71</v>
      </c>
      <c r="C48" s="50" t="s">
        <v>72</v>
      </c>
      <c r="D48" s="51" t="s">
        <v>64</v>
      </c>
      <c r="E48" s="52"/>
      <c r="F48" s="53"/>
      <c r="G48" s="54">
        <f>E48*F48</f>
        <v>0</v>
      </c>
      <c r="H48" s="52"/>
      <c r="I48" s="53"/>
      <c r="J48" s="54">
        <f>H48*I48</f>
        <v>0</v>
      </c>
      <c r="K48" s="52"/>
      <c r="L48" s="53"/>
      <c r="M48" s="54">
        <f>K48*L48</f>
        <v>0</v>
      </c>
      <c r="N48" s="52"/>
      <c r="O48" s="53"/>
      <c r="P48" s="54">
        <f>N48*O48</f>
        <v>0</v>
      </c>
      <c r="Q48" s="52"/>
      <c r="R48" s="53"/>
      <c r="S48" s="54">
        <f>Q48*R48</f>
        <v>0</v>
      </c>
      <c r="T48" s="52"/>
      <c r="U48" s="53"/>
      <c r="V48" s="54">
        <f>T48*U48</f>
        <v>0</v>
      </c>
      <c r="W48" s="55">
        <f>G48+M48+S48</f>
        <v>0</v>
      </c>
      <c r="X48" s="242">
        <f t="shared" si="12"/>
        <v>0</v>
      </c>
      <c r="Y48" s="242">
        <f t="shared" si="1"/>
        <v>0</v>
      </c>
      <c r="Z48" s="249" t="e">
        <f t="shared" si="10"/>
        <v>#DIV/0!</v>
      </c>
      <c r="AA48" s="212"/>
      <c r="AB48" s="57"/>
      <c r="AC48" s="57"/>
      <c r="AD48" s="57"/>
      <c r="AE48" s="57"/>
      <c r="AF48" s="57"/>
      <c r="AG48" s="57"/>
    </row>
    <row r="49" spans="1:33" ht="30" customHeight="1" thickBot="1">
      <c r="A49" s="58" t="s">
        <v>22</v>
      </c>
      <c r="B49" s="59" t="s">
        <v>73</v>
      </c>
      <c r="C49" s="195" t="s">
        <v>70</v>
      </c>
      <c r="D49" s="60" t="s">
        <v>64</v>
      </c>
      <c r="E49" s="73"/>
      <c r="F49" s="74"/>
      <c r="G49" s="75">
        <f>E49*F49</f>
        <v>0</v>
      </c>
      <c r="H49" s="73"/>
      <c r="I49" s="74"/>
      <c r="J49" s="75">
        <f>H49*I49</f>
        <v>0</v>
      </c>
      <c r="K49" s="73"/>
      <c r="L49" s="74"/>
      <c r="M49" s="75">
        <f>K49*L49</f>
        <v>0</v>
      </c>
      <c r="N49" s="73"/>
      <c r="O49" s="74"/>
      <c r="P49" s="75">
        <f>N49*O49</f>
        <v>0</v>
      </c>
      <c r="Q49" s="73"/>
      <c r="R49" s="74"/>
      <c r="S49" s="75">
        <f>Q49*R49</f>
        <v>0</v>
      </c>
      <c r="T49" s="73"/>
      <c r="U49" s="74"/>
      <c r="V49" s="75">
        <f>T49*U49</f>
        <v>0</v>
      </c>
      <c r="W49" s="64">
        <f>G49+M49+S49</f>
        <v>0</v>
      </c>
      <c r="X49" s="242">
        <f t="shared" si="12"/>
        <v>0</v>
      </c>
      <c r="Y49" s="242">
        <f t="shared" si="1"/>
        <v>0</v>
      </c>
      <c r="Z49" s="249" t="e">
        <f t="shared" si="10"/>
        <v>#DIV/0!</v>
      </c>
      <c r="AA49" s="223"/>
      <c r="AB49" s="57"/>
      <c r="AC49" s="57"/>
      <c r="AD49" s="57"/>
      <c r="AE49" s="57"/>
      <c r="AF49" s="57"/>
      <c r="AG49" s="57"/>
    </row>
    <row r="50" spans="1:33" ht="30" customHeight="1" thickBot="1">
      <c r="A50" s="201" t="s">
        <v>239</v>
      </c>
      <c r="B50" s="198"/>
      <c r="C50" s="199"/>
      <c r="D50" s="200"/>
      <c r="E50" s="112">
        <f>E46+E42+E38</f>
        <v>0</v>
      </c>
      <c r="F50" s="87"/>
      <c r="G50" s="86">
        <f>G46+G42+G38</f>
        <v>0</v>
      </c>
      <c r="H50" s="112">
        <f>H46+H42+H38</f>
        <v>0</v>
      </c>
      <c r="I50" s="87"/>
      <c r="J50" s="86">
        <f>J46+J42+J38</f>
        <v>0</v>
      </c>
      <c r="K50" s="88">
        <f>K46+K42+K38</f>
        <v>0</v>
      </c>
      <c r="L50" s="87"/>
      <c r="M50" s="86">
        <f>M46+M42+M38</f>
        <v>0</v>
      </c>
      <c r="N50" s="88">
        <f>N46+N42+N38</f>
        <v>0</v>
      </c>
      <c r="O50" s="87"/>
      <c r="P50" s="86">
        <f>P46+P42+P38</f>
        <v>0</v>
      </c>
      <c r="Q50" s="88">
        <f>Q46+Q42+Q38</f>
        <v>0</v>
      </c>
      <c r="R50" s="87"/>
      <c r="S50" s="86">
        <f>S46+S42+S38</f>
        <v>0</v>
      </c>
      <c r="T50" s="88">
        <f>T46+T42+T38</f>
        <v>0</v>
      </c>
      <c r="U50" s="87"/>
      <c r="V50" s="86">
        <f>V46+V42+V38</f>
        <v>0</v>
      </c>
      <c r="W50" s="95">
        <f>W46+W42+W38</f>
        <v>0</v>
      </c>
      <c r="X50" s="95">
        <f>X46+X42+X38</f>
        <v>0</v>
      </c>
      <c r="Y50" s="95">
        <f t="shared" si="1"/>
        <v>0</v>
      </c>
      <c r="Z50" s="95" t="e">
        <f>Y50/W50</f>
        <v>#DIV/0!</v>
      </c>
      <c r="AA50" s="225"/>
      <c r="AB50" s="5"/>
      <c r="AC50" s="5"/>
      <c r="AD50" s="5"/>
      <c r="AE50" s="5"/>
      <c r="AF50" s="5"/>
      <c r="AG50" s="5"/>
    </row>
    <row r="51" spans="1:33" ht="30" customHeight="1" thickBot="1">
      <c r="A51" s="117" t="s">
        <v>19</v>
      </c>
      <c r="B51" s="118">
        <v>3</v>
      </c>
      <c r="C51" s="119" t="s">
        <v>74</v>
      </c>
      <c r="D51" s="446"/>
      <c r="E51" s="545"/>
      <c r="F51" s="545"/>
      <c r="G51" s="545"/>
      <c r="H51" s="37"/>
      <c r="I51" s="37"/>
      <c r="J51" s="37"/>
      <c r="K51" s="545"/>
      <c r="L51" s="545"/>
      <c r="M51" s="545"/>
      <c r="N51" s="545"/>
      <c r="O51" s="545"/>
      <c r="P51" s="545"/>
      <c r="Q51" s="545"/>
      <c r="R51" s="545"/>
      <c r="S51" s="545"/>
      <c r="T51" s="545"/>
      <c r="U51" s="545"/>
      <c r="V51" s="545"/>
      <c r="W51" s="38"/>
      <c r="X51" s="38"/>
      <c r="Y51" s="38"/>
      <c r="Z51" s="38"/>
      <c r="AA51" s="219"/>
      <c r="AB51" s="5"/>
      <c r="AC51" s="5"/>
      <c r="AD51" s="5"/>
      <c r="AE51" s="5"/>
      <c r="AF51" s="5"/>
      <c r="AG51" s="5"/>
    </row>
    <row r="52" spans="1:33" ht="45" customHeight="1" thickBot="1">
      <c r="A52" s="39" t="s">
        <v>20</v>
      </c>
      <c r="B52" s="78" t="s">
        <v>75</v>
      </c>
      <c r="C52" s="41" t="s">
        <v>76</v>
      </c>
      <c r="D52" s="449"/>
      <c r="E52" s="513">
        <f>SUM(E53:E55)</f>
        <v>6</v>
      </c>
      <c r="F52" s="463"/>
      <c r="G52" s="464">
        <f>SUM(G53:G55)</f>
        <v>30000</v>
      </c>
      <c r="H52" s="431">
        <f>SUM(H53:H55)</f>
        <v>52</v>
      </c>
      <c r="I52" s="44"/>
      <c r="J52" s="283">
        <f>SUM(J53:J57)</f>
        <v>25010</v>
      </c>
      <c r="K52" s="462">
        <f>SUM(K53:K55)</f>
        <v>0</v>
      </c>
      <c r="L52" s="463"/>
      <c r="M52" s="464">
        <f>SUM(M53:M55)</f>
        <v>0</v>
      </c>
      <c r="N52" s="462">
        <f>SUM(N53:N55)</f>
        <v>0</v>
      </c>
      <c r="O52" s="463"/>
      <c r="P52" s="464">
        <f>SUM(P53:P55)</f>
        <v>0</v>
      </c>
      <c r="Q52" s="462">
        <f>SUM(Q53:Q55)</f>
        <v>0</v>
      </c>
      <c r="R52" s="463"/>
      <c r="S52" s="464">
        <f>SUM(S53:S55)</f>
        <v>0</v>
      </c>
      <c r="T52" s="462">
        <f>SUM(T53:T55)</f>
        <v>0</v>
      </c>
      <c r="U52" s="463"/>
      <c r="V52" s="464">
        <f>SUM(V53:V55)</f>
        <v>0</v>
      </c>
      <c r="W52" s="284">
        <f>SUM(W53:W55)</f>
        <v>30000</v>
      </c>
      <c r="X52" s="45">
        <f>SUM(X53:X57)</f>
        <v>25010</v>
      </c>
      <c r="Y52" s="46">
        <f t="shared" si="1"/>
        <v>4990</v>
      </c>
      <c r="Z52" s="243">
        <f>Y52/W52</f>
        <v>0.16633333333333333</v>
      </c>
      <c r="AA52" s="603"/>
      <c r="AB52" s="47"/>
      <c r="AC52" s="47"/>
      <c r="AD52" s="47"/>
      <c r="AE52" s="47"/>
      <c r="AF52" s="47"/>
      <c r="AG52" s="47"/>
    </row>
    <row r="53" spans="1:33" ht="30" customHeight="1">
      <c r="A53" s="58" t="s">
        <v>22</v>
      </c>
      <c r="B53" s="59" t="s">
        <v>77</v>
      </c>
      <c r="C53" s="85" t="s">
        <v>316</v>
      </c>
      <c r="D53" s="392" t="s">
        <v>57</v>
      </c>
      <c r="E53" s="500">
        <v>6</v>
      </c>
      <c r="F53" s="62">
        <v>5000</v>
      </c>
      <c r="G53" s="467">
        <f>E53*F53</f>
        <v>30000</v>
      </c>
      <c r="H53" s="395">
        <v>0</v>
      </c>
      <c r="I53" s="62">
        <v>0</v>
      </c>
      <c r="J53" s="334">
        <f>H53*I53</f>
        <v>0</v>
      </c>
      <c r="K53" s="520"/>
      <c r="L53" s="62"/>
      <c r="M53" s="467">
        <f>K53*L53</f>
        <v>0</v>
      </c>
      <c r="N53" s="520"/>
      <c r="O53" s="62"/>
      <c r="P53" s="467">
        <f>N53*O53</f>
        <v>0</v>
      </c>
      <c r="Q53" s="520"/>
      <c r="R53" s="62"/>
      <c r="S53" s="467">
        <f>Q53*R53</f>
        <v>0</v>
      </c>
      <c r="T53" s="520"/>
      <c r="U53" s="62"/>
      <c r="V53" s="467">
        <f>T53*U53</f>
        <v>0</v>
      </c>
      <c r="W53" s="64">
        <f>G53+M53+S53</f>
        <v>30000</v>
      </c>
      <c r="X53" s="245">
        <f aca="true" t="shared" si="13" ref="X53:X60">J53+P53+V53</f>
        <v>0</v>
      </c>
      <c r="Y53" s="245">
        <f t="shared" si="1"/>
        <v>30000</v>
      </c>
      <c r="Z53" s="454">
        <f aca="true" t="shared" si="14" ref="Z53:Z60">Y53/W53</f>
        <v>1</v>
      </c>
      <c r="AA53" s="604"/>
      <c r="AB53" s="57"/>
      <c r="AC53" s="57"/>
      <c r="AD53" s="57"/>
      <c r="AE53" s="57"/>
      <c r="AF53" s="57"/>
      <c r="AG53" s="57"/>
    </row>
    <row r="54" spans="1:33" ht="30" customHeight="1">
      <c r="A54" s="383" t="s">
        <v>22</v>
      </c>
      <c r="B54" s="359" t="s">
        <v>79</v>
      </c>
      <c r="C54" s="387" t="s">
        <v>317</v>
      </c>
      <c r="D54" s="393" t="s">
        <v>57</v>
      </c>
      <c r="E54" s="468"/>
      <c r="F54" s="355"/>
      <c r="G54" s="469">
        <f>E54*F54</f>
        <v>0</v>
      </c>
      <c r="H54" s="396">
        <v>39</v>
      </c>
      <c r="I54" s="355">
        <v>540</v>
      </c>
      <c r="J54" s="414">
        <f>H54*I54</f>
        <v>21060</v>
      </c>
      <c r="K54" s="468"/>
      <c r="L54" s="355"/>
      <c r="M54" s="469">
        <f>K54*L54</f>
        <v>0</v>
      </c>
      <c r="N54" s="468"/>
      <c r="O54" s="355"/>
      <c r="P54" s="469">
        <f>N54*O54</f>
        <v>0</v>
      </c>
      <c r="Q54" s="468"/>
      <c r="R54" s="355"/>
      <c r="S54" s="469">
        <f>Q54*R54</f>
        <v>0</v>
      </c>
      <c r="T54" s="468"/>
      <c r="U54" s="355"/>
      <c r="V54" s="469">
        <f>T54*U54</f>
        <v>0</v>
      </c>
      <c r="W54" s="521">
        <f>G54+M54+S54</f>
        <v>0</v>
      </c>
      <c r="X54" s="357">
        <f t="shared" si="13"/>
        <v>21060</v>
      </c>
      <c r="Y54" s="357">
        <f t="shared" si="1"/>
        <v>-21060</v>
      </c>
      <c r="Z54" s="455" t="e">
        <f t="shared" si="14"/>
        <v>#DIV/0!</v>
      </c>
      <c r="AA54" s="460"/>
      <c r="AB54" s="57"/>
      <c r="AC54" s="57"/>
      <c r="AD54" s="57"/>
      <c r="AE54" s="57"/>
      <c r="AF54" s="57"/>
      <c r="AG54" s="57"/>
    </row>
    <row r="55" spans="1:33" ht="30" customHeight="1">
      <c r="A55" s="383" t="s">
        <v>22</v>
      </c>
      <c r="B55" s="359" t="s">
        <v>81</v>
      </c>
      <c r="C55" s="387" t="s">
        <v>318</v>
      </c>
      <c r="D55" s="393" t="s">
        <v>57</v>
      </c>
      <c r="E55" s="468"/>
      <c r="F55" s="355"/>
      <c r="G55" s="469">
        <f>E55*F55</f>
        <v>0</v>
      </c>
      <c r="H55" s="396">
        <v>13</v>
      </c>
      <c r="I55" s="355">
        <v>150</v>
      </c>
      <c r="J55" s="414">
        <f>H55*I55</f>
        <v>1950</v>
      </c>
      <c r="K55" s="468"/>
      <c r="L55" s="355"/>
      <c r="M55" s="469">
        <f>K55*L55</f>
        <v>0</v>
      </c>
      <c r="N55" s="468"/>
      <c r="O55" s="355"/>
      <c r="P55" s="469">
        <f>N55*O55</f>
        <v>0</v>
      </c>
      <c r="Q55" s="468"/>
      <c r="R55" s="355"/>
      <c r="S55" s="469">
        <f>Q55*R55</f>
        <v>0</v>
      </c>
      <c r="T55" s="468"/>
      <c r="U55" s="355"/>
      <c r="V55" s="469">
        <f>T55*U55</f>
        <v>0</v>
      </c>
      <c r="W55" s="521">
        <f>G55+M55+S55</f>
        <v>0</v>
      </c>
      <c r="X55" s="357">
        <f t="shared" si="13"/>
        <v>1950</v>
      </c>
      <c r="Y55" s="357">
        <f t="shared" si="1"/>
        <v>-1950</v>
      </c>
      <c r="Z55" s="455" t="e">
        <f t="shared" si="14"/>
        <v>#DIV/0!</v>
      </c>
      <c r="AA55" s="460"/>
      <c r="AB55" s="57"/>
      <c r="AC55" s="57"/>
      <c r="AD55" s="57"/>
      <c r="AE55" s="57"/>
      <c r="AF55" s="57"/>
      <c r="AG55" s="57"/>
    </row>
    <row r="56" spans="1:33" ht="30" customHeight="1">
      <c r="A56" s="383" t="s">
        <v>22</v>
      </c>
      <c r="B56" s="359" t="s">
        <v>319</v>
      </c>
      <c r="C56" s="387" t="s">
        <v>320</v>
      </c>
      <c r="D56" s="393" t="s">
        <v>321</v>
      </c>
      <c r="E56" s="468"/>
      <c r="F56" s="355"/>
      <c r="G56" s="469">
        <f>E56*F56</f>
        <v>0</v>
      </c>
      <c r="H56" s="396">
        <v>20</v>
      </c>
      <c r="I56" s="355">
        <v>25</v>
      </c>
      <c r="J56" s="414">
        <v>500</v>
      </c>
      <c r="K56" s="468"/>
      <c r="L56" s="355"/>
      <c r="M56" s="469">
        <f>K56*L56</f>
        <v>0</v>
      </c>
      <c r="N56" s="468"/>
      <c r="O56" s="355"/>
      <c r="P56" s="469">
        <f>N56*O56</f>
        <v>0</v>
      </c>
      <c r="Q56" s="468"/>
      <c r="R56" s="355"/>
      <c r="S56" s="469">
        <f>Q56*R56</f>
        <v>0</v>
      </c>
      <c r="T56" s="468"/>
      <c r="U56" s="355"/>
      <c r="V56" s="469">
        <f>T56*U56</f>
        <v>0</v>
      </c>
      <c r="W56" s="521">
        <f>G56+M56+S56</f>
        <v>0</v>
      </c>
      <c r="X56" s="357">
        <v>500</v>
      </c>
      <c r="Y56" s="357">
        <f t="shared" si="1"/>
        <v>-500</v>
      </c>
      <c r="Z56" s="455" t="e">
        <f t="shared" si="14"/>
        <v>#DIV/0!</v>
      </c>
      <c r="AA56" s="460"/>
      <c r="AB56" s="57"/>
      <c r="AC56" s="57"/>
      <c r="AD56" s="57"/>
      <c r="AE56" s="57"/>
      <c r="AF56" s="57"/>
      <c r="AG56" s="57"/>
    </row>
    <row r="57" spans="1:33" ht="30" customHeight="1" thickBot="1">
      <c r="A57" s="381"/>
      <c r="B57" s="382" t="s">
        <v>322</v>
      </c>
      <c r="C57" s="661" t="s">
        <v>515</v>
      </c>
      <c r="D57" s="393" t="s">
        <v>321</v>
      </c>
      <c r="E57" s="626"/>
      <c r="F57" s="627"/>
      <c r="G57" s="472">
        <f>E57*F57</f>
        <v>0</v>
      </c>
      <c r="H57" s="660">
        <v>10</v>
      </c>
      <c r="I57" s="377">
        <v>150</v>
      </c>
      <c r="J57" s="415">
        <v>1500</v>
      </c>
      <c r="K57" s="626"/>
      <c r="L57" s="627"/>
      <c r="M57" s="472">
        <f>K57*L57</f>
        <v>0</v>
      </c>
      <c r="N57" s="626"/>
      <c r="O57" s="627"/>
      <c r="P57" s="472">
        <f>N57*O57</f>
        <v>0</v>
      </c>
      <c r="Q57" s="626"/>
      <c r="R57" s="627"/>
      <c r="S57" s="472">
        <f>Q57*R57</f>
        <v>0</v>
      </c>
      <c r="T57" s="626"/>
      <c r="U57" s="627"/>
      <c r="V57" s="472">
        <f>T57*U57</f>
        <v>0</v>
      </c>
      <c r="W57" s="521">
        <f>G57+M57+S57</f>
        <v>0</v>
      </c>
      <c r="X57" s="445">
        <v>1500</v>
      </c>
      <c r="Y57" s="357">
        <f t="shared" si="1"/>
        <v>-1500</v>
      </c>
      <c r="Z57" s="455" t="e">
        <f t="shared" si="14"/>
        <v>#DIV/0!</v>
      </c>
      <c r="AA57" s="605"/>
      <c r="AB57" s="57"/>
      <c r="AC57" s="57"/>
      <c r="AD57" s="57"/>
      <c r="AE57" s="57"/>
      <c r="AF57" s="57"/>
      <c r="AG57" s="57"/>
    </row>
    <row r="58" spans="1:33" ht="72.75" customHeight="1">
      <c r="A58" s="39" t="s">
        <v>20</v>
      </c>
      <c r="B58" s="78" t="s">
        <v>82</v>
      </c>
      <c r="C58" s="65" t="s">
        <v>83</v>
      </c>
      <c r="D58" s="42"/>
      <c r="E58" s="43"/>
      <c r="F58" s="44"/>
      <c r="G58" s="45"/>
      <c r="H58" s="67"/>
      <c r="I58" s="68"/>
      <c r="J58" s="69"/>
      <c r="K58" s="43">
        <f>SUM(K59:K60)</f>
        <v>0</v>
      </c>
      <c r="L58" s="44"/>
      <c r="M58" s="45">
        <f>SUM(M59:M60)</f>
        <v>0</v>
      </c>
      <c r="N58" s="43">
        <f>SUM(N59:N60)</f>
        <v>0</v>
      </c>
      <c r="O58" s="44"/>
      <c r="P58" s="45">
        <f>SUM(P59:P60)</f>
        <v>0</v>
      </c>
      <c r="Q58" s="43">
        <f>SUM(Q59:Q60)</f>
        <v>0</v>
      </c>
      <c r="R58" s="44"/>
      <c r="S58" s="45">
        <f>SUM(S59:S60)</f>
        <v>0</v>
      </c>
      <c r="T58" s="43">
        <f>SUM(T59:T60)</f>
        <v>0</v>
      </c>
      <c r="U58" s="44"/>
      <c r="V58" s="45">
        <f>SUM(V59:V60)</f>
        <v>0</v>
      </c>
      <c r="W58" s="45">
        <f>SUM(W59:W60)</f>
        <v>0</v>
      </c>
      <c r="X58" s="45">
        <f>SUM(X59:X60)</f>
        <v>0</v>
      </c>
      <c r="Y58" s="45">
        <f t="shared" si="1"/>
        <v>0</v>
      </c>
      <c r="Z58" s="45" t="e">
        <f>Y58/W58</f>
        <v>#DIV/0!</v>
      </c>
      <c r="AA58" s="220"/>
      <c r="AB58" s="47"/>
      <c r="AC58" s="47"/>
      <c r="AD58" s="47"/>
      <c r="AE58" s="47"/>
      <c r="AF58" s="47"/>
      <c r="AG58" s="47"/>
    </row>
    <row r="59" spans="1:33" ht="30" customHeight="1">
      <c r="A59" s="48" t="s">
        <v>22</v>
      </c>
      <c r="B59" s="49" t="s">
        <v>84</v>
      </c>
      <c r="C59" s="93" t="s">
        <v>85</v>
      </c>
      <c r="D59" s="51" t="s">
        <v>86</v>
      </c>
      <c r="E59" s="637" t="s">
        <v>87</v>
      </c>
      <c r="F59" s="638"/>
      <c r="G59" s="639"/>
      <c r="H59" s="637" t="s">
        <v>87</v>
      </c>
      <c r="I59" s="638"/>
      <c r="J59" s="639"/>
      <c r="K59" s="52"/>
      <c r="L59" s="53"/>
      <c r="M59" s="54">
        <f>K59*L59</f>
        <v>0</v>
      </c>
      <c r="N59" s="52"/>
      <c r="O59" s="53"/>
      <c r="P59" s="54">
        <f>N59*O59</f>
        <v>0</v>
      </c>
      <c r="Q59" s="52"/>
      <c r="R59" s="53"/>
      <c r="S59" s="54">
        <f>Q59*R59</f>
        <v>0</v>
      </c>
      <c r="T59" s="52"/>
      <c r="U59" s="53"/>
      <c r="V59" s="54">
        <f>T59*U59</f>
        <v>0</v>
      </c>
      <c r="W59" s="64">
        <f>G59+M59+S59</f>
        <v>0</v>
      </c>
      <c r="X59" s="242">
        <f t="shared" si="13"/>
        <v>0</v>
      </c>
      <c r="Y59" s="242">
        <f t="shared" si="1"/>
        <v>0</v>
      </c>
      <c r="Z59" s="249" t="e">
        <f t="shared" si="14"/>
        <v>#DIV/0!</v>
      </c>
      <c r="AA59" s="212"/>
      <c r="AB59" s="57"/>
      <c r="AC59" s="57"/>
      <c r="AD59" s="57"/>
      <c r="AE59" s="57"/>
      <c r="AF59" s="57"/>
      <c r="AG59" s="57"/>
    </row>
    <row r="60" spans="1:33" ht="30" customHeight="1" thickBot="1">
      <c r="A60" s="58" t="s">
        <v>22</v>
      </c>
      <c r="B60" s="59" t="s">
        <v>88</v>
      </c>
      <c r="C60" s="85" t="s">
        <v>89</v>
      </c>
      <c r="D60" s="60" t="s">
        <v>86</v>
      </c>
      <c r="E60" s="640"/>
      <c r="F60" s="606"/>
      <c r="G60" s="607"/>
      <c r="H60" s="640"/>
      <c r="I60" s="606"/>
      <c r="J60" s="607"/>
      <c r="K60" s="73"/>
      <c r="L60" s="74"/>
      <c r="M60" s="75">
        <f>K60*L60</f>
        <v>0</v>
      </c>
      <c r="N60" s="73"/>
      <c r="O60" s="74"/>
      <c r="P60" s="75">
        <f>N60*O60</f>
        <v>0</v>
      </c>
      <c r="Q60" s="73"/>
      <c r="R60" s="74"/>
      <c r="S60" s="75">
        <f>Q60*R60</f>
        <v>0</v>
      </c>
      <c r="T60" s="73"/>
      <c r="U60" s="74"/>
      <c r="V60" s="75">
        <f>T60*U60</f>
        <v>0</v>
      </c>
      <c r="W60" s="64">
        <f>G60+M60+S60</f>
        <v>0</v>
      </c>
      <c r="X60" s="242">
        <f t="shared" si="13"/>
        <v>0</v>
      </c>
      <c r="Y60" s="245">
        <f t="shared" si="1"/>
        <v>0</v>
      </c>
      <c r="Z60" s="249" t="e">
        <f t="shared" si="14"/>
        <v>#DIV/0!</v>
      </c>
      <c r="AA60" s="223"/>
      <c r="AB60" s="57"/>
      <c r="AC60" s="57"/>
      <c r="AD60" s="57"/>
      <c r="AE60" s="57"/>
      <c r="AF60" s="57"/>
      <c r="AG60" s="57"/>
    </row>
    <row r="61" spans="1:33" ht="30" customHeight="1" thickBot="1">
      <c r="A61" s="197" t="s">
        <v>90</v>
      </c>
      <c r="B61" s="198"/>
      <c r="C61" s="199"/>
      <c r="D61" s="200"/>
      <c r="E61" s="112">
        <f>E52</f>
        <v>6</v>
      </c>
      <c r="F61" s="87"/>
      <c r="G61" s="86">
        <f>G52</f>
        <v>30000</v>
      </c>
      <c r="H61" s="112">
        <f>H52</f>
        <v>52</v>
      </c>
      <c r="I61" s="87"/>
      <c r="J61" s="86">
        <f>J52</f>
        <v>25010</v>
      </c>
      <c r="K61" s="88">
        <f>K58+K52</f>
        <v>0</v>
      </c>
      <c r="L61" s="87"/>
      <c r="M61" s="86">
        <f>M58+M52</f>
        <v>0</v>
      </c>
      <c r="N61" s="88">
        <f>N58+N52</f>
        <v>0</v>
      </c>
      <c r="O61" s="87"/>
      <c r="P61" s="86">
        <f>P58+P52</f>
        <v>0</v>
      </c>
      <c r="Q61" s="88">
        <f>Q58+Q52</f>
        <v>0</v>
      </c>
      <c r="R61" s="87"/>
      <c r="S61" s="86">
        <f>S58+S52</f>
        <v>0</v>
      </c>
      <c r="T61" s="88">
        <f>T58+T52</f>
        <v>0</v>
      </c>
      <c r="U61" s="87"/>
      <c r="V61" s="86">
        <f>V58+V52</f>
        <v>0</v>
      </c>
      <c r="W61" s="95">
        <f>W58+W52</f>
        <v>30000</v>
      </c>
      <c r="X61" s="244">
        <f>X58+X52</f>
        <v>25010</v>
      </c>
      <c r="Y61" s="609">
        <f t="shared" si="1"/>
        <v>4990</v>
      </c>
      <c r="Z61" s="95">
        <f>Y61/W61</f>
        <v>0.16633333333333333</v>
      </c>
      <c r="AA61" s="225"/>
      <c r="AB61" s="57"/>
      <c r="AC61" s="57"/>
      <c r="AD61" s="57"/>
      <c r="AE61" s="5"/>
      <c r="AF61" s="5"/>
      <c r="AG61" s="5"/>
    </row>
    <row r="62" spans="1:33" ht="30" customHeight="1" thickBot="1">
      <c r="A62" s="117" t="s">
        <v>19</v>
      </c>
      <c r="B62" s="118">
        <v>4</v>
      </c>
      <c r="C62" s="119" t="s">
        <v>91</v>
      </c>
      <c r="D62" s="113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8"/>
      <c r="X62" s="38"/>
      <c r="Y62" s="288"/>
      <c r="Z62" s="38"/>
      <c r="AA62" s="219"/>
      <c r="AB62" s="5"/>
      <c r="AC62" s="5"/>
      <c r="AD62" s="5"/>
      <c r="AE62" s="5"/>
      <c r="AF62" s="5"/>
      <c r="AG62" s="5"/>
    </row>
    <row r="63" spans="1:33" ht="30" customHeight="1">
      <c r="A63" s="39" t="s">
        <v>20</v>
      </c>
      <c r="B63" s="78" t="s">
        <v>92</v>
      </c>
      <c r="C63" s="96" t="s">
        <v>93</v>
      </c>
      <c r="D63" s="42"/>
      <c r="E63" s="43">
        <f>SUM(E64:E66)</f>
        <v>0</v>
      </c>
      <c r="F63" s="44"/>
      <c r="G63" s="45">
        <f>SUM(G64:G66)</f>
        <v>0</v>
      </c>
      <c r="H63" s="43">
        <f>SUM(H64:H66)</f>
        <v>0</v>
      </c>
      <c r="I63" s="44"/>
      <c r="J63" s="45">
        <f>SUM(J64:J66)</f>
        <v>0</v>
      </c>
      <c r="K63" s="43">
        <f>SUM(K64:K66)</f>
        <v>0</v>
      </c>
      <c r="L63" s="44"/>
      <c r="M63" s="45">
        <f>SUM(M64:M66)</f>
        <v>0</v>
      </c>
      <c r="N63" s="43">
        <f>SUM(N64:N66)</f>
        <v>0</v>
      </c>
      <c r="O63" s="44"/>
      <c r="P63" s="45">
        <f>SUM(P64:P66)</f>
        <v>0</v>
      </c>
      <c r="Q63" s="43">
        <f>SUM(Q64:Q66)</f>
        <v>0</v>
      </c>
      <c r="R63" s="44"/>
      <c r="S63" s="45">
        <f>SUM(S64:S66)</f>
        <v>0</v>
      </c>
      <c r="T63" s="43">
        <f>SUM(T64:T66)</f>
        <v>0</v>
      </c>
      <c r="U63" s="44"/>
      <c r="V63" s="45">
        <f>SUM(V64:V66)</f>
        <v>0</v>
      </c>
      <c r="W63" s="45">
        <f>SUM(W64:W66)</f>
        <v>0</v>
      </c>
      <c r="X63" s="45">
        <f>SUM(X64:X66)</f>
        <v>0</v>
      </c>
      <c r="Y63" s="289">
        <f t="shared" si="1"/>
        <v>0</v>
      </c>
      <c r="Z63" s="243" t="e">
        <f>Y63/W63</f>
        <v>#DIV/0!</v>
      </c>
      <c r="AA63" s="220"/>
      <c r="AB63" s="47"/>
      <c r="AC63" s="47"/>
      <c r="AD63" s="47"/>
      <c r="AE63" s="47"/>
      <c r="AF63" s="47"/>
      <c r="AG63" s="47"/>
    </row>
    <row r="64" spans="1:33" ht="30" customHeight="1">
      <c r="A64" s="48" t="s">
        <v>22</v>
      </c>
      <c r="B64" s="49" t="s">
        <v>94</v>
      </c>
      <c r="C64" s="93" t="s">
        <v>95</v>
      </c>
      <c r="D64" s="97" t="s">
        <v>96</v>
      </c>
      <c r="E64" s="98"/>
      <c r="F64" s="99"/>
      <c r="G64" s="100">
        <f>E64*F64</f>
        <v>0</v>
      </c>
      <c r="H64" s="98"/>
      <c r="I64" s="99"/>
      <c r="J64" s="100">
        <f>H64*I64</f>
        <v>0</v>
      </c>
      <c r="K64" s="52"/>
      <c r="L64" s="99"/>
      <c r="M64" s="54">
        <f>K64*L64</f>
        <v>0</v>
      </c>
      <c r="N64" s="52"/>
      <c r="O64" s="99"/>
      <c r="P64" s="54">
        <f>N64*O64</f>
        <v>0</v>
      </c>
      <c r="Q64" s="52"/>
      <c r="R64" s="99"/>
      <c r="S64" s="54">
        <f>Q64*R64</f>
        <v>0</v>
      </c>
      <c r="T64" s="52"/>
      <c r="U64" s="99"/>
      <c r="V64" s="54">
        <f>T64*U64</f>
        <v>0</v>
      </c>
      <c r="W64" s="55">
        <f aca="true" t="shared" si="15" ref="W64:W82">G64+M64+S64</f>
        <v>0</v>
      </c>
      <c r="X64" s="242">
        <f aca="true" t="shared" si="16" ref="X64:X82">J64+P64+V64</f>
        <v>0</v>
      </c>
      <c r="Y64" s="242">
        <f t="shared" si="1"/>
        <v>0</v>
      </c>
      <c r="Z64" s="249" t="e">
        <f aca="true" t="shared" si="17" ref="Z64:Z82">Y64/W64</f>
        <v>#DIV/0!</v>
      </c>
      <c r="AA64" s="212"/>
      <c r="AB64" s="57"/>
      <c r="AC64" s="57"/>
      <c r="AD64" s="57"/>
      <c r="AE64" s="57"/>
      <c r="AF64" s="57"/>
      <c r="AG64" s="57"/>
    </row>
    <row r="65" spans="1:33" ht="30" customHeight="1">
      <c r="A65" s="48" t="s">
        <v>22</v>
      </c>
      <c r="B65" s="49" t="s">
        <v>97</v>
      </c>
      <c r="C65" s="93" t="s">
        <v>95</v>
      </c>
      <c r="D65" s="97" t="s">
        <v>96</v>
      </c>
      <c r="E65" s="98"/>
      <c r="F65" s="99"/>
      <c r="G65" s="100">
        <f>E65*F65</f>
        <v>0</v>
      </c>
      <c r="H65" s="98"/>
      <c r="I65" s="99"/>
      <c r="J65" s="100">
        <f>H65*I65</f>
        <v>0</v>
      </c>
      <c r="K65" s="52"/>
      <c r="L65" s="99"/>
      <c r="M65" s="54">
        <f>K65*L65</f>
        <v>0</v>
      </c>
      <c r="N65" s="52"/>
      <c r="O65" s="99"/>
      <c r="P65" s="54">
        <f>N65*O65</f>
        <v>0</v>
      </c>
      <c r="Q65" s="52"/>
      <c r="R65" s="99"/>
      <c r="S65" s="54">
        <f>Q65*R65</f>
        <v>0</v>
      </c>
      <c r="T65" s="52"/>
      <c r="U65" s="99"/>
      <c r="V65" s="54">
        <f>T65*U65</f>
        <v>0</v>
      </c>
      <c r="W65" s="55">
        <f t="shared" si="15"/>
        <v>0</v>
      </c>
      <c r="X65" s="242">
        <f t="shared" si="16"/>
        <v>0</v>
      </c>
      <c r="Y65" s="242">
        <f t="shared" si="1"/>
        <v>0</v>
      </c>
      <c r="Z65" s="249" t="e">
        <f t="shared" si="17"/>
        <v>#DIV/0!</v>
      </c>
      <c r="AA65" s="212"/>
      <c r="AB65" s="57"/>
      <c r="AC65" s="57"/>
      <c r="AD65" s="57"/>
      <c r="AE65" s="57"/>
      <c r="AF65" s="57"/>
      <c r="AG65" s="57"/>
    </row>
    <row r="66" spans="1:33" ht="30" customHeight="1" thickBot="1">
      <c r="A66" s="71" t="s">
        <v>22</v>
      </c>
      <c r="B66" s="59" t="s">
        <v>98</v>
      </c>
      <c r="C66" s="85" t="s">
        <v>95</v>
      </c>
      <c r="D66" s="97" t="s">
        <v>96</v>
      </c>
      <c r="E66" s="101"/>
      <c r="F66" s="102"/>
      <c r="G66" s="103">
        <f>E66*F66</f>
        <v>0</v>
      </c>
      <c r="H66" s="101"/>
      <c r="I66" s="102"/>
      <c r="J66" s="103">
        <f>H66*I66</f>
        <v>0</v>
      </c>
      <c r="K66" s="61"/>
      <c r="L66" s="102"/>
      <c r="M66" s="63">
        <f>K66*L66</f>
        <v>0</v>
      </c>
      <c r="N66" s="61"/>
      <c r="O66" s="102"/>
      <c r="P66" s="63">
        <f>N66*O66</f>
        <v>0</v>
      </c>
      <c r="Q66" s="61"/>
      <c r="R66" s="102"/>
      <c r="S66" s="63">
        <f>Q66*R66</f>
        <v>0</v>
      </c>
      <c r="T66" s="61"/>
      <c r="U66" s="102"/>
      <c r="V66" s="63">
        <f>T66*U66</f>
        <v>0</v>
      </c>
      <c r="W66" s="64">
        <f t="shared" si="15"/>
        <v>0</v>
      </c>
      <c r="X66" s="242">
        <f t="shared" si="16"/>
        <v>0</v>
      </c>
      <c r="Y66" s="242">
        <f t="shared" si="1"/>
        <v>0</v>
      </c>
      <c r="Z66" s="249" t="e">
        <f t="shared" si="17"/>
        <v>#DIV/0!</v>
      </c>
      <c r="AA66" s="221"/>
      <c r="AB66" s="57"/>
      <c r="AC66" s="57"/>
      <c r="AD66" s="57"/>
      <c r="AE66" s="57"/>
      <c r="AF66" s="57"/>
      <c r="AG66" s="57"/>
    </row>
    <row r="67" spans="1:33" ht="30" customHeight="1">
      <c r="A67" s="39" t="s">
        <v>20</v>
      </c>
      <c r="B67" s="78" t="s">
        <v>99</v>
      </c>
      <c r="C67" s="76" t="s">
        <v>100</v>
      </c>
      <c r="D67" s="66"/>
      <c r="E67" s="67">
        <f>SUM(E68:E70)</f>
        <v>0</v>
      </c>
      <c r="F67" s="68"/>
      <c r="G67" s="69">
        <f>SUM(G68:G70)</f>
        <v>0</v>
      </c>
      <c r="H67" s="67">
        <f>SUM(H68:H70)</f>
        <v>0</v>
      </c>
      <c r="I67" s="68"/>
      <c r="J67" s="69">
        <f>SUM(J68:J70)</f>
        <v>0</v>
      </c>
      <c r="K67" s="67">
        <f>SUM(K68:K70)</f>
        <v>0</v>
      </c>
      <c r="L67" s="68"/>
      <c r="M67" s="69">
        <f>SUM(M68:M70)</f>
        <v>0</v>
      </c>
      <c r="N67" s="67">
        <f>SUM(N68:N70)</f>
        <v>0</v>
      </c>
      <c r="O67" s="68"/>
      <c r="P67" s="69">
        <f>SUM(P68:P70)</f>
        <v>0</v>
      </c>
      <c r="Q67" s="67">
        <f>SUM(Q68:Q70)</f>
        <v>0</v>
      </c>
      <c r="R67" s="68"/>
      <c r="S67" s="69">
        <f>SUM(S68:S70)</f>
        <v>0</v>
      </c>
      <c r="T67" s="67">
        <f>SUM(T68:T70)</f>
        <v>0</v>
      </c>
      <c r="U67" s="68"/>
      <c r="V67" s="69">
        <f>SUM(V68:V70)</f>
        <v>0</v>
      </c>
      <c r="W67" s="69">
        <f>SUM(W68:W70)</f>
        <v>0</v>
      </c>
      <c r="X67" s="69">
        <f>SUM(X68:X70)</f>
        <v>0</v>
      </c>
      <c r="Y67" s="69">
        <f t="shared" si="1"/>
        <v>0</v>
      </c>
      <c r="Z67" s="69" t="e">
        <f>Y67/W67</f>
        <v>#DIV/0!</v>
      </c>
      <c r="AA67" s="222"/>
      <c r="AB67" s="47"/>
      <c r="AC67" s="47"/>
      <c r="AD67" s="47"/>
      <c r="AE67" s="47"/>
      <c r="AF67" s="47"/>
      <c r="AG67" s="47"/>
    </row>
    <row r="68" spans="1:33" ht="30" customHeight="1">
      <c r="A68" s="48" t="s">
        <v>22</v>
      </c>
      <c r="B68" s="49" t="s">
        <v>101</v>
      </c>
      <c r="C68" s="104" t="s">
        <v>102</v>
      </c>
      <c r="D68" s="210" t="s">
        <v>253</v>
      </c>
      <c r="E68" s="52"/>
      <c r="F68" s="53"/>
      <c r="G68" s="54">
        <f>E68*F68</f>
        <v>0</v>
      </c>
      <c r="H68" s="52"/>
      <c r="I68" s="53"/>
      <c r="J68" s="54">
        <f>H68*I68</f>
        <v>0</v>
      </c>
      <c r="K68" s="52"/>
      <c r="L68" s="53"/>
      <c r="M68" s="54">
        <f>K68*L68</f>
        <v>0</v>
      </c>
      <c r="N68" s="52"/>
      <c r="O68" s="53"/>
      <c r="P68" s="54">
        <f>N68*O68</f>
        <v>0</v>
      </c>
      <c r="Q68" s="52"/>
      <c r="R68" s="53"/>
      <c r="S68" s="54">
        <f>Q68*R68</f>
        <v>0</v>
      </c>
      <c r="T68" s="52"/>
      <c r="U68" s="53"/>
      <c r="V68" s="54">
        <f>T68*U68</f>
        <v>0</v>
      </c>
      <c r="W68" s="55">
        <f t="shared" si="15"/>
        <v>0</v>
      </c>
      <c r="X68" s="242">
        <f t="shared" si="16"/>
        <v>0</v>
      </c>
      <c r="Y68" s="242">
        <f t="shared" si="1"/>
        <v>0</v>
      </c>
      <c r="Z68" s="249" t="e">
        <f t="shared" si="17"/>
        <v>#DIV/0!</v>
      </c>
      <c r="AA68" s="212"/>
      <c r="AB68" s="57"/>
      <c r="AC68" s="57"/>
      <c r="AD68" s="57"/>
      <c r="AE68" s="57"/>
      <c r="AF68" s="57"/>
      <c r="AG68" s="57"/>
    </row>
    <row r="69" spans="1:33" ht="30" customHeight="1">
      <c r="A69" s="48" t="s">
        <v>22</v>
      </c>
      <c r="B69" s="49" t="s">
        <v>103</v>
      </c>
      <c r="C69" s="104" t="s">
        <v>78</v>
      </c>
      <c r="D69" s="210" t="s">
        <v>253</v>
      </c>
      <c r="E69" s="52"/>
      <c r="F69" s="53"/>
      <c r="G69" s="54">
        <f>E69*F69</f>
        <v>0</v>
      </c>
      <c r="H69" s="52"/>
      <c r="I69" s="53"/>
      <c r="J69" s="54">
        <f>H69*I69</f>
        <v>0</v>
      </c>
      <c r="K69" s="52"/>
      <c r="L69" s="53"/>
      <c r="M69" s="54">
        <f>K69*L69</f>
        <v>0</v>
      </c>
      <c r="N69" s="52"/>
      <c r="O69" s="53"/>
      <c r="P69" s="54">
        <f>N69*O69</f>
        <v>0</v>
      </c>
      <c r="Q69" s="52"/>
      <c r="R69" s="53"/>
      <c r="S69" s="54">
        <f>Q69*R69</f>
        <v>0</v>
      </c>
      <c r="T69" s="52"/>
      <c r="U69" s="53"/>
      <c r="V69" s="54">
        <f>T69*U69</f>
        <v>0</v>
      </c>
      <c r="W69" s="55">
        <f t="shared" si="15"/>
        <v>0</v>
      </c>
      <c r="X69" s="242">
        <f t="shared" si="16"/>
        <v>0</v>
      </c>
      <c r="Y69" s="242">
        <f t="shared" si="1"/>
        <v>0</v>
      </c>
      <c r="Z69" s="249" t="e">
        <f t="shared" si="17"/>
        <v>#DIV/0!</v>
      </c>
      <c r="AA69" s="212"/>
      <c r="AB69" s="57"/>
      <c r="AC69" s="57"/>
      <c r="AD69" s="57"/>
      <c r="AE69" s="57"/>
      <c r="AF69" s="57"/>
      <c r="AG69" s="57"/>
    </row>
    <row r="70" spans="1:33" ht="30" customHeight="1" thickBot="1">
      <c r="A70" s="58" t="s">
        <v>22</v>
      </c>
      <c r="B70" s="77" t="s">
        <v>104</v>
      </c>
      <c r="C70" s="106" t="s">
        <v>80</v>
      </c>
      <c r="D70" s="210" t="s">
        <v>253</v>
      </c>
      <c r="E70" s="61"/>
      <c r="F70" s="62"/>
      <c r="G70" s="63">
        <f>E70*F70</f>
        <v>0</v>
      </c>
      <c r="H70" s="61"/>
      <c r="I70" s="62"/>
      <c r="J70" s="63">
        <f>H70*I70</f>
        <v>0</v>
      </c>
      <c r="K70" s="61"/>
      <c r="L70" s="62"/>
      <c r="M70" s="63">
        <f>K70*L70</f>
        <v>0</v>
      </c>
      <c r="N70" s="61"/>
      <c r="O70" s="62"/>
      <c r="P70" s="63">
        <f>N70*O70</f>
        <v>0</v>
      </c>
      <c r="Q70" s="61"/>
      <c r="R70" s="62"/>
      <c r="S70" s="63">
        <f>Q70*R70</f>
        <v>0</v>
      </c>
      <c r="T70" s="61"/>
      <c r="U70" s="62"/>
      <c r="V70" s="63">
        <f>T70*U70</f>
        <v>0</v>
      </c>
      <c r="W70" s="64">
        <f t="shared" si="15"/>
        <v>0</v>
      </c>
      <c r="X70" s="242">
        <f t="shared" si="16"/>
        <v>0</v>
      </c>
      <c r="Y70" s="242">
        <f t="shared" si="1"/>
        <v>0</v>
      </c>
      <c r="Z70" s="249" t="e">
        <f t="shared" si="17"/>
        <v>#DIV/0!</v>
      </c>
      <c r="AA70" s="221"/>
      <c r="AB70" s="57"/>
      <c r="AC70" s="57"/>
      <c r="AD70" s="57"/>
      <c r="AE70" s="57"/>
      <c r="AF70" s="57"/>
      <c r="AG70" s="57"/>
    </row>
    <row r="71" spans="1:33" ht="30" customHeight="1">
      <c r="A71" s="39" t="s">
        <v>20</v>
      </c>
      <c r="B71" s="78" t="s">
        <v>105</v>
      </c>
      <c r="C71" s="76" t="s">
        <v>106</v>
      </c>
      <c r="D71" s="66"/>
      <c r="E71" s="67">
        <f>SUM(E72:E74)</f>
        <v>0</v>
      </c>
      <c r="F71" s="68"/>
      <c r="G71" s="69">
        <f>SUM(G72:G74)</f>
        <v>0</v>
      </c>
      <c r="H71" s="67">
        <f>SUM(H72:H74)</f>
        <v>0</v>
      </c>
      <c r="I71" s="68"/>
      <c r="J71" s="69">
        <f>SUM(J72:J74)</f>
        <v>0</v>
      </c>
      <c r="K71" s="67">
        <f>SUM(K72:K74)</f>
        <v>0</v>
      </c>
      <c r="L71" s="68"/>
      <c r="M71" s="69">
        <f>SUM(M72:M74)</f>
        <v>0</v>
      </c>
      <c r="N71" s="67">
        <f>SUM(N72:N74)</f>
        <v>0</v>
      </c>
      <c r="O71" s="68"/>
      <c r="P71" s="69">
        <f>SUM(P72:P74)</f>
        <v>0</v>
      </c>
      <c r="Q71" s="67">
        <f>SUM(Q72:Q74)</f>
        <v>0</v>
      </c>
      <c r="R71" s="68"/>
      <c r="S71" s="69">
        <f>SUM(S72:S74)</f>
        <v>0</v>
      </c>
      <c r="T71" s="67">
        <f>SUM(T72:T74)</f>
        <v>0</v>
      </c>
      <c r="U71" s="68"/>
      <c r="V71" s="69">
        <f>SUM(V72:V74)</f>
        <v>0</v>
      </c>
      <c r="W71" s="69">
        <f>SUM(W72:W74)</f>
        <v>0</v>
      </c>
      <c r="X71" s="69">
        <f>SUM(X72:X74)</f>
        <v>0</v>
      </c>
      <c r="Y71" s="69">
        <f t="shared" si="1"/>
        <v>0</v>
      </c>
      <c r="Z71" s="69" t="e">
        <f>Y71/W71</f>
        <v>#DIV/0!</v>
      </c>
      <c r="AA71" s="222"/>
      <c r="AB71" s="47"/>
      <c r="AC71" s="47"/>
      <c r="AD71" s="47"/>
      <c r="AE71" s="47"/>
      <c r="AF71" s="47"/>
      <c r="AG71" s="47"/>
    </row>
    <row r="72" spans="1:33" ht="30" customHeight="1">
      <c r="A72" s="48" t="s">
        <v>22</v>
      </c>
      <c r="B72" s="49" t="s">
        <v>107</v>
      </c>
      <c r="C72" s="104" t="s">
        <v>108</v>
      </c>
      <c r="D72" s="105" t="s">
        <v>109</v>
      </c>
      <c r="E72" s="52"/>
      <c r="F72" s="53"/>
      <c r="G72" s="54">
        <f>E72*F72</f>
        <v>0</v>
      </c>
      <c r="H72" s="52"/>
      <c r="I72" s="53"/>
      <c r="J72" s="54">
        <f>H72*I72</f>
        <v>0</v>
      </c>
      <c r="K72" s="52"/>
      <c r="L72" s="53"/>
      <c r="M72" s="54">
        <f>K72*L72</f>
        <v>0</v>
      </c>
      <c r="N72" s="52"/>
      <c r="O72" s="53"/>
      <c r="P72" s="54">
        <f>N72*O72</f>
        <v>0</v>
      </c>
      <c r="Q72" s="52"/>
      <c r="R72" s="53"/>
      <c r="S72" s="54">
        <f>Q72*R72</f>
        <v>0</v>
      </c>
      <c r="T72" s="52"/>
      <c r="U72" s="53"/>
      <c r="V72" s="54">
        <f>T72*U72</f>
        <v>0</v>
      </c>
      <c r="W72" s="55">
        <f t="shared" si="15"/>
        <v>0</v>
      </c>
      <c r="X72" s="242">
        <f t="shared" si="16"/>
        <v>0</v>
      </c>
      <c r="Y72" s="242">
        <f t="shared" si="1"/>
        <v>0</v>
      </c>
      <c r="Z72" s="249" t="e">
        <f t="shared" si="17"/>
        <v>#DIV/0!</v>
      </c>
      <c r="AA72" s="212"/>
      <c r="AB72" s="57"/>
      <c r="AC72" s="57"/>
      <c r="AD72" s="57"/>
      <c r="AE72" s="57"/>
      <c r="AF72" s="57"/>
      <c r="AG72" s="57"/>
    </row>
    <row r="73" spans="1:33" ht="30" customHeight="1">
      <c r="A73" s="48" t="s">
        <v>22</v>
      </c>
      <c r="B73" s="49" t="s">
        <v>110</v>
      </c>
      <c r="C73" s="104" t="s">
        <v>111</v>
      </c>
      <c r="D73" s="105" t="s">
        <v>109</v>
      </c>
      <c r="E73" s="52"/>
      <c r="F73" s="53"/>
      <c r="G73" s="54">
        <f>E73*F73</f>
        <v>0</v>
      </c>
      <c r="H73" s="52"/>
      <c r="I73" s="53"/>
      <c r="J73" s="54">
        <f>H73*I73</f>
        <v>0</v>
      </c>
      <c r="K73" s="52"/>
      <c r="L73" s="53"/>
      <c r="M73" s="54">
        <f>K73*L73</f>
        <v>0</v>
      </c>
      <c r="N73" s="52"/>
      <c r="O73" s="53"/>
      <c r="P73" s="54">
        <f>N73*O73</f>
        <v>0</v>
      </c>
      <c r="Q73" s="52"/>
      <c r="R73" s="53"/>
      <c r="S73" s="54">
        <f>Q73*R73</f>
        <v>0</v>
      </c>
      <c r="T73" s="52"/>
      <c r="U73" s="53"/>
      <c r="V73" s="54">
        <f>T73*U73</f>
        <v>0</v>
      </c>
      <c r="W73" s="55">
        <f t="shared" si="15"/>
        <v>0</v>
      </c>
      <c r="X73" s="242">
        <f t="shared" si="16"/>
        <v>0</v>
      </c>
      <c r="Y73" s="242">
        <f t="shared" si="1"/>
        <v>0</v>
      </c>
      <c r="Z73" s="249" t="e">
        <f t="shared" si="17"/>
        <v>#DIV/0!</v>
      </c>
      <c r="AA73" s="212"/>
      <c r="AB73" s="57"/>
      <c r="AC73" s="57"/>
      <c r="AD73" s="57"/>
      <c r="AE73" s="57"/>
      <c r="AF73" s="57"/>
      <c r="AG73" s="57"/>
    </row>
    <row r="74" spans="1:33" ht="30" customHeight="1" thickBot="1">
      <c r="A74" s="58" t="s">
        <v>22</v>
      </c>
      <c r="B74" s="77" t="s">
        <v>112</v>
      </c>
      <c r="C74" s="106" t="s">
        <v>113</v>
      </c>
      <c r="D74" s="107" t="s">
        <v>109</v>
      </c>
      <c r="E74" s="61"/>
      <c r="F74" s="62"/>
      <c r="G74" s="63">
        <f>E74*F74</f>
        <v>0</v>
      </c>
      <c r="H74" s="61"/>
      <c r="I74" s="62"/>
      <c r="J74" s="63">
        <f>H74*I74</f>
        <v>0</v>
      </c>
      <c r="K74" s="61"/>
      <c r="L74" s="62"/>
      <c r="M74" s="63">
        <f>K74*L74</f>
        <v>0</v>
      </c>
      <c r="N74" s="61"/>
      <c r="O74" s="62"/>
      <c r="P74" s="63">
        <f>N74*O74</f>
        <v>0</v>
      </c>
      <c r="Q74" s="61"/>
      <c r="R74" s="62"/>
      <c r="S74" s="63">
        <f>Q74*R74</f>
        <v>0</v>
      </c>
      <c r="T74" s="61"/>
      <c r="U74" s="62"/>
      <c r="V74" s="63">
        <f>T74*U74</f>
        <v>0</v>
      </c>
      <c r="W74" s="64">
        <f t="shared" si="15"/>
        <v>0</v>
      </c>
      <c r="X74" s="242">
        <f t="shared" si="16"/>
        <v>0</v>
      </c>
      <c r="Y74" s="242">
        <f t="shared" si="1"/>
        <v>0</v>
      </c>
      <c r="Z74" s="249" t="e">
        <f t="shared" si="17"/>
        <v>#DIV/0!</v>
      </c>
      <c r="AA74" s="221"/>
      <c r="AB74" s="57"/>
      <c r="AC74" s="57"/>
      <c r="AD74" s="57"/>
      <c r="AE74" s="57"/>
      <c r="AF74" s="57"/>
      <c r="AG74" s="57"/>
    </row>
    <row r="75" spans="1:33" ht="30" customHeight="1">
      <c r="A75" s="39" t="s">
        <v>20</v>
      </c>
      <c r="B75" s="78" t="s">
        <v>114</v>
      </c>
      <c r="C75" s="76" t="s">
        <v>115</v>
      </c>
      <c r="D75" s="66"/>
      <c r="E75" s="67">
        <f>SUM(E76:E78)</f>
        <v>0</v>
      </c>
      <c r="F75" s="68"/>
      <c r="G75" s="69">
        <f>SUM(G76:G78)</f>
        <v>0</v>
      </c>
      <c r="H75" s="67">
        <f>SUM(H76:H78)</f>
        <v>0</v>
      </c>
      <c r="I75" s="68"/>
      <c r="J75" s="69">
        <f>SUM(J76:J78)</f>
        <v>0</v>
      </c>
      <c r="K75" s="67">
        <f>SUM(K76:K78)</f>
        <v>0</v>
      </c>
      <c r="L75" s="68"/>
      <c r="M75" s="69">
        <f>SUM(M76:M78)</f>
        <v>0</v>
      </c>
      <c r="N75" s="67">
        <f>SUM(N76:N78)</f>
        <v>0</v>
      </c>
      <c r="O75" s="68"/>
      <c r="P75" s="69">
        <f>SUM(P76:P78)</f>
        <v>0</v>
      </c>
      <c r="Q75" s="67">
        <f>SUM(Q76:Q78)</f>
        <v>0</v>
      </c>
      <c r="R75" s="68"/>
      <c r="S75" s="69">
        <f>SUM(S76:S78)</f>
        <v>0</v>
      </c>
      <c r="T75" s="67">
        <f>SUM(T76:T78)</f>
        <v>0</v>
      </c>
      <c r="U75" s="68"/>
      <c r="V75" s="69">
        <f>SUM(V76:V78)</f>
        <v>0</v>
      </c>
      <c r="W75" s="69">
        <f>SUM(W76:W78)</f>
        <v>0</v>
      </c>
      <c r="X75" s="69">
        <f>SUM(X76:X78)</f>
        <v>0</v>
      </c>
      <c r="Y75" s="69">
        <f t="shared" si="1"/>
        <v>0</v>
      </c>
      <c r="Z75" s="69" t="e">
        <f>Y75/W75</f>
        <v>#DIV/0!</v>
      </c>
      <c r="AA75" s="222"/>
      <c r="AB75" s="47"/>
      <c r="AC75" s="47"/>
      <c r="AD75" s="47"/>
      <c r="AE75" s="47"/>
      <c r="AF75" s="47"/>
      <c r="AG75" s="47"/>
    </row>
    <row r="76" spans="1:33" ht="30" customHeight="1">
      <c r="A76" s="48" t="s">
        <v>22</v>
      </c>
      <c r="B76" s="49" t="s">
        <v>116</v>
      </c>
      <c r="C76" s="93" t="s">
        <v>117</v>
      </c>
      <c r="D76" s="105" t="s">
        <v>57</v>
      </c>
      <c r="E76" s="52"/>
      <c r="F76" s="53"/>
      <c r="G76" s="54">
        <f>E76*F76</f>
        <v>0</v>
      </c>
      <c r="H76" s="52"/>
      <c r="I76" s="53"/>
      <c r="J76" s="54">
        <f>H76*I76</f>
        <v>0</v>
      </c>
      <c r="K76" s="52"/>
      <c r="L76" s="53"/>
      <c r="M76" s="54">
        <f>K76*L76</f>
        <v>0</v>
      </c>
      <c r="N76" s="52"/>
      <c r="O76" s="53"/>
      <c r="P76" s="54">
        <f>N76*O76</f>
        <v>0</v>
      </c>
      <c r="Q76" s="52"/>
      <c r="R76" s="53"/>
      <c r="S76" s="54">
        <f>Q76*R76</f>
        <v>0</v>
      </c>
      <c r="T76" s="52"/>
      <c r="U76" s="53"/>
      <c r="V76" s="54">
        <f>T76*U76</f>
        <v>0</v>
      </c>
      <c r="W76" s="55">
        <f t="shared" si="15"/>
        <v>0</v>
      </c>
      <c r="X76" s="242">
        <f t="shared" si="16"/>
        <v>0</v>
      </c>
      <c r="Y76" s="242">
        <f t="shared" si="1"/>
        <v>0</v>
      </c>
      <c r="Z76" s="249" t="e">
        <f t="shared" si="17"/>
        <v>#DIV/0!</v>
      </c>
      <c r="AA76" s="212"/>
      <c r="AB76" s="57"/>
      <c r="AC76" s="57"/>
      <c r="AD76" s="57"/>
      <c r="AE76" s="57"/>
      <c r="AF76" s="57"/>
      <c r="AG76" s="57"/>
    </row>
    <row r="77" spans="1:33" ht="30" customHeight="1">
      <c r="A77" s="48" t="s">
        <v>22</v>
      </c>
      <c r="B77" s="49" t="s">
        <v>118</v>
      </c>
      <c r="C77" s="93" t="s">
        <v>117</v>
      </c>
      <c r="D77" s="105" t="s">
        <v>57</v>
      </c>
      <c r="E77" s="52"/>
      <c r="F77" s="53"/>
      <c r="G77" s="54">
        <f>E77*F77</f>
        <v>0</v>
      </c>
      <c r="H77" s="52"/>
      <c r="I77" s="53"/>
      <c r="J77" s="54">
        <f>H77*I77</f>
        <v>0</v>
      </c>
      <c r="K77" s="52"/>
      <c r="L77" s="53"/>
      <c r="M77" s="54">
        <f>K77*L77</f>
        <v>0</v>
      </c>
      <c r="N77" s="52"/>
      <c r="O77" s="53"/>
      <c r="P77" s="54">
        <f>N77*O77</f>
        <v>0</v>
      </c>
      <c r="Q77" s="52"/>
      <c r="R77" s="53"/>
      <c r="S77" s="54">
        <f>Q77*R77</f>
        <v>0</v>
      </c>
      <c r="T77" s="52"/>
      <c r="U77" s="53"/>
      <c r="V77" s="54">
        <f>T77*U77</f>
        <v>0</v>
      </c>
      <c r="W77" s="55">
        <f t="shared" si="15"/>
        <v>0</v>
      </c>
      <c r="X77" s="242">
        <f t="shared" si="16"/>
        <v>0</v>
      </c>
      <c r="Y77" s="242">
        <f t="shared" si="1"/>
        <v>0</v>
      </c>
      <c r="Z77" s="249" t="e">
        <f t="shared" si="17"/>
        <v>#DIV/0!</v>
      </c>
      <c r="AA77" s="212"/>
      <c r="AB77" s="57"/>
      <c r="AC77" s="57"/>
      <c r="AD77" s="57"/>
      <c r="AE77" s="57"/>
      <c r="AF77" s="57"/>
      <c r="AG77" s="57"/>
    </row>
    <row r="78" spans="1:33" ht="30" customHeight="1" thickBot="1">
      <c r="A78" s="58" t="s">
        <v>22</v>
      </c>
      <c r="B78" s="59" t="s">
        <v>119</v>
      </c>
      <c r="C78" s="85" t="s">
        <v>117</v>
      </c>
      <c r="D78" s="107" t="s">
        <v>57</v>
      </c>
      <c r="E78" s="61"/>
      <c r="F78" s="62"/>
      <c r="G78" s="63">
        <f>E78*F78</f>
        <v>0</v>
      </c>
      <c r="H78" s="61"/>
      <c r="I78" s="62"/>
      <c r="J78" s="63">
        <f>H78*I78</f>
        <v>0</v>
      </c>
      <c r="K78" s="61"/>
      <c r="L78" s="62"/>
      <c r="M78" s="63">
        <f>K78*L78</f>
        <v>0</v>
      </c>
      <c r="N78" s="61"/>
      <c r="O78" s="62"/>
      <c r="P78" s="63">
        <f>N78*O78</f>
        <v>0</v>
      </c>
      <c r="Q78" s="61"/>
      <c r="R78" s="62"/>
      <c r="S78" s="63">
        <f>Q78*R78</f>
        <v>0</v>
      </c>
      <c r="T78" s="61"/>
      <c r="U78" s="62"/>
      <c r="V78" s="63">
        <f>T78*U78</f>
        <v>0</v>
      </c>
      <c r="W78" s="64">
        <f t="shared" si="15"/>
        <v>0</v>
      </c>
      <c r="X78" s="242">
        <f t="shared" si="16"/>
        <v>0</v>
      </c>
      <c r="Y78" s="242">
        <f t="shared" si="1"/>
        <v>0</v>
      </c>
      <c r="Z78" s="249" t="e">
        <f t="shared" si="17"/>
        <v>#DIV/0!</v>
      </c>
      <c r="AA78" s="221"/>
      <c r="AB78" s="57"/>
      <c r="AC78" s="57"/>
      <c r="AD78" s="57"/>
      <c r="AE78" s="57"/>
      <c r="AF78" s="57"/>
      <c r="AG78" s="57"/>
    </row>
    <row r="79" spans="1:33" ht="30" customHeight="1">
      <c r="A79" s="39" t="s">
        <v>20</v>
      </c>
      <c r="B79" s="78" t="s">
        <v>120</v>
      </c>
      <c r="C79" s="76" t="s">
        <v>121</v>
      </c>
      <c r="D79" s="66"/>
      <c r="E79" s="67">
        <f>SUM(E80:E82)</f>
        <v>0</v>
      </c>
      <c r="F79" s="68"/>
      <c r="G79" s="69">
        <f>SUM(G80:G82)</f>
        <v>0</v>
      </c>
      <c r="H79" s="67">
        <f>SUM(H80:H82)</f>
        <v>0</v>
      </c>
      <c r="I79" s="68"/>
      <c r="J79" s="69">
        <f>SUM(J80:J82)</f>
        <v>0</v>
      </c>
      <c r="K79" s="67">
        <f>SUM(K80:K82)</f>
        <v>0</v>
      </c>
      <c r="L79" s="68"/>
      <c r="M79" s="69">
        <f>SUM(M80:M82)</f>
        <v>0</v>
      </c>
      <c r="N79" s="67">
        <f>SUM(N80:N82)</f>
        <v>0</v>
      </c>
      <c r="O79" s="68"/>
      <c r="P79" s="69">
        <f>SUM(P80:P82)</f>
        <v>0</v>
      </c>
      <c r="Q79" s="67">
        <f>SUM(Q80:Q82)</f>
        <v>0</v>
      </c>
      <c r="R79" s="68"/>
      <c r="S79" s="69">
        <f>SUM(S80:S82)</f>
        <v>0</v>
      </c>
      <c r="T79" s="67">
        <f>SUM(T80:T82)</f>
        <v>0</v>
      </c>
      <c r="U79" s="68"/>
      <c r="V79" s="69">
        <f>SUM(V80:V82)</f>
        <v>0</v>
      </c>
      <c r="W79" s="69">
        <f>SUM(W80:W82)</f>
        <v>0</v>
      </c>
      <c r="X79" s="69">
        <f>SUM(X80:X82)</f>
        <v>0</v>
      </c>
      <c r="Y79" s="69">
        <f t="shared" si="1"/>
        <v>0</v>
      </c>
      <c r="Z79" s="69" t="e">
        <f>Y79/W79</f>
        <v>#DIV/0!</v>
      </c>
      <c r="AA79" s="222"/>
      <c r="AB79" s="47"/>
      <c r="AC79" s="47"/>
      <c r="AD79" s="47"/>
      <c r="AE79" s="47"/>
      <c r="AF79" s="47"/>
      <c r="AG79" s="47"/>
    </row>
    <row r="80" spans="1:33" ht="30" customHeight="1">
      <c r="A80" s="48" t="s">
        <v>22</v>
      </c>
      <c r="B80" s="49" t="s">
        <v>122</v>
      </c>
      <c r="C80" s="93" t="s">
        <v>117</v>
      </c>
      <c r="D80" s="105" t="s">
        <v>57</v>
      </c>
      <c r="E80" s="52"/>
      <c r="F80" s="53"/>
      <c r="G80" s="54">
        <f>E80*F80</f>
        <v>0</v>
      </c>
      <c r="H80" s="52"/>
      <c r="I80" s="53"/>
      <c r="J80" s="54">
        <f>H80*I80</f>
        <v>0</v>
      </c>
      <c r="K80" s="52"/>
      <c r="L80" s="53"/>
      <c r="M80" s="54">
        <f>K80*L80</f>
        <v>0</v>
      </c>
      <c r="N80" s="52"/>
      <c r="O80" s="53"/>
      <c r="P80" s="54">
        <f>N80*O80</f>
        <v>0</v>
      </c>
      <c r="Q80" s="52"/>
      <c r="R80" s="53"/>
      <c r="S80" s="54">
        <f>Q80*R80</f>
        <v>0</v>
      </c>
      <c r="T80" s="52"/>
      <c r="U80" s="53"/>
      <c r="V80" s="54">
        <f>T80*U80</f>
        <v>0</v>
      </c>
      <c r="W80" s="55">
        <f t="shared" si="15"/>
        <v>0</v>
      </c>
      <c r="X80" s="242">
        <f t="shared" si="16"/>
        <v>0</v>
      </c>
      <c r="Y80" s="242">
        <f t="shared" si="1"/>
        <v>0</v>
      </c>
      <c r="Z80" s="249" t="e">
        <f t="shared" si="17"/>
        <v>#DIV/0!</v>
      </c>
      <c r="AA80" s="212"/>
      <c r="AB80" s="57"/>
      <c r="AC80" s="57"/>
      <c r="AD80" s="57"/>
      <c r="AE80" s="57"/>
      <c r="AF80" s="57"/>
      <c r="AG80" s="57"/>
    </row>
    <row r="81" spans="1:33" ht="30" customHeight="1">
      <c r="A81" s="48" t="s">
        <v>22</v>
      </c>
      <c r="B81" s="49" t="s">
        <v>123</v>
      </c>
      <c r="C81" s="93" t="s">
        <v>117</v>
      </c>
      <c r="D81" s="105" t="s">
        <v>57</v>
      </c>
      <c r="E81" s="52"/>
      <c r="F81" s="53"/>
      <c r="G81" s="54">
        <f>E81*F81</f>
        <v>0</v>
      </c>
      <c r="H81" s="52"/>
      <c r="I81" s="53"/>
      <c r="J81" s="54">
        <f>H81*I81</f>
        <v>0</v>
      </c>
      <c r="K81" s="52"/>
      <c r="L81" s="53"/>
      <c r="M81" s="54">
        <f>K81*L81</f>
        <v>0</v>
      </c>
      <c r="N81" s="52"/>
      <c r="O81" s="53"/>
      <c r="P81" s="54">
        <f>N81*O81</f>
        <v>0</v>
      </c>
      <c r="Q81" s="52"/>
      <c r="R81" s="53"/>
      <c r="S81" s="54">
        <f>Q81*R81</f>
        <v>0</v>
      </c>
      <c r="T81" s="52"/>
      <c r="U81" s="53"/>
      <c r="V81" s="54">
        <f>T81*U81</f>
        <v>0</v>
      </c>
      <c r="W81" s="55">
        <f t="shared" si="15"/>
        <v>0</v>
      </c>
      <c r="X81" s="242">
        <f t="shared" si="16"/>
        <v>0</v>
      </c>
      <c r="Y81" s="242">
        <f t="shared" si="1"/>
        <v>0</v>
      </c>
      <c r="Z81" s="249" t="e">
        <f t="shared" si="17"/>
        <v>#DIV/0!</v>
      </c>
      <c r="AA81" s="212"/>
      <c r="AB81" s="57"/>
      <c r="AC81" s="57"/>
      <c r="AD81" s="57"/>
      <c r="AE81" s="57"/>
      <c r="AF81" s="57"/>
      <c r="AG81" s="57"/>
    </row>
    <row r="82" spans="1:33" ht="30" customHeight="1" thickBot="1">
      <c r="A82" s="58" t="s">
        <v>22</v>
      </c>
      <c r="B82" s="77" t="s">
        <v>124</v>
      </c>
      <c r="C82" s="85" t="s">
        <v>117</v>
      </c>
      <c r="D82" s="107" t="s">
        <v>57</v>
      </c>
      <c r="E82" s="61"/>
      <c r="F82" s="62"/>
      <c r="G82" s="63">
        <f>E82*F82</f>
        <v>0</v>
      </c>
      <c r="H82" s="61"/>
      <c r="I82" s="62"/>
      <c r="J82" s="63">
        <f>H82*I82</f>
        <v>0</v>
      </c>
      <c r="K82" s="61"/>
      <c r="L82" s="62"/>
      <c r="M82" s="63">
        <f>K82*L82</f>
        <v>0</v>
      </c>
      <c r="N82" s="61"/>
      <c r="O82" s="62"/>
      <c r="P82" s="63">
        <f>N82*O82</f>
        <v>0</v>
      </c>
      <c r="Q82" s="61"/>
      <c r="R82" s="62"/>
      <c r="S82" s="63">
        <f>Q82*R82</f>
        <v>0</v>
      </c>
      <c r="T82" s="61"/>
      <c r="U82" s="62"/>
      <c r="V82" s="63">
        <f>T82*U82</f>
        <v>0</v>
      </c>
      <c r="W82" s="64">
        <f t="shared" si="15"/>
        <v>0</v>
      </c>
      <c r="X82" s="242">
        <f t="shared" si="16"/>
        <v>0</v>
      </c>
      <c r="Y82" s="245">
        <f t="shared" si="1"/>
        <v>0</v>
      </c>
      <c r="Z82" s="249" t="e">
        <f t="shared" si="17"/>
        <v>#DIV/0!</v>
      </c>
      <c r="AA82" s="221"/>
      <c r="AB82" s="57"/>
      <c r="AC82" s="57"/>
      <c r="AD82" s="57"/>
      <c r="AE82" s="57"/>
      <c r="AF82" s="57"/>
      <c r="AG82" s="57"/>
    </row>
    <row r="83" spans="1:33" ht="30" customHeight="1" thickBot="1">
      <c r="A83" s="108" t="s">
        <v>125</v>
      </c>
      <c r="B83" s="109"/>
      <c r="C83" s="110"/>
      <c r="D83" s="111"/>
      <c r="E83" s="112">
        <f>E79+E75+E71+E67+E63</f>
        <v>0</v>
      </c>
      <c r="F83" s="87"/>
      <c r="G83" s="86">
        <f>G79+G75+G71+G67+G63</f>
        <v>0</v>
      </c>
      <c r="H83" s="112">
        <f>H79+H75+H71+H67+H63</f>
        <v>0</v>
      </c>
      <c r="I83" s="87"/>
      <c r="J83" s="86">
        <f>J79+J75+J71+J67+J63</f>
        <v>0</v>
      </c>
      <c r="K83" s="88">
        <f>K79+K75+K71+K67+K63</f>
        <v>0</v>
      </c>
      <c r="L83" s="87"/>
      <c r="M83" s="86">
        <f>M79+M75+M71+M67+M63</f>
        <v>0</v>
      </c>
      <c r="N83" s="88">
        <f>N79+N75+N71+N67+N63</f>
        <v>0</v>
      </c>
      <c r="O83" s="87"/>
      <c r="P83" s="86">
        <f>P79+P75+P71+P67+P63</f>
        <v>0</v>
      </c>
      <c r="Q83" s="88">
        <f>Q79+Q75+Q71+Q67+Q63</f>
        <v>0</v>
      </c>
      <c r="R83" s="87"/>
      <c r="S83" s="86">
        <f>S79+S75+S71+S67+S63</f>
        <v>0</v>
      </c>
      <c r="T83" s="88">
        <f>T79+T75+T71+T67+T63</f>
        <v>0</v>
      </c>
      <c r="U83" s="87"/>
      <c r="V83" s="86">
        <f>V79+V75+V71+V67+V63</f>
        <v>0</v>
      </c>
      <c r="W83" s="95">
        <f>W79+W75+W71+W67+W63</f>
        <v>0</v>
      </c>
      <c r="X83" s="244">
        <f>X79+X75+X71+X67+X63</f>
        <v>0</v>
      </c>
      <c r="Y83" s="246">
        <f aca="true" t="shared" si="18" ref="Y83:Y219">W83-X83</f>
        <v>0</v>
      </c>
      <c r="Z83" s="246" t="e">
        <f>Y83/W83</f>
        <v>#DIV/0!</v>
      </c>
      <c r="AA83" s="225"/>
      <c r="AB83" s="5"/>
      <c r="AC83" s="5"/>
      <c r="AD83" s="5"/>
      <c r="AE83" s="5"/>
      <c r="AF83" s="5"/>
      <c r="AG83" s="5"/>
    </row>
    <row r="84" spans="1:33" ht="30" customHeight="1" thickBot="1">
      <c r="A84" s="89" t="s">
        <v>19</v>
      </c>
      <c r="B84" s="90">
        <v>5</v>
      </c>
      <c r="C84" s="186" t="s">
        <v>243</v>
      </c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8"/>
      <c r="X84" s="38"/>
      <c r="Y84" s="247"/>
      <c r="Z84" s="38"/>
      <c r="AA84" s="219"/>
      <c r="AB84" s="5"/>
      <c r="AC84" s="5"/>
      <c r="AD84" s="5"/>
      <c r="AE84" s="5"/>
      <c r="AF84" s="5"/>
      <c r="AG84" s="5"/>
    </row>
    <row r="85" spans="1:33" ht="30" customHeight="1">
      <c r="A85" s="39" t="s">
        <v>20</v>
      </c>
      <c r="B85" s="78" t="s">
        <v>126</v>
      </c>
      <c r="C85" s="65" t="s">
        <v>127</v>
      </c>
      <c r="D85" s="66"/>
      <c r="E85" s="410">
        <f>SUM(E86:E88)</f>
        <v>6</v>
      </c>
      <c r="F85" s="68"/>
      <c r="G85" s="69">
        <f>SUM(G86:G88)</f>
        <v>1200</v>
      </c>
      <c r="H85" s="410">
        <f>SUM(H86:H88)</f>
        <v>10</v>
      </c>
      <c r="I85" s="68"/>
      <c r="J85" s="69">
        <f>SUM(J86:J88)</f>
        <v>1200</v>
      </c>
      <c r="K85" s="67">
        <f>SUM(K86:K88)</f>
        <v>0</v>
      </c>
      <c r="L85" s="68"/>
      <c r="M85" s="69">
        <f>SUM(M86:M88)</f>
        <v>0</v>
      </c>
      <c r="N85" s="67">
        <f>SUM(N86:N88)</f>
        <v>0</v>
      </c>
      <c r="O85" s="68"/>
      <c r="P85" s="69">
        <f>SUM(P86:P88)</f>
        <v>0</v>
      </c>
      <c r="Q85" s="67">
        <f>SUM(Q86:Q88)</f>
        <v>0</v>
      </c>
      <c r="R85" s="68"/>
      <c r="S85" s="69">
        <f>SUM(S86:S88)</f>
        <v>0</v>
      </c>
      <c r="T85" s="67">
        <f>SUM(T86:T88)</f>
        <v>0</v>
      </c>
      <c r="U85" s="68"/>
      <c r="V85" s="69">
        <f>SUM(V86:V88)</f>
        <v>0</v>
      </c>
      <c r="W85" s="70">
        <f>SUM(W86:W88)</f>
        <v>1200</v>
      </c>
      <c r="X85" s="70">
        <f>SUM(X86:X88)</f>
        <v>1200</v>
      </c>
      <c r="Y85" s="70">
        <f t="shared" si="18"/>
        <v>0</v>
      </c>
      <c r="Z85" s="243">
        <f>Y85/W85</f>
        <v>0</v>
      </c>
      <c r="AA85" s="222"/>
      <c r="AB85" s="57"/>
      <c r="AC85" s="57"/>
      <c r="AD85" s="57"/>
      <c r="AE85" s="57"/>
      <c r="AF85" s="57"/>
      <c r="AG85" s="57"/>
    </row>
    <row r="86" spans="1:33" ht="30" customHeight="1">
      <c r="A86" s="48" t="s">
        <v>22</v>
      </c>
      <c r="B86" s="49" t="s">
        <v>128</v>
      </c>
      <c r="C86" s="114" t="s">
        <v>323</v>
      </c>
      <c r="D86" s="105" t="s">
        <v>130</v>
      </c>
      <c r="E86" s="409">
        <v>6</v>
      </c>
      <c r="F86" s="53">
        <v>200</v>
      </c>
      <c r="G86" s="54">
        <f>E86*F86</f>
        <v>1200</v>
      </c>
      <c r="H86" s="409">
        <v>10</v>
      </c>
      <c r="I86" s="53">
        <v>120</v>
      </c>
      <c r="J86" s="54">
        <f>H86*I86</f>
        <v>1200</v>
      </c>
      <c r="K86" s="52"/>
      <c r="L86" s="53"/>
      <c r="M86" s="54">
        <f>K86*L86</f>
        <v>0</v>
      </c>
      <c r="N86" s="52"/>
      <c r="O86" s="53"/>
      <c r="P86" s="54">
        <f>N86*O86</f>
        <v>0</v>
      </c>
      <c r="Q86" s="52"/>
      <c r="R86" s="53"/>
      <c r="S86" s="54">
        <f>Q86*R86</f>
        <v>0</v>
      </c>
      <c r="T86" s="52"/>
      <c r="U86" s="53"/>
      <c r="V86" s="54">
        <f>T86*U86</f>
        <v>0</v>
      </c>
      <c r="W86" s="55">
        <f>G86+M86+S86</f>
        <v>1200</v>
      </c>
      <c r="X86" s="242">
        <f aca="true" t="shared" si="19" ref="X86:X96">J86+P86+V86</f>
        <v>1200</v>
      </c>
      <c r="Y86" s="242">
        <f t="shared" si="18"/>
        <v>0</v>
      </c>
      <c r="Z86" s="249">
        <f aca="true" t="shared" si="20" ref="Z86:Z96">Y86/W86</f>
        <v>0</v>
      </c>
      <c r="AA86" s="212"/>
      <c r="AB86" s="57"/>
      <c r="AC86" s="57"/>
      <c r="AD86" s="57"/>
      <c r="AE86" s="57"/>
      <c r="AF86" s="57"/>
      <c r="AG86" s="57"/>
    </row>
    <row r="87" spans="1:33" ht="30" customHeight="1">
      <c r="A87" s="48" t="s">
        <v>22</v>
      </c>
      <c r="B87" s="49" t="s">
        <v>131</v>
      </c>
      <c r="C87" s="114" t="s">
        <v>129</v>
      </c>
      <c r="D87" s="105" t="s">
        <v>130</v>
      </c>
      <c r="E87" s="52"/>
      <c r="F87" s="53"/>
      <c r="G87" s="54">
        <f>E87*F87</f>
        <v>0</v>
      </c>
      <c r="H87" s="52"/>
      <c r="I87" s="53"/>
      <c r="J87" s="54">
        <f>H87*I87</f>
        <v>0</v>
      </c>
      <c r="K87" s="52"/>
      <c r="L87" s="53"/>
      <c r="M87" s="54">
        <f>K87*L87</f>
        <v>0</v>
      </c>
      <c r="N87" s="52"/>
      <c r="O87" s="53"/>
      <c r="P87" s="54">
        <f>N87*O87</f>
        <v>0</v>
      </c>
      <c r="Q87" s="52"/>
      <c r="R87" s="53"/>
      <c r="S87" s="54">
        <f>Q87*R87</f>
        <v>0</v>
      </c>
      <c r="T87" s="52"/>
      <c r="U87" s="53"/>
      <c r="V87" s="54">
        <f>T87*U87</f>
        <v>0</v>
      </c>
      <c r="W87" s="55">
        <f>G87+M87+S87</f>
        <v>0</v>
      </c>
      <c r="X87" s="242">
        <f t="shared" si="19"/>
        <v>0</v>
      </c>
      <c r="Y87" s="242">
        <f t="shared" si="18"/>
        <v>0</v>
      </c>
      <c r="Z87" s="249" t="e">
        <f t="shared" si="20"/>
        <v>#DIV/0!</v>
      </c>
      <c r="AA87" s="212"/>
      <c r="AB87" s="57"/>
      <c r="AC87" s="57"/>
      <c r="AD87" s="57"/>
      <c r="AE87" s="57"/>
      <c r="AF87" s="57"/>
      <c r="AG87" s="57"/>
    </row>
    <row r="88" spans="1:33" ht="30" customHeight="1" thickBot="1">
      <c r="A88" s="58" t="s">
        <v>22</v>
      </c>
      <c r="B88" s="59" t="s">
        <v>132</v>
      </c>
      <c r="C88" s="114" t="s">
        <v>129</v>
      </c>
      <c r="D88" s="107" t="s">
        <v>130</v>
      </c>
      <c r="E88" s="61"/>
      <c r="F88" s="62"/>
      <c r="G88" s="63">
        <f>E88*F88</f>
        <v>0</v>
      </c>
      <c r="H88" s="61"/>
      <c r="I88" s="62"/>
      <c r="J88" s="63">
        <f>H88*I88</f>
        <v>0</v>
      </c>
      <c r="K88" s="61"/>
      <c r="L88" s="62"/>
      <c r="M88" s="63">
        <f>K88*L88</f>
        <v>0</v>
      </c>
      <c r="N88" s="61"/>
      <c r="O88" s="62"/>
      <c r="P88" s="63">
        <f>N88*O88</f>
        <v>0</v>
      </c>
      <c r="Q88" s="61"/>
      <c r="R88" s="62"/>
      <c r="S88" s="63">
        <f>Q88*R88</f>
        <v>0</v>
      </c>
      <c r="T88" s="61"/>
      <c r="U88" s="62"/>
      <c r="V88" s="63">
        <f>T88*U88</f>
        <v>0</v>
      </c>
      <c r="W88" s="64">
        <f>G88+M88+S88</f>
        <v>0</v>
      </c>
      <c r="X88" s="242">
        <f t="shared" si="19"/>
        <v>0</v>
      </c>
      <c r="Y88" s="242">
        <f t="shared" si="18"/>
        <v>0</v>
      </c>
      <c r="Z88" s="249" t="e">
        <f t="shared" si="20"/>
        <v>#DIV/0!</v>
      </c>
      <c r="AA88" s="221"/>
      <c r="AB88" s="57"/>
      <c r="AC88" s="57"/>
      <c r="AD88" s="57"/>
      <c r="AE88" s="57"/>
      <c r="AF88" s="57"/>
      <c r="AG88" s="57"/>
    </row>
    <row r="89" spans="1:33" ht="30" customHeight="1" thickBot="1">
      <c r="A89" s="39" t="s">
        <v>20</v>
      </c>
      <c r="B89" s="78" t="s">
        <v>133</v>
      </c>
      <c r="C89" s="65" t="s">
        <v>134</v>
      </c>
      <c r="D89" s="237"/>
      <c r="E89" s="236">
        <f>SUM(E90:E92)</f>
        <v>0</v>
      </c>
      <c r="F89" s="68"/>
      <c r="G89" s="69">
        <f>SUM(G90:G92)</f>
        <v>0</v>
      </c>
      <c r="H89" s="236">
        <f>SUM(H90:H92)</f>
        <v>0</v>
      </c>
      <c r="I89" s="68"/>
      <c r="J89" s="69">
        <f>SUM(J90:J92)</f>
        <v>0</v>
      </c>
      <c r="K89" s="236">
        <f>SUM(K90:K92)</f>
        <v>0</v>
      </c>
      <c r="L89" s="68"/>
      <c r="M89" s="69">
        <f>SUM(M90:M92)</f>
        <v>0</v>
      </c>
      <c r="N89" s="236">
        <f>SUM(N90:N92)</f>
        <v>0</v>
      </c>
      <c r="O89" s="68"/>
      <c r="P89" s="69">
        <f>SUM(P90:P92)</f>
        <v>0</v>
      </c>
      <c r="Q89" s="236">
        <f>SUM(Q90:Q92)</f>
        <v>0</v>
      </c>
      <c r="R89" s="68"/>
      <c r="S89" s="69">
        <f>SUM(S90:S92)</f>
        <v>0</v>
      </c>
      <c r="T89" s="236">
        <f>SUM(T90:T92)</f>
        <v>0</v>
      </c>
      <c r="U89" s="68"/>
      <c r="V89" s="69">
        <f>SUM(V90:V92)</f>
        <v>0</v>
      </c>
      <c r="W89" s="70">
        <f>SUM(W90:W92)</f>
        <v>0</v>
      </c>
      <c r="X89" s="70">
        <f>SUM(X90:X92)</f>
        <v>0</v>
      </c>
      <c r="Y89" s="70">
        <f t="shared" si="18"/>
        <v>0</v>
      </c>
      <c r="Z89" s="70" t="e">
        <f>Y89/W89</f>
        <v>#DIV/0!</v>
      </c>
      <c r="AA89" s="222"/>
      <c r="AB89" s="57"/>
      <c r="AC89" s="57"/>
      <c r="AD89" s="57"/>
      <c r="AE89" s="57"/>
      <c r="AF89" s="57"/>
      <c r="AG89" s="57"/>
    </row>
    <row r="90" spans="1:33" ht="30" customHeight="1">
      <c r="A90" s="48" t="s">
        <v>22</v>
      </c>
      <c r="B90" s="49" t="s">
        <v>135</v>
      </c>
      <c r="C90" s="114" t="s">
        <v>136</v>
      </c>
      <c r="D90" s="235" t="s">
        <v>57</v>
      </c>
      <c r="E90" s="52"/>
      <c r="F90" s="53"/>
      <c r="G90" s="54">
        <f>E90*F90</f>
        <v>0</v>
      </c>
      <c r="H90" s="52"/>
      <c r="I90" s="53"/>
      <c r="J90" s="54">
        <f>H90*I90</f>
        <v>0</v>
      </c>
      <c r="K90" s="52"/>
      <c r="L90" s="53"/>
      <c r="M90" s="54">
        <f>K90*L90</f>
        <v>0</v>
      </c>
      <c r="N90" s="52"/>
      <c r="O90" s="53"/>
      <c r="P90" s="54">
        <f>N90*O90</f>
        <v>0</v>
      </c>
      <c r="Q90" s="52"/>
      <c r="R90" s="53"/>
      <c r="S90" s="54">
        <f>Q90*R90</f>
        <v>0</v>
      </c>
      <c r="T90" s="52"/>
      <c r="U90" s="53"/>
      <c r="V90" s="54">
        <f>T90*U90</f>
        <v>0</v>
      </c>
      <c r="W90" s="55">
        <f>G90+M90+S90</f>
        <v>0</v>
      </c>
      <c r="X90" s="242">
        <f t="shared" si="19"/>
        <v>0</v>
      </c>
      <c r="Y90" s="242">
        <f t="shared" si="18"/>
        <v>0</v>
      </c>
      <c r="Z90" s="249" t="e">
        <f t="shared" si="20"/>
        <v>#DIV/0!</v>
      </c>
      <c r="AA90" s="212"/>
      <c r="AB90" s="57"/>
      <c r="AC90" s="57"/>
      <c r="AD90" s="57"/>
      <c r="AE90" s="57"/>
      <c r="AF90" s="57"/>
      <c r="AG90" s="57"/>
    </row>
    <row r="91" spans="1:33" ht="30" customHeight="1">
      <c r="A91" s="48" t="s">
        <v>22</v>
      </c>
      <c r="B91" s="49" t="s">
        <v>137</v>
      </c>
      <c r="C91" s="93" t="s">
        <v>136</v>
      </c>
      <c r="D91" s="105" t="s">
        <v>57</v>
      </c>
      <c r="E91" s="52"/>
      <c r="F91" s="53"/>
      <c r="G91" s="54">
        <f>E91*F91</f>
        <v>0</v>
      </c>
      <c r="H91" s="52"/>
      <c r="I91" s="53"/>
      <c r="J91" s="54">
        <f>H91*I91</f>
        <v>0</v>
      </c>
      <c r="K91" s="52"/>
      <c r="L91" s="53"/>
      <c r="M91" s="54">
        <f>K91*L91</f>
        <v>0</v>
      </c>
      <c r="N91" s="52"/>
      <c r="O91" s="53"/>
      <c r="P91" s="54">
        <f>N91*O91</f>
        <v>0</v>
      </c>
      <c r="Q91" s="52"/>
      <c r="R91" s="53"/>
      <c r="S91" s="54">
        <f>Q91*R91</f>
        <v>0</v>
      </c>
      <c r="T91" s="52"/>
      <c r="U91" s="53"/>
      <c r="V91" s="54">
        <f>T91*U91</f>
        <v>0</v>
      </c>
      <c r="W91" s="55">
        <f>G91+M91+S91</f>
        <v>0</v>
      </c>
      <c r="X91" s="242">
        <f t="shared" si="19"/>
        <v>0</v>
      </c>
      <c r="Y91" s="242">
        <f t="shared" si="18"/>
        <v>0</v>
      </c>
      <c r="Z91" s="249" t="e">
        <f t="shared" si="20"/>
        <v>#DIV/0!</v>
      </c>
      <c r="AA91" s="212"/>
      <c r="AB91" s="57"/>
      <c r="AC91" s="57"/>
      <c r="AD91" s="57"/>
      <c r="AE91" s="57"/>
      <c r="AF91" s="57"/>
      <c r="AG91" s="57"/>
    </row>
    <row r="92" spans="1:33" ht="30" customHeight="1" thickBot="1">
      <c r="A92" s="58" t="s">
        <v>22</v>
      </c>
      <c r="B92" s="59" t="s">
        <v>138</v>
      </c>
      <c r="C92" s="85" t="s">
        <v>136</v>
      </c>
      <c r="D92" s="107" t="s">
        <v>57</v>
      </c>
      <c r="E92" s="61"/>
      <c r="F92" s="62"/>
      <c r="G92" s="63">
        <f>E92*F92</f>
        <v>0</v>
      </c>
      <c r="H92" s="61"/>
      <c r="I92" s="62"/>
      <c r="J92" s="63">
        <f>H92*I92</f>
        <v>0</v>
      </c>
      <c r="K92" s="61"/>
      <c r="L92" s="62"/>
      <c r="M92" s="63">
        <f>K92*L92</f>
        <v>0</v>
      </c>
      <c r="N92" s="61"/>
      <c r="O92" s="62"/>
      <c r="P92" s="63">
        <f>N92*O92</f>
        <v>0</v>
      </c>
      <c r="Q92" s="61"/>
      <c r="R92" s="62"/>
      <c r="S92" s="63">
        <f>Q92*R92</f>
        <v>0</v>
      </c>
      <c r="T92" s="61"/>
      <c r="U92" s="62"/>
      <c r="V92" s="63">
        <f>T92*U92</f>
        <v>0</v>
      </c>
      <c r="W92" s="64">
        <f>G92+M92+S92</f>
        <v>0</v>
      </c>
      <c r="X92" s="242">
        <f t="shared" si="19"/>
        <v>0</v>
      </c>
      <c r="Y92" s="242">
        <f t="shared" si="18"/>
        <v>0</v>
      </c>
      <c r="Z92" s="249" t="e">
        <f t="shared" si="20"/>
        <v>#DIV/0!</v>
      </c>
      <c r="AA92" s="221"/>
      <c r="AB92" s="57"/>
      <c r="AC92" s="57"/>
      <c r="AD92" s="57"/>
      <c r="AE92" s="57"/>
      <c r="AF92" s="57"/>
      <c r="AG92" s="57"/>
    </row>
    <row r="93" spans="1:33" ht="30" customHeight="1">
      <c r="A93" s="39" t="s">
        <v>20</v>
      </c>
      <c r="B93" s="187" t="s">
        <v>139</v>
      </c>
      <c r="C93" s="192" t="s">
        <v>140</v>
      </c>
      <c r="D93" s="190"/>
      <c r="E93" s="236">
        <f>SUM(E94:E96)</f>
        <v>0</v>
      </c>
      <c r="F93" s="68"/>
      <c r="G93" s="69">
        <f>SUM(G94:G96)</f>
        <v>0</v>
      </c>
      <c r="H93" s="236">
        <f>SUM(H94:H96)</f>
        <v>0</v>
      </c>
      <c r="I93" s="68"/>
      <c r="J93" s="69">
        <f>SUM(J94:J96)</f>
        <v>0</v>
      </c>
      <c r="K93" s="236">
        <f>SUM(K94:K96)</f>
        <v>0</v>
      </c>
      <c r="L93" s="68"/>
      <c r="M93" s="69">
        <f>SUM(M94:M96)</f>
        <v>0</v>
      </c>
      <c r="N93" s="236">
        <f>SUM(N94:N96)</f>
        <v>0</v>
      </c>
      <c r="O93" s="68"/>
      <c r="P93" s="69">
        <f>SUM(P94:P96)</f>
        <v>0</v>
      </c>
      <c r="Q93" s="236">
        <f>SUM(Q94:Q96)</f>
        <v>0</v>
      </c>
      <c r="R93" s="68"/>
      <c r="S93" s="69">
        <f>SUM(S94:S96)</f>
        <v>0</v>
      </c>
      <c r="T93" s="236">
        <f>SUM(T94:T96)</f>
        <v>0</v>
      </c>
      <c r="U93" s="68"/>
      <c r="V93" s="69">
        <f>SUM(V94:V96)</f>
        <v>0</v>
      </c>
      <c r="W93" s="70">
        <f>SUM(W94:W96)</f>
        <v>0</v>
      </c>
      <c r="X93" s="70">
        <f>SUM(X94:X96)</f>
        <v>0</v>
      </c>
      <c r="Y93" s="70">
        <f t="shared" si="18"/>
        <v>0</v>
      </c>
      <c r="Z93" s="70" t="e">
        <f>Y93/W93</f>
        <v>#DIV/0!</v>
      </c>
      <c r="AA93" s="222"/>
      <c r="AB93" s="57"/>
      <c r="AC93" s="57"/>
      <c r="AD93" s="57"/>
      <c r="AE93" s="57"/>
      <c r="AF93" s="57"/>
      <c r="AG93" s="57"/>
    </row>
    <row r="94" spans="1:33" ht="30" customHeight="1">
      <c r="A94" s="48" t="s">
        <v>22</v>
      </c>
      <c r="B94" s="188" t="s">
        <v>141</v>
      </c>
      <c r="C94" s="193" t="s">
        <v>63</v>
      </c>
      <c r="D94" s="191" t="s">
        <v>64</v>
      </c>
      <c r="E94" s="52"/>
      <c r="F94" s="53"/>
      <c r="G94" s="54">
        <f>E94*F94</f>
        <v>0</v>
      </c>
      <c r="H94" s="52"/>
      <c r="I94" s="53"/>
      <c r="J94" s="54">
        <f>H94*I94</f>
        <v>0</v>
      </c>
      <c r="K94" s="52"/>
      <c r="L94" s="53"/>
      <c r="M94" s="54">
        <f>K94*L94</f>
        <v>0</v>
      </c>
      <c r="N94" s="52"/>
      <c r="O94" s="53"/>
      <c r="P94" s="54">
        <f>N94*O94</f>
        <v>0</v>
      </c>
      <c r="Q94" s="52"/>
      <c r="R94" s="53"/>
      <c r="S94" s="54">
        <f>Q94*R94</f>
        <v>0</v>
      </c>
      <c r="T94" s="52"/>
      <c r="U94" s="53"/>
      <c r="V94" s="54">
        <f>T94*U94</f>
        <v>0</v>
      </c>
      <c r="W94" s="55">
        <f>G94+M94+S94</f>
        <v>0</v>
      </c>
      <c r="X94" s="242">
        <f t="shared" si="19"/>
        <v>0</v>
      </c>
      <c r="Y94" s="242">
        <f t="shared" si="18"/>
        <v>0</v>
      </c>
      <c r="Z94" s="249" t="e">
        <f t="shared" si="20"/>
        <v>#DIV/0!</v>
      </c>
      <c r="AA94" s="212"/>
      <c r="AB94" s="56"/>
      <c r="AC94" s="57"/>
      <c r="AD94" s="57"/>
      <c r="AE94" s="57"/>
      <c r="AF94" s="57"/>
      <c r="AG94" s="57"/>
    </row>
    <row r="95" spans="1:33" ht="30" customHeight="1">
      <c r="A95" s="48" t="s">
        <v>22</v>
      </c>
      <c r="B95" s="188" t="s">
        <v>142</v>
      </c>
      <c r="C95" s="193" t="s">
        <v>63</v>
      </c>
      <c r="D95" s="191" t="s">
        <v>64</v>
      </c>
      <c r="E95" s="52"/>
      <c r="F95" s="53"/>
      <c r="G95" s="54">
        <f>E95*F95</f>
        <v>0</v>
      </c>
      <c r="H95" s="52"/>
      <c r="I95" s="53"/>
      <c r="J95" s="54">
        <f>H95*I95</f>
        <v>0</v>
      </c>
      <c r="K95" s="52"/>
      <c r="L95" s="53"/>
      <c r="M95" s="54">
        <f>K95*L95</f>
        <v>0</v>
      </c>
      <c r="N95" s="52"/>
      <c r="O95" s="53"/>
      <c r="P95" s="54">
        <f>N95*O95</f>
        <v>0</v>
      </c>
      <c r="Q95" s="52"/>
      <c r="R95" s="53"/>
      <c r="S95" s="54">
        <f>Q95*R95</f>
        <v>0</v>
      </c>
      <c r="T95" s="52"/>
      <c r="U95" s="53"/>
      <c r="V95" s="54">
        <f>T95*U95</f>
        <v>0</v>
      </c>
      <c r="W95" s="55">
        <f>G95+M95+S95</f>
        <v>0</v>
      </c>
      <c r="X95" s="242">
        <f t="shared" si="19"/>
        <v>0</v>
      </c>
      <c r="Y95" s="242">
        <f t="shared" si="18"/>
        <v>0</v>
      </c>
      <c r="Z95" s="249" t="e">
        <f t="shared" si="20"/>
        <v>#DIV/0!</v>
      </c>
      <c r="AA95" s="212"/>
      <c r="AB95" s="57"/>
      <c r="AC95" s="57"/>
      <c r="AD95" s="57"/>
      <c r="AE95" s="57"/>
      <c r="AF95" s="57"/>
      <c r="AG95" s="57"/>
    </row>
    <row r="96" spans="1:33" ht="30" customHeight="1" thickBot="1">
      <c r="A96" s="58" t="s">
        <v>22</v>
      </c>
      <c r="B96" s="202" t="s">
        <v>143</v>
      </c>
      <c r="C96" s="203" t="s">
        <v>63</v>
      </c>
      <c r="D96" s="191" t="s">
        <v>64</v>
      </c>
      <c r="E96" s="73"/>
      <c r="F96" s="74"/>
      <c r="G96" s="75">
        <f>E96*F96</f>
        <v>0</v>
      </c>
      <c r="H96" s="73"/>
      <c r="I96" s="74"/>
      <c r="J96" s="75">
        <f>H96*I96</f>
        <v>0</v>
      </c>
      <c r="K96" s="73"/>
      <c r="L96" s="74"/>
      <c r="M96" s="75">
        <f>K96*L96</f>
        <v>0</v>
      </c>
      <c r="N96" s="73"/>
      <c r="O96" s="74"/>
      <c r="P96" s="75">
        <f>N96*O96</f>
        <v>0</v>
      </c>
      <c r="Q96" s="73"/>
      <c r="R96" s="74"/>
      <c r="S96" s="75">
        <f>Q96*R96</f>
        <v>0</v>
      </c>
      <c r="T96" s="73"/>
      <c r="U96" s="74"/>
      <c r="V96" s="75">
        <f>T96*U96</f>
        <v>0</v>
      </c>
      <c r="W96" s="64">
        <f>G96+M96+S96</f>
        <v>0</v>
      </c>
      <c r="X96" s="242">
        <f t="shared" si="19"/>
        <v>0</v>
      </c>
      <c r="Y96" s="245">
        <f t="shared" si="18"/>
        <v>0</v>
      </c>
      <c r="Z96" s="249" t="e">
        <f t="shared" si="20"/>
        <v>#DIV/0!</v>
      </c>
      <c r="AA96" s="223"/>
      <c r="AB96" s="57"/>
      <c r="AC96" s="57"/>
      <c r="AD96" s="57"/>
      <c r="AE96" s="57"/>
      <c r="AF96" s="57"/>
      <c r="AG96" s="57"/>
    </row>
    <row r="97" spans="1:33" ht="39.75" customHeight="1" thickBot="1">
      <c r="A97" s="608" t="s">
        <v>252</v>
      </c>
      <c r="B97" s="573"/>
      <c r="C97" s="573"/>
      <c r="D97" s="574"/>
      <c r="E97" s="87"/>
      <c r="F97" s="87"/>
      <c r="G97" s="86">
        <f>G85+G89+G93</f>
        <v>1200</v>
      </c>
      <c r="H97" s="87"/>
      <c r="I97" s="87"/>
      <c r="J97" s="86">
        <f>J85+J89+J93</f>
        <v>1200</v>
      </c>
      <c r="K97" s="87"/>
      <c r="L97" s="87"/>
      <c r="M97" s="86">
        <f>M85+M89+M93</f>
        <v>0</v>
      </c>
      <c r="N97" s="87"/>
      <c r="O97" s="87"/>
      <c r="P97" s="86">
        <f>P85+P89+P93</f>
        <v>0</v>
      </c>
      <c r="Q97" s="87"/>
      <c r="R97" s="87"/>
      <c r="S97" s="86">
        <f>S85+S89+S93</f>
        <v>0</v>
      </c>
      <c r="T97" s="87"/>
      <c r="U97" s="87"/>
      <c r="V97" s="86">
        <f>V85+V89+V93</f>
        <v>0</v>
      </c>
      <c r="W97" s="95">
        <f>W85+W89+W93</f>
        <v>1200</v>
      </c>
      <c r="X97" s="244">
        <f>X85+X89+X93</f>
        <v>1200</v>
      </c>
      <c r="Y97" s="609">
        <f t="shared" si="18"/>
        <v>0</v>
      </c>
      <c r="Z97" s="95">
        <f>Y97/W97</f>
        <v>0</v>
      </c>
      <c r="AA97" s="225"/>
      <c r="AC97" s="5"/>
      <c r="AD97" s="5"/>
      <c r="AE97" s="5"/>
      <c r="AF97" s="5"/>
      <c r="AG97" s="5"/>
    </row>
    <row r="98" spans="1:33" ht="30" customHeight="1" thickBot="1">
      <c r="A98" s="117" t="s">
        <v>19</v>
      </c>
      <c r="B98" s="118">
        <v>6</v>
      </c>
      <c r="C98" s="119" t="s">
        <v>144</v>
      </c>
      <c r="D98" s="446"/>
      <c r="E98" s="545"/>
      <c r="F98" s="545"/>
      <c r="G98" s="545"/>
      <c r="H98" s="37"/>
      <c r="I98" s="37"/>
      <c r="J98" s="37"/>
      <c r="K98" s="545"/>
      <c r="L98" s="545"/>
      <c r="M98" s="545"/>
      <c r="N98" s="545"/>
      <c r="O98" s="545"/>
      <c r="P98" s="545"/>
      <c r="Q98" s="545"/>
      <c r="R98" s="545"/>
      <c r="S98" s="545"/>
      <c r="T98" s="37"/>
      <c r="U98" s="37"/>
      <c r="V98" s="37"/>
      <c r="W98" s="38"/>
      <c r="X98" s="38"/>
      <c r="Y98" s="247"/>
      <c r="Z98" s="38"/>
      <c r="AA98" s="219"/>
      <c r="AB98" s="5"/>
      <c r="AC98" s="5"/>
      <c r="AD98" s="5"/>
      <c r="AE98" s="5"/>
      <c r="AF98" s="5"/>
      <c r="AG98" s="5"/>
    </row>
    <row r="99" spans="1:33" ht="30" customHeight="1" thickBot="1">
      <c r="A99" s="39" t="s">
        <v>20</v>
      </c>
      <c r="B99" s="433" t="s">
        <v>145</v>
      </c>
      <c r="C99" s="568" t="s">
        <v>146</v>
      </c>
      <c r="D99" s="473"/>
      <c r="E99" s="462">
        <f>SUM(E100:E180)</f>
        <v>138</v>
      </c>
      <c r="F99" s="463"/>
      <c r="G99" s="464">
        <f>SUM(G100:G180)</f>
        <v>198196.5</v>
      </c>
      <c r="H99" s="431">
        <f>SUM(H100:H180)</f>
        <v>7054.1305</v>
      </c>
      <c r="I99" s="44"/>
      <c r="J99" s="283">
        <f>SUM(J100:J180)</f>
        <v>205784.020325</v>
      </c>
      <c r="K99" s="462">
        <f>SUM(K100:K106)</f>
        <v>0</v>
      </c>
      <c r="L99" s="463"/>
      <c r="M99" s="464">
        <f>SUM(M100:M106)</f>
        <v>0</v>
      </c>
      <c r="N99" s="462">
        <f>SUM(N100:N106)</f>
        <v>0</v>
      </c>
      <c r="O99" s="463"/>
      <c r="P99" s="464">
        <f>SUM(P100:P106)</f>
        <v>0</v>
      </c>
      <c r="Q99" s="462">
        <f>SUM(Q100:Q106)</f>
        <v>0</v>
      </c>
      <c r="R99" s="463"/>
      <c r="S99" s="464">
        <f>SUM(S100:S106)</f>
        <v>0</v>
      </c>
      <c r="T99" s="592">
        <f>SUM(T100:T106)</f>
        <v>0</v>
      </c>
      <c r="U99" s="593"/>
      <c r="V99" s="594">
        <f>SUM(V100:V106)</f>
        <v>0</v>
      </c>
      <c r="W99" s="594">
        <f>SUM(W100:W180)</f>
        <v>198196.5</v>
      </c>
      <c r="X99" s="594">
        <f>SUM(X100:X180)</f>
        <v>205784.020325</v>
      </c>
      <c r="Y99" s="594">
        <f>SUM(Y100:Y180)</f>
        <v>-7587.520325</v>
      </c>
      <c r="Z99" s="602">
        <f>Y99/W99</f>
        <v>-0.03828281692663594</v>
      </c>
      <c r="AA99" s="220"/>
      <c r="AB99" s="47"/>
      <c r="AC99" s="47"/>
      <c r="AD99" s="47"/>
      <c r="AE99" s="47"/>
      <c r="AF99" s="47"/>
      <c r="AG99" s="47"/>
    </row>
    <row r="100" spans="1:33" ht="75" customHeight="1" thickBot="1">
      <c r="A100" s="58" t="s">
        <v>22</v>
      </c>
      <c r="B100" s="657" t="s">
        <v>147</v>
      </c>
      <c r="C100" s="400" t="s">
        <v>324</v>
      </c>
      <c r="D100" s="565" t="s">
        <v>57</v>
      </c>
      <c r="E100" s="520">
        <v>50</v>
      </c>
      <c r="F100" s="62">
        <v>1520</v>
      </c>
      <c r="G100" s="467">
        <f>E100*F100</f>
        <v>76000</v>
      </c>
      <c r="H100" s="133"/>
      <c r="I100" s="62"/>
      <c r="J100" s="334">
        <f>H100*I100</f>
        <v>0</v>
      </c>
      <c r="K100" s="520"/>
      <c r="L100" s="62"/>
      <c r="M100" s="467">
        <f>K100*L100</f>
        <v>0</v>
      </c>
      <c r="N100" s="520"/>
      <c r="O100" s="62"/>
      <c r="P100" s="467">
        <f>N100*O100</f>
        <v>0</v>
      </c>
      <c r="Q100" s="520"/>
      <c r="R100" s="62"/>
      <c r="S100" s="467">
        <f aca="true" t="shared" si="21" ref="S100:S106">Q100*R100</f>
        <v>0</v>
      </c>
      <c r="T100" s="595"/>
      <c r="U100" s="596"/>
      <c r="V100" s="601">
        <f>T100*U100</f>
        <v>0</v>
      </c>
      <c r="W100" s="356">
        <f>G100+M100+S100</f>
        <v>76000</v>
      </c>
      <c r="X100" s="357">
        <f>J100+P100+V100</f>
        <v>0</v>
      </c>
      <c r="Y100" s="357">
        <f t="shared" si="18"/>
        <v>76000</v>
      </c>
      <c r="Z100" s="358">
        <f>Y100/W100</f>
        <v>1</v>
      </c>
      <c r="AA100" s="227" t="s">
        <v>521</v>
      </c>
      <c r="AB100" s="57"/>
      <c r="AC100" s="57"/>
      <c r="AD100" s="57"/>
      <c r="AE100" s="57"/>
      <c r="AF100" s="57"/>
      <c r="AG100" s="57"/>
    </row>
    <row r="101" spans="1:33" ht="30" customHeight="1" thickBot="1">
      <c r="A101" s="411" t="s">
        <v>22</v>
      </c>
      <c r="B101" s="490" t="s">
        <v>149</v>
      </c>
      <c r="C101" s="588" t="s">
        <v>439</v>
      </c>
      <c r="D101" s="565" t="s">
        <v>57</v>
      </c>
      <c r="E101" s="581">
        <v>0</v>
      </c>
      <c r="F101" s="566">
        <v>0</v>
      </c>
      <c r="G101" s="467">
        <f aca="true" t="shared" si="22" ref="G101:G146">E101*F101</f>
        <v>0</v>
      </c>
      <c r="H101" s="611">
        <v>59</v>
      </c>
      <c r="I101" s="610">
        <v>327.94</v>
      </c>
      <c r="J101" s="597">
        <v>19348.59</v>
      </c>
      <c r="K101" s="468"/>
      <c r="L101" s="355"/>
      <c r="M101" s="469">
        <f>K101*L101</f>
        <v>0</v>
      </c>
      <c r="N101" s="468"/>
      <c r="O101" s="355"/>
      <c r="P101" s="469">
        <f>N101*O101</f>
        <v>0</v>
      </c>
      <c r="Q101" s="468"/>
      <c r="R101" s="355"/>
      <c r="S101" s="469">
        <f t="shared" si="21"/>
        <v>0</v>
      </c>
      <c r="T101" s="468"/>
      <c r="U101" s="355"/>
      <c r="V101" s="414">
        <f>T101*U101</f>
        <v>0</v>
      </c>
      <c r="W101" s="356">
        <f>G101+M101+S101</f>
        <v>0</v>
      </c>
      <c r="X101" s="357">
        <f aca="true" t="shared" si="23" ref="X101:X162">J101+P101+V101</f>
        <v>19348.59</v>
      </c>
      <c r="Y101" s="357">
        <f t="shared" si="18"/>
        <v>-19348.59</v>
      </c>
      <c r="Z101" s="358" t="e">
        <f>Y101/W101</f>
        <v>#DIV/0!</v>
      </c>
      <c r="AA101" s="452"/>
      <c r="AB101" s="57"/>
      <c r="AC101" s="57"/>
      <c r="AD101" s="57"/>
      <c r="AE101" s="57"/>
      <c r="AF101" s="57"/>
      <c r="AG101" s="57"/>
    </row>
    <row r="102" spans="1:33" ht="30" customHeight="1" thickBot="1">
      <c r="A102" s="411" t="s">
        <v>22</v>
      </c>
      <c r="B102" s="490" t="s">
        <v>150</v>
      </c>
      <c r="C102" s="588" t="s">
        <v>440</v>
      </c>
      <c r="D102" s="565" t="s">
        <v>57</v>
      </c>
      <c r="E102" s="581"/>
      <c r="F102" s="566"/>
      <c r="G102" s="467">
        <f t="shared" si="22"/>
        <v>0</v>
      </c>
      <c r="H102" s="611">
        <v>19</v>
      </c>
      <c r="I102" s="610">
        <v>456.03</v>
      </c>
      <c r="J102" s="597">
        <v>8664.59</v>
      </c>
      <c r="K102" s="468"/>
      <c r="L102" s="355"/>
      <c r="M102" s="469">
        <f aca="true" t="shared" si="24" ref="M102:M163">K102*L102</f>
        <v>0</v>
      </c>
      <c r="N102" s="468"/>
      <c r="O102" s="355"/>
      <c r="P102" s="469">
        <f aca="true" t="shared" si="25" ref="P102:P163">N102*O102</f>
        <v>0</v>
      </c>
      <c r="Q102" s="468"/>
      <c r="R102" s="355"/>
      <c r="S102" s="469">
        <f t="shared" si="21"/>
        <v>0</v>
      </c>
      <c r="T102" s="468"/>
      <c r="U102" s="355"/>
      <c r="V102" s="414">
        <f aca="true" t="shared" si="26" ref="V102:V163">T102*U102</f>
        <v>0</v>
      </c>
      <c r="W102" s="356">
        <f aca="true" t="shared" si="27" ref="W102:W163">G102+M102+S102</f>
        <v>0</v>
      </c>
      <c r="X102" s="357">
        <f t="shared" si="23"/>
        <v>8664.59</v>
      </c>
      <c r="Y102" s="357">
        <f t="shared" si="18"/>
        <v>-8664.59</v>
      </c>
      <c r="Z102" s="358" t="e">
        <f>Y102/W102</f>
        <v>#DIV/0!</v>
      </c>
      <c r="AA102" s="452"/>
      <c r="AB102" s="57"/>
      <c r="AC102" s="57"/>
      <c r="AD102" s="57"/>
      <c r="AE102" s="57"/>
      <c r="AF102" s="57"/>
      <c r="AG102" s="57"/>
    </row>
    <row r="103" spans="1:33" ht="30" customHeight="1" thickBot="1">
      <c r="A103" s="411" t="s">
        <v>22</v>
      </c>
      <c r="B103" s="490" t="s">
        <v>328</v>
      </c>
      <c r="C103" s="588" t="s">
        <v>441</v>
      </c>
      <c r="D103" s="565" t="s">
        <v>57</v>
      </c>
      <c r="E103" s="581"/>
      <c r="F103" s="566"/>
      <c r="G103" s="467">
        <f t="shared" si="22"/>
        <v>0</v>
      </c>
      <c r="H103" s="611">
        <v>2</v>
      </c>
      <c r="I103" s="610">
        <v>76.93</v>
      </c>
      <c r="J103" s="597">
        <f>H103*I103</f>
        <v>153.86</v>
      </c>
      <c r="K103" s="468"/>
      <c r="L103" s="355"/>
      <c r="M103" s="469">
        <f t="shared" si="24"/>
        <v>0</v>
      </c>
      <c r="N103" s="468"/>
      <c r="O103" s="355"/>
      <c r="P103" s="469">
        <f t="shared" si="25"/>
        <v>0</v>
      </c>
      <c r="Q103" s="468"/>
      <c r="R103" s="355"/>
      <c r="S103" s="469">
        <f t="shared" si="21"/>
        <v>0</v>
      </c>
      <c r="T103" s="468"/>
      <c r="U103" s="355"/>
      <c r="V103" s="414">
        <f t="shared" si="26"/>
        <v>0</v>
      </c>
      <c r="W103" s="356">
        <f t="shared" si="27"/>
        <v>0</v>
      </c>
      <c r="X103" s="357">
        <f t="shared" si="23"/>
        <v>153.86</v>
      </c>
      <c r="Y103" s="357">
        <f t="shared" si="18"/>
        <v>-153.86</v>
      </c>
      <c r="Z103" s="358" t="e">
        <f>Y103/W103</f>
        <v>#DIV/0!</v>
      </c>
      <c r="AA103" s="452"/>
      <c r="AB103" s="57"/>
      <c r="AC103" s="57"/>
      <c r="AD103" s="57"/>
      <c r="AE103" s="57"/>
      <c r="AF103" s="57"/>
      <c r="AG103" s="57"/>
    </row>
    <row r="104" spans="1:33" ht="30" customHeight="1" thickBot="1">
      <c r="A104" s="411" t="s">
        <v>22</v>
      </c>
      <c r="B104" s="490" t="s">
        <v>444</v>
      </c>
      <c r="C104" s="588" t="s">
        <v>442</v>
      </c>
      <c r="D104" s="565" t="s">
        <v>57</v>
      </c>
      <c r="E104" s="581"/>
      <c r="F104" s="566"/>
      <c r="G104" s="467">
        <f t="shared" si="22"/>
        <v>0</v>
      </c>
      <c r="H104" s="611">
        <v>3</v>
      </c>
      <c r="I104" s="610">
        <v>202.49</v>
      </c>
      <c r="J104" s="597">
        <v>607.48</v>
      </c>
      <c r="K104" s="468"/>
      <c r="L104" s="355"/>
      <c r="M104" s="469">
        <f t="shared" si="24"/>
        <v>0</v>
      </c>
      <c r="N104" s="468"/>
      <c r="O104" s="355"/>
      <c r="P104" s="469">
        <f t="shared" si="25"/>
        <v>0</v>
      </c>
      <c r="Q104" s="468"/>
      <c r="R104" s="355"/>
      <c r="S104" s="469">
        <f t="shared" si="21"/>
        <v>0</v>
      </c>
      <c r="T104" s="468"/>
      <c r="U104" s="355"/>
      <c r="V104" s="414">
        <f t="shared" si="26"/>
        <v>0</v>
      </c>
      <c r="W104" s="356">
        <f t="shared" si="27"/>
        <v>0</v>
      </c>
      <c r="X104" s="357">
        <f t="shared" si="23"/>
        <v>607.48</v>
      </c>
      <c r="Y104" s="357">
        <f t="shared" si="18"/>
        <v>-607.48</v>
      </c>
      <c r="Z104" s="358" t="e">
        <f aca="true" t="shared" si="28" ref="Z104:Z162">Y104/W104</f>
        <v>#DIV/0!</v>
      </c>
      <c r="AA104" s="452"/>
      <c r="AB104" s="57"/>
      <c r="AC104" s="57"/>
      <c r="AD104" s="57"/>
      <c r="AE104" s="57"/>
      <c r="AF104" s="57"/>
      <c r="AG104" s="57"/>
    </row>
    <row r="105" spans="1:33" ht="30" customHeight="1">
      <c r="A105" s="411" t="s">
        <v>22</v>
      </c>
      <c r="B105" s="490" t="s">
        <v>445</v>
      </c>
      <c r="C105" s="588" t="s">
        <v>443</v>
      </c>
      <c r="D105" s="565" t="s">
        <v>57</v>
      </c>
      <c r="E105" s="581"/>
      <c r="F105" s="566"/>
      <c r="G105" s="467">
        <f t="shared" si="22"/>
        <v>0</v>
      </c>
      <c r="H105" s="611">
        <v>2</v>
      </c>
      <c r="I105" s="610">
        <v>12.74</v>
      </c>
      <c r="J105" s="597">
        <f>H105*I105</f>
        <v>25.48</v>
      </c>
      <c r="K105" s="468"/>
      <c r="L105" s="355"/>
      <c r="M105" s="469">
        <f t="shared" si="24"/>
        <v>0</v>
      </c>
      <c r="N105" s="468"/>
      <c r="O105" s="355"/>
      <c r="P105" s="469">
        <f t="shared" si="25"/>
        <v>0</v>
      </c>
      <c r="Q105" s="468"/>
      <c r="R105" s="355"/>
      <c r="S105" s="469">
        <f t="shared" si="21"/>
        <v>0</v>
      </c>
      <c r="T105" s="468"/>
      <c r="U105" s="355"/>
      <c r="V105" s="414">
        <f t="shared" si="26"/>
        <v>0</v>
      </c>
      <c r="W105" s="356">
        <f t="shared" si="27"/>
        <v>0</v>
      </c>
      <c r="X105" s="357">
        <f t="shared" si="23"/>
        <v>25.48</v>
      </c>
      <c r="Y105" s="357">
        <f t="shared" si="18"/>
        <v>-25.48</v>
      </c>
      <c r="Z105" s="358" t="e">
        <f t="shared" si="28"/>
        <v>#DIV/0!</v>
      </c>
      <c r="AA105" s="452"/>
      <c r="AB105" s="57"/>
      <c r="AC105" s="57"/>
      <c r="AD105" s="57"/>
      <c r="AE105" s="57"/>
      <c r="AF105" s="57"/>
      <c r="AG105" s="57"/>
    </row>
    <row r="106" spans="1:33" ht="30" customHeight="1" thickBot="1">
      <c r="A106" s="411" t="s">
        <v>22</v>
      </c>
      <c r="B106" s="490" t="s">
        <v>446</v>
      </c>
      <c r="C106" s="567" t="s">
        <v>325</v>
      </c>
      <c r="D106" s="571" t="s">
        <v>321</v>
      </c>
      <c r="E106" s="468"/>
      <c r="F106" s="355"/>
      <c r="G106" s="467">
        <f t="shared" si="22"/>
        <v>0</v>
      </c>
      <c r="H106" s="533">
        <v>3.5</v>
      </c>
      <c r="I106" s="413">
        <v>240</v>
      </c>
      <c r="J106" s="414">
        <v>840</v>
      </c>
      <c r="K106" s="468"/>
      <c r="L106" s="355"/>
      <c r="M106" s="469">
        <f t="shared" si="24"/>
        <v>0</v>
      </c>
      <c r="N106" s="468"/>
      <c r="O106" s="355"/>
      <c r="P106" s="469">
        <f t="shared" si="25"/>
        <v>0</v>
      </c>
      <c r="Q106" s="468"/>
      <c r="R106" s="355"/>
      <c r="S106" s="469">
        <f t="shared" si="21"/>
        <v>0</v>
      </c>
      <c r="T106" s="468"/>
      <c r="U106" s="355"/>
      <c r="V106" s="414">
        <f t="shared" si="26"/>
        <v>0</v>
      </c>
      <c r="W106" s="356">
        <f t="shared" si="27"/>
        <v>0</v>
      </c>
      <c r="X106" s="357">
        <f t="shared" si="23"/>
        <v>840</v>
      </c>
      <c r="Y106" s="357">
        <f t="shared" si="18"/>
        <v>-840</v>
      </c>
      <c r="Z106" s="358" t="e">
        <f t="shared" si="28"/>
        <v>#DIV/0!</v>
      </c>
      <c r="AA106" s="452"/>
      <c r="AB106" s="57"/>
      <c r="AC106" s="57"/>
      <c r="AD106" s="57"/>
      <c r="AE106" s="57"/>
      <c r="AF106" s="57"/>
      <c r="AG106" s="57"/>
    </row>
    <row r="107" spans="1:33" ht="30" customHeight="1">
      <c r="A107" s="411" t="s">
        <v>22</v>
      </c>
      <c r="B107" s="490" t="s">
        <v>447</v>
      </c>
      <c r="C107" s="400" t="s">
        <v>326</v>
      </c>
      <c r="D107" s="572" t="s">
        <v>330</v>
      </c>
      <c r="E107" s="468"/>
      <c r="F107" s="355"/>
      <c r="G107" s="467">
        <f t="shared" si="22"/>
        <v>0</v>
      </c>
      <c r="H107" s="396">
        <v>2</v>
      </c>
      <c r="I107" s="355">
        <v>44.99</v>
      </c>
      <c r="J107" s="414">
        <v>89.98</v>
      </c>
      <c r="K107" s="468"/>
      <c r="L107" s="355"/>
      <c r="M107" s="469">
        <f t="shared" si="24"/>
        <v>0</v>
      </c>
      <c r="N107" s="468"/>
      <c r="O107" s="355"/>
      <c r="P107" s="469">
        <f t="shared" si="25"/>
        <v>0</v>
      </c>
      <c r="Q107" s="468"/>
      <c r="R107" s="355"/>
      <c r="S107" s="469">
        <f aca="true" t="shared" si="29" ref="S107:S168">Q107*R107</f>
        <v>0</v>
      </c>
      <c r="T107" s="468"/>
      <c r="U107" s="355"/>
      <c r="V107" s="414">
        <f t="shared" si="26"/>
        <v>0</v>
      </c>
      <c r="W107" s="356">
        <f t="shared" si="27"/>
        <v>0</v>
      </c>
      <c r="X107" s="357">
        <f t="shared" si="23"/>
        <v>89.98</v>
      </c>
      <c r="Y107" s="357">
        <f t="shared" si="18"/>
        <v>-89.98</v>
      </c>
      <c r="Z107" s="358" t="e">
        <f t="shared" si="28"/>
        <v>#DIV/0!</v>
      </c>
      <c r="AA107" s="452"/>
      <c r="AB107" s="57"/>
      <c r="AC107" s="57"/>
      <c r="AD107" s="57"/>
      <c r="AE107" s="57"/>
      <c r="AF107" s="57"/>
      <c r="AG107" s="57"/>
    </row>
    <row r="108" spans="1:33" ht="30" customHeight="1">
      <c r="A108" s="411" t="s">
        <v>22</v>
      </c>
      <c r="B108" s="490" t="s">
        <v>448</v>
      </c>
      <c r="C108" s="400" t="s">
        <v>329</v>
      </c>
      <c r="D108" s="577" t="s">
        <v>330</v>
      </c>
      <c r="E108" s="468"/>
      <c r="F108" s="355"/>
      <c r="G108" s="467">
        <f t="shared" si="22"/>
        <v>0</v>
      </c>
      <c r="H108" s="396">
        <v>30</v>
      </c>
      <c r="I108" s="355">
        <v>75</v>
      </c>
      <c r="J108" s="414">
        <f>PRODUCT(H108:I108)</f>
        <v>2250</v>
      </c>
      <c r="K108" s="468"/>
      <c r="L108" s="355"/>
      <c r="M108" s="469">
        <f t="shared" si="24"/>
        <v>0</v>
      </c>
      <c r="N108" s="468"/>
      <c r="O108" s="355"/>
      <c r="P108" s="469">
        <f t="shared" si="25"/>
        <v>0</v>
      </c>
      <c r="Q108" s="468"/>
      <c r="R108" s="355"/>
      <c r="S108" s="469">
        <f t="shared" si="29"/>
        <v>0</v>
      </c>
      <c r="T108" s="468"/>
      <c r="U108" s="355"/>
      <c r="V108" s="414">
        <f t="shared" si="26"/>
        <v>0</v>
      </c>
      <c r="W108" s="356">
        <f t="shared" si="27"/>
        <v>0</v>
      </c>
      <c r="X108" s="357">
        <f t="shared" si="23"/>
        <v>2250</v>
      </c>
      <c r="Y108" s="357">
        <f t="shared" si="18"/>
        <v>-2250</v>
      </c>
      <c r="Z108" s="358" t="e">
        <f t="shared" si="28"/>
        <v>#DIV/0!</v>
      </c>
      <c r="AA108" s="452"/>
      <c r="AB108" s="57"/>
      <c r="AC108" s="57"/>
      <c r="AD108" s="57"/>
      <c r="AE108" s="57"/>
      <c r="AF108" s="57"/>
      <c r="AG108" s="57"/>
    </row>
    <row r="109" spans="1:33" ht="30" customHeight="1">
      <c r="A109" s="411" t="s">
        <v>22</v>
      </c>
      <c r="B109" s="490" t="s">
        <v>335</v>
      </c>
      <c r="C109" s="569" t="s">
        <v>398</v>
      </c>
      <c r="D109" s="577" t="s">
        <v>327</v>
      </c>
      <c r="E109" s="468"/>
      <c r="F109" s="355"/>
      <c r="G109" s="467">
        <f t="shared" si="22"/>
        <v>0</v>
      </c>
      <c r="H109" s="562">
        <v>5</v>
      </c>
      <c r="I109" s="536">
        <v>1199</v>
      </c>
      <c r="J109" s="598">
        <v>5995</v>
      </c>
      <c r="K109" s="468"/>
      <c r="L109" s="355"/>
      <c r="M109" s="469">
        <f t="shared" si="24"/>
        <v>0</v>
      </c>
      <c r="N109" s="468"/>
      <c r="O109" s="355"/>
      <c r="P109" s="469">
        <f t="shared" si="25"/>
        <v>0</v>
      </c>
      <c r="Q109" s="468"/>
      <c r="R109" s="355"/>
      <c r="S109" s="469">
        <f t="shared" si="29"/>
        <v>0</v>
      </c>
      <c r="T109" s="468"/>
      <c r="U109" s="355"/>
      <c r="V109" s="414">
        <f t="shared" si="26"/>
        <v>0</v>
      </c>
      <c r="W109" s="356">
        <f t="shared" si="27"/>
        <v>0</v>
      </c>
      <c r="X109" s="357">
        <f t="shared" si="23"/>
        <v>5995</v>
      </c>
      <c r="Y109" s="357">
        <f t="shared" si="18"/>
        <v>-5995</v>
      </c>
      <c r="Z109" s="358" t="e">
        <f t="shared" si="28"/>
        <v>#DIV/0!</v>
      </c>
      <c r="AA109" s="452"/>
      <c r="AB109" s="57"/>
      <c r="AC109" s="57"/>
      <c r="AD109" s="57"/>
      <c r="AE109" s="57"/>
      <c r="AF109" s="57"/>
      <c r="AG109" s="57"/>
    </row>
    <row r="110" spans="1:33" ht="30" customHeight="1">
      <c r="A110" s="411" t="s">
        <v>22</v>
      </c>
      <c r="B110" s="490" t="s">
        <v>334</v>
      </c>
      <c r="C110" s="569" t="s">
        <v>399</v>
      </c>
      <c r="D110" s="577" t="s">
        <v>327</v>
      </c>
      <c r="E110" s="468"/>
      <c r="F110" s="355"/>
      <c r="G110" s="467">
        <f t="shared" si="22"/>
        <v>0</v>
      </c>
      <c r="H110" s="562">
        <v>1</v>
      </c>
      <c r="I110" s="536">
        <v>124</v>
      </c>
      <c r="J110" s="598">
        <v>124</v>
      </c>
      <c r="K110" s="468"/>
      <c r="L110" s="355"/>
      <c r="M110" s="469">
        <f t="shared" si="24"/>
        <v>0</v>
      </c>
      <c r="N110" s="468"/>
      <c r="O110" s="355"/>
      <c r="P110" s="469">
        <f t="shared" si="25"/>
        <v>0</v>
      </c>
      <c r="Q110" s="468"/>
      <c r="R110" s="355"/>
      <c r="S110" s="469">
        <f t="shared" si="29"/>
        <v>0</v>
      </c>
      <c r="T110" s="468"/>
      <c r="U110" s="355"/>
      <c r="V110" s="414">
        <f t="shared" si="26"/>
        <v>0</v>
      </c>
      <c r="W110" s="356">
        <f t="shared" si="27"/>
        <v>0</v>
      </c>
      <c r="X110" s="357">
        <f t="shared" si="23"/>
        <v>124</v>
      </c>
      <c r="Y110" s="357">
        <f t="shared" si="18"/>
        <v>-124</v>
      </c>
      <c r="Z110" s="358" t="e">
        <f t="shared" si="28"/>
        <v>#DIV/0!</v>
      </c>
      <c r="AA110" s="452"/>
      <c r="AB110" s="57"/>
      <c r="AC110" s="57"/>
      <c r="AD110" s="57"/>
      <c r="AE110" s="57"/>
      <c r="AF110" s="57"/>
      <c r="AG110" s="57"/>
    </row>
    <row r="111" spans="1:33" ht="30" customHeight="1">
      <c r="A111" s="411" t="s">
        <v>22</v>
      </c>
      <c r="B111" s="490" t="s">
        <v>449</v>
      </c>
      <c r="C111" s="569" t="s">
        <v>400</v>
      </c>
      <c r="D111" s="577" t="s">
        <v>327</v>
      </c>
      <c r="E111" s="468"/>
      <c r="F111" s="355"/>
      <c r="G111" s="467">
        <f t="shared" si="22"/>
        <v>0</v>
      </c>
      <c r="H111" s="562">
        <v>1</v>
      </c>
      <c r="I111" s="536">
        <v>208</v>
      </c>
      <c r="J111" s="598">
        <v>208</v>
      </c>
      <c r="K111" s="468"/>
      <c r="L111" s="355"/>
      <c r="M111" s="469">
        <f t="shared" si="24"/>
        <v>0</v>
      </c>
      <c r="N111" s="468"/>
      <c r="O111" s="355"/>
      <c r="P111" s="469">
        <f t="shared" si="25"/>
        <v>0</v>
      </c>
      <c r="Q111" s="468"/>
      <c r="R111" s="355"/>
      <c r="S111" s="469">
        <f t="shared" si="29"/>
        <v>0</v>
      </c>
      <c r="T111" s="468"/>
      <c r="U111" s="355"/>
      <c r="V111" s="414">
        <f t="shared" si="26"/>
        <v>0</v>
      </c>
      <c r="W111" s="356">
        <f t="shared" si="27"/>
        <v>0</v>
      </c>
      <c r="X111" s="357">
        <f t="shared" si="23"/>
        <v>208</v>
      </c>
      <c r="Y111" s="357">
        <f t="shared" si="18"/>
        <v>-208</v>
      </c>
      <c r="Z111" s="358" t="e">
        <f t="shared" si="28"/>
        <v>#DIV/0!</v>
      </c>
      <c r="AA111" s="452"/>
      <c r="AB111" s="57"/>
      <c r="AC111" s="57"/>
      <c r="AD111" s="57"/>
      <c r="AE111" s="57"/>
      <c r="AF111" s="57"/>
      <c r="AG111" s="57"/>
    </row>
    <row r="112" spans="1:33" ht="30" customHeight="1">
      <c r="A112" s="411" t="s">
        <v>22</v>
      </c>
      <c r="B112" s="490" t="s">
        <v>450</v>
      </c>
      <c r="C112" s="569" t="s">
        <v>401</v>
      </c>
      <c r="D112" s="577" t="s">
        <v>327</v>
      </c>
      <c r="E112" s="468"/>
      <c r="F112" s="355"/>
      <c r="G112" s="467">
        <f t="shared" si="22"/>
        <v>0</v>
      </c>
      <c r="H112" s="562">
        <v>13</v>
      </c>
      <c r="I112" s="536">
        <v>71.5</v>
      </c>
      <c r="J112" s="598">
        <v>929.5</v>
      </c>
      <c r="K112" s="468"/>
      <c r="L112" s="355"/>
      <c r="M112" s="469">
        <f t="shared" si="24"/>
        <v>0</v>
      </c>
      <c r="N112" s="468"/>
      <c r="O112" s="355"/>
      <c r="P112" s="469">
        <f t="shared" si="25"/>
        <v>0</v>
      </c>
      <c r="Q112" s="468"/>
      <c r="R112" s="355"/>
      <c r="S112" s="469">
        <f t="shared" si="29"/>
        <v>0</v>
      </c>
      <c r="T112" s="468"/>
      <c r="U112" s="355"/>
      <c r="V112" s="414">
        <f t="shared" si="26"/>
        <v>0</v>
      </c>
      <c r="W112" s="356">
        <f t="shared" si="27"/>
        <v>0</v>
      </c>
      <c r="X112" s="357">
        <f t="shared" si="23"/>
        <v>929.5</v>
      </c>
      <c r="Y112" s="357">
        <f t="shared" si="18"/>
        <v>-929.5</v>
      </c>
      <c r="Z112" s="358" t="e">
        <f t="shared" si="28"/>
        <v>#DIV/0!</v>
      </c>
      <c r="AA112" s="452"/>
      <c r="AB112" s="57"/>
      <c r="AC112" s="57"/>
      <c r="AD112" s="57"/>
      <c r="AE112" s="57"/>
      <c r="AF112" s="57"/>
      <c r="AG112" s="57"/>
    </row>
    <row r="113" spans="1:33" ht="30" customHeight="1">
      <c r="A113" s="411" t="s">
        <v>22</v>
      </c>
      <c r="B113" s="490" t="s">
        <v>451</v>
      </c>
      <c r="C113" s="569" t="s">
        <v>402</v>
      </c>
      <c r="D113" s="577" t="s">
        <v>327</v>
      </c>
      <c r="E113" s="468"/>
      <c r="F113" s="355"/>
      <c r="G113" s="467">
        <f t="shared" si="22"/>
        <v>0</v>
      </c>
      <c r="H113" s="562">
        <v>1</v>
      </c>
      <c r="I113" s="536">
        <v>695.7</v>
      </c>
      <c r="J113" s="598">
        <v>695.7</v>
      </c>
      <c r="K113" s="468"/>
      <c r="L113" s="355"/>
      <c r="M113" s="469">
        <f t="shared" si="24"/>
        <v>0</v>
      </c>
      <c r="N113" s="468"/>
      <c r="O113" s="355"/>
      <c r="P113" s="469">
        <f t="shared" si="25"/>
        <v>0</v>
      </c>
      <c r="Q113" s="468"/>
      <c r="R113" s="355"/>
      <c r="S113" s="469">
        <f t="shared" si="29"/>
        <v>0</v>
      </c>
      <c r="T113" s="468"/>
      <c r="U113" s="355"/>
      <c r="V113" s="414">
        <f t="shared" si="26"/>
        <v>0</v>
      </c>
      <c r="W113" s="356">
        <f t="shared" si="27"/>
        <v>0</v>
      </c>
      <c r="X113" s="357">
        <f t="shared" si="23"/>
        <v>695.7</v>
      </c>
      <c r="Y113" s="357">
        <f t="shared" si="18"/>
        <v>-695.7</v>
      </c>
      <c r="Z113" s="358" t="e">
        <f t="shared" si="28"/>
        <v>#DIV/0!</v>
      </c>
      <c r="AA113" s="452"/>
      <c r="AB113" s="57"/>
      <c r="AC113" s="57"/>
      <c r="AD113" s="57"/>
      <c r="AE113" s="57"/>
      <c r="AF113" s="57"/>
      <c r="AG113" s="57"/>
    </row>
    <row r="114" spans="1:33" ht="30" customHeight="1">
      <c r="A114" s="411" t="s">
        <v>22</v>
      </c>
      <c r="B114" s="490" t="s">
        <v>452</v>
      </c>
      <c r="C114" s="569" t="s">
        <v>403</v>
      </c>
      <c r="D114" s="577" t="s">
        <v>327</v>
      </c>
      <c r="E114" s="468"/>
      <c r="F114" s="355"/>
      <c r="G114" s="467">
        <f t="shared" si="22"/>
        <v>0</v>
      </c>
      <c r="H114" s="562">
        <v>15</v>
      </c>
      <c r="I114" s="536">
        <v>40</v>
      </c>
      <c r="J114" s="598">
        <v>600</v>
      </c>
      <c r="K114" s="468"/>
      <c r="L114" s="355"/>
      <c r="M114" s="469">
        <f t="shared" si="24"/>
        <v>0</v>
      </c>
      <c r="N114" s="468"/>
      <c r="O114" s="355"/>
      <c r="P114" s="469">
        <f t="shared" si="25"/>
        <v>0</v>
      </c>
      <c r="Q114" s="468"/>
      <c r="R114" s="355"/>
      <c r="S114" s="469">
        <f t="shared" si="29"/>
        <v>0</v>
      </c>
      <c r="T114" s="468"/>
      <c r="U114" s="355"/>
      <c r="V114" s="414">
        <f t="shared" si="26"/>
        <v>0</v>
      </c>
      <c r="W114" s="356">
        <f t="shared" si="27"/>
        <v>0</v>
      </c>
      <c r="X114" s="357">
        <f t="shared" si="23"/>
        <v>600</v>
      </c>
      <c r="Y114" s="357">
        <f t="shared" si="18"/>
        <v>-600</v>
      </c>
      <c r="Z114" s="358" t="e">
        <f t="shared" si="28"/>
        <v>#DIV/0!</v>
      </c>
      <c r="AA114" s="452"/>
      <c r="AB114" s="57"/>
      <c r="AC114" s="57"/>
      <c r="AD114" s="57"/>
      <c r="AE114" s="57"/>
      <c r="AF114" s="57"/>
      <c r="AG114" s="57"/>
    </row>
    <row r="115" spans="1:33" ht="30" customHeight="1">
      <c r="A115" s="411" t="s">
        <v>22</v>
      </c>
      <c r="B115" s="490" t="s">
        <v>453</v>
      </c>
      <c r="C115" s="569" t="s">
        <v>404</v>
      </c>
      <c r="D115" s="577" t="s">
        <v>327</v>
      </c>
      <c r="E115" s="468"/>
      <c r="F115" s="355"/>
      <c r="G115" s="467">
        <f t="shared" si="22"/>
        <v>0</v>
      </c>
      <c r="H115" s="562">
        <v>2</v>
      </c>
      <c r="I115" s="536">
        <v>208</v>
      </c>
      <c r="J115" s="598">
        <v>416</v>
      </c>
      <c r="K115" s="468"/>
      <c r="L115" s="355"/>
      <c r="M115" s="469">
        <f t="shared" si="24"/>
        <v>0</v>
      </c>
      <c r="N115" s="468"/>
      <c r="O115" s="355"/>
      <c r="P115" s="469">
        <f t="shared" si="25"/>
        <v>0</v>
      </c>
      <c r="Q115" s="468"/>
      <c r="R115" s="355"/>
      <c r="S115" s="469">
        <f t="shared" si="29"/>
        <v>0</v>
      </c>
      <c r="T115" s="468"/>
      <c r="U115" s="355"/>
      <c r="V115" s="414">
        <f t="shared" si="26"/>
        <v>0</v>
      </c>
      <c r="W115" s="356">
        <f t="shared" si="27"/>
        <v>0</v>
      </c>
      <c r="X115" s="357">
        <f t="shared" si="23"/>
        <v>416</v>
      </c>
      <c r="Y115" s="357">
        <f t="shared" si="18"/>
        <v>-416</v>
      </c>
      <c r="Z115" s="358" t="e">
        <f t="shared" si="28"/>
        <v>#DIV/0!</v>
      </c>
      <c r="AA115" s="452"/>
      <c r="AB115" s="57"/>
      <c r="AC115" s="57"/>
      <c r="AD115" s="57"/>
      <c r="AE115" s="57"/>
      <c r="AF115" s="57"/>
      <c r="AG115" s="57"/>
    </row>
    <row r="116" spans="1:33" ht="30" customHeight="1">
      <c r="A116" s="411" t="s">
        <v>22</v>
      </c>
      <c r="B116" s="490" t="s">
        <v>454</v>
      </c>
      <c r="C116" s="569" t="s">
        <v>405</v>
      </c>
      <c r="D116" s="577" t="s">
        <v>327</v>
      </c>
      <c r="E116" s="468"/>
      <c r="F116" s="355"/>
      <c r="G116" s="467">
        <f t="shared" si="22"/>
        <v>0</v>
      </c>
      <c r="H116" s="562">
        <v>8</v>
      </c>
      <c r="I116" s="536">
        <v>22</v>
      </c>
      <c r="J116" s="598">
        <v>176</v>
      </c>
      <c r="K116" s="468"/>
      <c r="L116" s="355"/>
      <c r="M116" s="469">
        <f t="shared" si="24"/>
        <v>0</v>
      </c>
      <c r="N116" s="468"/>
      <c r="O116" s="355"/>
      <c r="P116" s="469">
        <f t="shared" si="25"/>
        <v>0</v>
      </c>
      <c r="Q116" s="468"/>
      <c r="R116" s="355"/>
      <c r="S116" s="469">
        <f t="shared" si="29"/>
        <v>0</v>
      </c>
      <c r="T116" s="468"/>
      <c r="U116" s="355"/>
      <c r="V116" s="414">
        <f t="shared" si="26"/>
        <v>0</v>
      </c>
      <c r="W116" s="356">
        <f t="shared" si="27"/>
        <v>0</v>
      </c>
      <c r="X116" s="357">
        <f t="shared" si="23"/>
        <v>176</v>
      </c>
      <c r="Y116" s="357">
        <f t="shared" si="18"/>
        <v>-176</v>
      </c>
      <c r="Z116" s="358" t="e">
        <f t="shared" si="28"/>
        <v>#DIV/0!</v>
      </c>
      <c r="AA116" s="452"/>
      <c r="AB116" s="57"/>
      <c r="AC116" s="57"/>
      <c r="AD116" s="57"/>
      <c r="AE116" s="57"/>
      <c r="AF116" s="57"/>
      <c r="AG116" s="57"/>
    </row>
    <row r="117" spans="1:33" ht="30" customHeight="1">
      <c r="A117" s="411" t="s">
        <v>22</v>
      </c>
      <c r="B117" s="490" t="s">
        <v>455</v>
      </c>
      <c r="C117" s="569" t="s">
        <v>406</v>
      </c>
      <c r="D117" s="577" t="s">
        <v>327</v>
      </c>
      <c r="E117" s="468"/>
      <c r="F117" s="355"/>
      <c r="G117" s="467">
        <f t="shared" si="22"/>
        <v>0</v>
      </c>
      <c r="H117" s="562">
        <v>10</v>
      </c>
      <c r="I117" s="536">
        <v>37</v>
      </c>
      <c r="J117" s="598">
        <v>370</v>
      </c>
      <c r="K117" s="468"/>
      <c r="L117" s="355"/>
      <c r="M117" s="469">
        <f t="shared" si="24"/>
        <v>0</v>
      </c>
      <c r="N117" s="468"/>
      <c r="O117" s="355"/>
      <c r="P117" s="469">
        <f t="shared" si="25"/>
        <v>0</v>
      </c>
      <c r="Q117" s="468"/>
      <c r="R117" s="355"/>
      <c r="S117" s="469">
        <f t="shared" si="29"/>
        <v>0</v>
      </c>
      <c r="T117" s="468"/>
      <c r="U117" s="355"/>
      <c r="V117" s="414">
        <f t="shared" si="26"/>
        <v>0</v>
      </c>
      <c r="W117" s="356">
        <f t="shared" si="27"/>
        <v>0</v>
      </c>
      <c r="X117" s="357">
        <f t="shared" si="23"/>
        <v>370</v>
      </c>
      <c r="Y117" s="357">
        <f t="shared" si="18"/>
        <v>-370</v>
      </c>
      <c r="Z117" s="358" t="e">
        <f t="shared" si="28"/>
        <v>#DIV/0!</v>
      </c>
      <c r="AA117" s="452"/>
      <c r="AB117" s="57"/>
      <c r="AC117" s="57"/>
      <c r="AD117" s="57"/>
      <c r="AE117" s="57"/>
      <c r="AF117" s="57"/>
      <c r="AG117" s="57"/>
    </row>
    <row r="118" spans="1:33" ht="30" customHeight="1">
      <c r="A118" s="411" t="s">
        <v>22</v>
      </c>
      <c r="B118" s="490" t="s">
        <v>456</v>
      </c>
      <c r="C118" s="569" t="s">
        <v>407</v>
      </c>
      <c r="D118" s="577" t="s">
        <v>327</v>
      </c>
      <c r="E118" s="468"/>
      <c r="F118" s="355"/>
      <c r="G118" s="467">
        <f t="shared" si="22"/>
        <v>0</v>
      </c>
      <c r="H118" s="562">
        <v>6</v>
      </c>
      <c r="I118" s="536">
        <v>198</v>
      </c>
      <c r="J118" s="598">
        <v>1188</v>
      </c>
      <c r="K118" s="468"/>
      <c r="L118" s="355"/>
      <c r="M118" s="469">
        <f t="shared" si="24"/>
        <v>0</v>
      </c>
      <c r="N118" s="468"/>
      <c r="O118" s="355"/>
      <c r="P118" s="469">
        <f t="shared" si="25"/>
        <v>0</v>
      </c>
      <c r="Q118" s="468"/>
      <c r="R118" s="355"/>
      <c r="S118" s="469">
        <f t="shared" si="29"/>
        <v>0</v>
      </c>
      <c r="T118" s="468"/>
      <c r="U118" s="355"/>
      <c r="V118" s="414">
        <f t="shared" si="26"/>
        <v>0</v>
      </c>
      <c r="W118" s="356">
        <f t="shared" si="27"/>
        <v>0</v>
      </c>
      <c r="X118" s="357">
        <f t="shared" si="23"/>
        <v>1188</v>
      </c>
      <c r="Y118" s="357">
        <f t="shared" si="18"/>
        <v>-1188</v>
      </c>
      <c r="Z118" s="358" t="e">
        <f t="shared" si="28"/>
        <v>#DIV/0!</v>
      </c>
      <c r="AA118" s="452"/>
      <c r="AB118" s="57"/>
      <c r="AC118" s="57"/>
      <c r="AD118" s="57"/>
      <c r="AE118" s="57"/>
      <c r="AF118" s="57"/>
      <c r="AG118" s="57"/>
    </row>
    <row r="119" spans="1:33" ht="30" customHeight="1">
      <c r="A119" s="411" t="s">
        <v>22</v>
      </c>
      <c r="B119" s="490" t="s">
        <v>457</v>
      </c>
      <c r="C119" s="569" t="s">
        <v>408</v>
      </c>
      <c r="D119" s="577" t="s">
        <v>327</v>
      </c>
      <c r="E119" s="468"/>
      <c r="F119" s="355"/>
      <c r="G119" s="467">
        <f t="shared" si="22"/>
        <v>0</v>
      </c>
      <c r="H119" s="562">
        <v>5</v>
      </c>
      <c r="I119" s="536">
        <v>125</v>
      </c>
      <c r="J119" s="598">
        <v>625</v>
      </c>
      <c r="K119" s="468"/>
      <c r="L119" s="355"/>
      <c r="M119" s="469">
        <f t="shared" si="24"/>
        <v>0</v>
      </c>
      <c r="N119" s="468"/>
      <c r="O119" s="355"/>
      <c r="P119" s="469">
        <f t="shared" si="25"/>
        <v>0</v>
      </c>
      <c r="Q119" s="468"/>
      <c r="R119" s="355"/>
      <c r="S119" s="469">
        <f t="shared" si="29"/>
        <v>0</v>
      </c>
      <c r="T119" s="468"/>
      <c r="U119" s="355"/>
      <c r="V119" s="414">
        <f t="shared" si="26"/>
        <v>0</v>
      </c>
      <c r="W119" s="356">
        <f t="shared" si="27"/>
        <v>0</v>
      </c>
      <c r="X119" s="357">
        <f t="shared" si="23"/>
        <v>625</v>
      </c>
      <c r="Y119" s="357">
        <f t="shared" si="18"/>
        <v>-625</v>
      </c>
      <c r="Z119" s="358" t="e">
        <f t="shared" si="28"/>
        <v>#DIV/0!</v>
      </c>
      <c r="AA119" s="452"/>
      <c r="AB119" s="57"/>
      <c r="AC119" s="57"/>
      <c r="AD119" s="57"/>
      <c r="AE119" s="57"/>
      <c r="AF119" s="57"/>
      <c r="AG119" s="57"/>
    </row>
    <row r="120" spans="1:33" ht="30" customHeight="1">
      <c r="A120" s="411" t="s">
        <v>22</v>
      </c>
      <c r="B120" s="490" t="s">
        <v>458</v>
      </c>
      <c r="C120" s="569" t="s">
        <v>409</v>
      </c>
      <c r="D120" s="577" t="s">
        <v>327</v>
      </c>
      <c r="E120" s="468"/>
      <c r="F120" s="355"/>
      <c r="G120" s="467">
        <f t="shared" si="22"/>
        <v>0</v>
      </c>
      <c r="H120" s="562">
        <v>1</v>
      </c>
      <c r="I120" s="536">
        <v>2450</v>
      </c>
      <c r="J120" s="598">
        <v>2450</v>
      </c>
      <c r="K120" s="468"/>
      <c r="L120" s="355"/>
      <c r="M120" s="469">
        <f t="shared" si="24"/>
        <v>0</v>
      </c>
      <c r="N120" s="468"/>
      <c r="O120" s="355"/>
      <c r="P120" s="469">
        <f t="shared" si="25"/>
        <v>0</v>
      </c>
      <c r="Q120" s="468"/>
      <c r="R120" s="355"/>
      <c r="S120" s="469">
        <f t="shared" si="29"/>
        <v>0</v>
      </c>
      <c r="T120" s="468"/>
      <c r="U120" s="355"/>
      <c r="V120" s="414">
        <f t="shared" si="26"/>
        <v>0</v>
      </c>
      <c r="W120" s="356">
        <f t="shared" si="27"/>
        <v>0</v>
      </c>
      <c r="X120" s="357">
        <f t="shared" si="23"/>
        <v>2450</v>
      </c>
      <c r="Y120" s="357">
        <f t="shared" si="18"/>
        <v>-2450</v>
      </c>
      <c r="Z120" s="358" t="e">
        <f t="shared" si="28"/>
        <v>#DIV/0!</v>
      </c>
      <c r="AA120" s="452"/>
      <c r="AB120" s="57"/>
      <c r="AC120" s="57"/>
      <c r="AD120" s="57"/>
      <c r="AE120" s="57"/>
      <c r="AF120" s="57"/>
      <c r="AG120" s="57"/>
    </row>
    <row r="121" spans="1:33" ht="30" customHeight="1">
      <c r="A121" s="411" t="s">
        <v>22</v>
      </c>
      <c r="B121" s="490" t="s">
        <v>459</v>
      </c>
      <c r="C121" s="569" t="s">
        <v>410</v>
      </c>
      <c r="D121" s="577" t="s">
        <v>327</v>
      </c>
      <c r="E121" s="468"/>
      <c r="F121" s="355"/>
      <c r="G121" s="467">
        <f t="shared" si="22"/>
        <v>0</v>
      </c>
      <c r="H121" s="562">
        <v>10</v>
      </c>
      <c r="I121" s="536">
        <v>5</v>
      </c>
      <c r="J121" s="598">
        <v>50</v>
      </c>
      <c r="K121" s="468"/>
      <c r="L121" s="355"/>
      <c r="M121" s="469">
        <f t="shared" si="24"/>
        <v>0</v>
      </c>
      <c r="N121" s="468"/>
      <c r="O121" s="355"/>
      <c r="P121" s="469">
        <f t="shared" si="25"/>
        <v>0</v>
      </c>
      <c r="Q121" s="468"/>
      <c r="R121" s="355"/>
      <c r="S121" s="469">
        <f t="shared" si="29"/>
        <v>0</v>
      </c>
      <c r="T121" s="468"/>
      <c r="U121" s="355"/>
      <c r="V121" s="414">
        <f t="shared" si="26"/>
        <v>0</v>
      </c>
      <c r="W121" s="356">
        <f t="shared" si="27"/>
        <v>0</v>
      </c>
      <c r="X121" s="357">
        <f t="shared" si="23"/>
        <v>50</v>
      </c>
      <c r="Y121" s="357">
        <f t="shared" si="18"/>
        <v>-50</v>
      </c>
      <c r="Z121" s="358" t="e">
        <f t="shared" si="28"/>
        <v>#DIV/0!</v>
      </c>
      <c r="AA121" s="452"/>
      <c r="AB121" s="57"/>
      <c r="AC121" s="57"/>
      <c r="AD121" s="57"/>
      <c r="AE121" s="57"/>
      <c r="AF121" s="57"/>
      <c r="AG121" s="57"/>
    </row>
    <row r="122" spans="1:33" ht="30" customHeight="1">
      <c r="A122" s="411" t="s">
        <v>22</v>
      </c>
      <c r="B122" s="490" t="s">
        <v>460</v>
      </c>
      <c r="C122" s="569" t="s">
        <v>411</v>
      </c>
      <c r="D122" s="577" t="s">
        <v>327</v>
      </c>
      <c r="E122" s="468"/>
      <c r="F122" s="355"/>
      <c r="G122" s="467">
        <f t="shared" si="22"/>
        <v>0</v>
      </c>
      <c r="H122" s="562">
        <v>10</v>
      </c>
      <c r="I122" s="536">
        <v>5</v>
      </c>
      <c r="J122" s="598">
        <v>50</v>
      </c>
      <c r="K122" s="468"/>
      <c r="L122" s="355"/>
      <c r="M122" s="469">
        <f t="shared" si="24"/>
        <v>0</v>
      </c>
      <c r="N122" s="468"/>
      <c r="O122" s="355"/>
      <c r="P122" s="469">
        <f t="shared" si="25"/>
        <v>0</v>
      </c>
      <c r="Q122" s="468"/>
      <c r="R122" s="355"/>
      <c r="S122" s="469">
        <f t="shared" si="29"/>
        <v>0</v>
      </c>
      <c r="T122" s="468"/>
      <c r="U122" s="355"/>
      <c r="V122" s="414">
        <f t="shared" si="26"/>
        <v>0</v>
      </c>
      <c r="W122" s="356">
        <f t="shared" si="27"/>
        <v>0</v>
      </c>
      <c r="X122" s="357">
        <f t="shared" si="23"/>
        <v>50</v>
      </c>
      <c r="Y122" s="357">
        <f t="shared" si="18"/>
        <v>-50</v>
      </c>
      <c r="Z122" s="358" t="e">
        <f t="shared" si="28"/>
        <v>#DIV/0!</v>
      </c>
      <c r="AA122" s="452"/>
      <c r="AB122" s="57"/>
      <c r="AC122" s="57"/>
      <c r="AD122" s="57"/>
      <c r="AE122" s="57"/>
      <c r="AF122" s="57"/>
      <c r="AG122" s="57"/>
    </row>
    <row r="123" spans="1:33" ht="30" customHeight="1">
      <c r="A123" s="411" t="s">
        <v>22</v>
      </c>
      <c r="B123" s="490" t="s">
        <v>461</v>
      </c>
      <c r="C123" s="569" t="s">
        <v>412</v>
      </c>
      <c r="D123" s="577" t="s">
        <v>327</v>
      </c>
      <c r="E123" s="468"/>
      <c r="F123" s="355"/>
      <c r="G123" s="467">
        <f t="shared" si="22"/>
        <v>0</v>
      </c>
      <c r="H123" s="562">
        <v>10</v>
      </c>
      <c r="I123" s="536">
        <v>5</v>
      </c>
      <c r="J123" s="598">
        <v>50</v>
      </c>
      <c r="K123" s="468"/>
      <c r="L123" s="355"/>
      <c r="M123" s="469">
        <f t="shared" si="24"/>
        <v>0</v>
      </c>
      <c r="N123" s="468"/>
      <c r="O123" s="355"/>
      <c r="P123" s="469">
        <f t="shared" si="25"/>
        <v>0</v>
      </c>
      <c r="Q123" s="468"/>
      <c r="R123" s="355"/>
      <c r="S123" s="469">
        <f t="shared" si="29"/>
        <v>0</v>
      </c>
      <c r="T123" s="468"/>
      <c r="U123" s="355"/>
      <c r="V123" s="414">
        <f t="shared" si="26"/>
        <v>0</v>
      </c>
      <c r="W123" s="356">
        <f t="shared" si="27"/>
        <v>0</v>
      </c>
      <c r="X123" s="357">
        <f t="shared" si="23"/>
        <v>50</v>
      </c>
      <c r="Y123" s="357">
        <f t="shared" si="18"/>
        <v>-50</v>
      </c>
      <c r="Z123" s="358" t="e">
        <f t="shared" si="28"/>
        <v>#DIV/0!</v>
      </c>
      <c r="AA123" s="452"/>
      <c r="AB123" s="57"/>
      <c r="AC123" s="57"/>
      <c r="AD123" s="57"/>
      <c r="AE123" s="57"/>
      <c r="AF123" s="57"/>
      <c r="AG123" s="57"/>
    </row>
    <row r="124" spans="1:33" ht="30" customHeight="1">
      <c r="A124" s="411" t="s">
        <v>22</v>
      </c>
      <c r="B124" s="490" t="s">
        <v>462</v>
      </c>
      <c r="C124" s="569" t="s">
        <v>413</v>
      </c>
      <c r="D124" s="577" t="s">
        <v>327</v>
      </c>
      <c r="E124" s="468"/>
      <c r="F124" s="355"/>
      <c r="G124" s="467">
        <f t="shared" si="22"/>
        <v>0</v>
      </c>
      <c r="H124" s="562">
        <v>10</v>
      </c>
      <c r="I124" s="536">
        <v>5</v>
      </c>
      <c r="J124" s="598">
        <v>50</v>
      </c>
      <c r="K124" s="468"/>
      <c r="L124" s="355"/>
      <c r="M124" s="469">
        <f t="shared" si="24"/>
        <v>0</v>
      </c>
      <c r="N124" s="468"/>
      <c r="O124" s="355"/>
      <c r="P124" s="469">
        <f t="shared" si="25"/>
        <v>0</v>
      </c>
      <c r="Q124" s="468"/>
      <c r="R124" s="355"/>
      <c r="S124" s="469">
        <f t="shared" si="29"/>
        <v>0</v>
      </c>
      <c r="T124" s="468"/>
      <c r="U124" s="355"/>
      <c r="V124" s="414">
        <f t="shared" si="26"/>
        <v>0</v>
      </c>
      <c r="W124" s="356">
        <f t="shared" si="27"/>
        <v>0</v>
      </c>
      <c r="X124" s="357">
        <f t="shared" si="23"/>
        <v>50</v>
      </c>
      <c r="Y124" s="357">
        <f t="shared" si="18"/>
        <v>-50</v>
      </c>
      <c r="Z124" s="358" t="e">
        <f t="shared" si="28"/>
        <v>#DIV/0!</v>
      </c>
      <c r="AA124" s="452"/>
      <c r="AB124" s="57"/>
      <c r="AC124" s="57"/>
      <c r="AD124" s="57"/>
      <c r="AE124" s="57"/>
      <c r="AF124" s="57"/>
      <c r="AG124" s="57"/>
    </row>
    <row r="125" spans="1:33" ht="30" customHeight="1">
      <c r="A125" s="411" t="s">
        <v>22</v>
      </c>
      <c r="B125" s="490" t="s">
        <v>463</v>
      </c>
      <c r="C125" s="569" t="s">
        <v>414</v>
      </c>
      <c r="D125" s="577" t="s">
        <v>327</v>
      </c>
      <c r="E125" s="468"/>
      <c r="F125" s="355"/>
      <c r="G125" s="467">
        <f t="shared" si="22"/>
        <v>0</v>
      </c>
      <c r="H125" s="562">
        <v>10</v>
      </c>
      <c r="I125" s="536">
        <v>5</v>
      </c>
      <c r="J125" s="598">
        <v>50</v>
      </c>
      <c r="K125" s="468"/>
      <c r="L125" s="355"/>
      <c r="M125" s="469">
        <f t="shared" si="24"/>
        <v>0</v>
      </c>
      <c r="N125" s="468"/>
      <c r="O125" s="355"/>
      <c r="P125" s="469">
        <f t="shared" si="25"/>
        <v>0</v>
      </c>
      <c r="Q125" s="468"/>
      <c r="R125" s="355"/>
      <c r="S125" s="469">
        <f t="shared" si="29"/>
        <v>0</v>
      </c>
      <c r="T125" s="468"/>
      <c r="U125" s="355"/>
      <c r="V125" s="414">
        <f t="shared" si="26"/>
        <v>0</v>
      </c>
      <c r="W125" s="356">
        <f t="shared" si="27"/>
        <v>0</v>
      </c>
      <c r="X125" s="357">
        <f t="shared" si="23"/>
        <v>50</v>
      </c>
      <c r="Y125" s="357">
        <f t="shared" si="18"/>
        <v>-50</v>
      </c>
      <c r="Z125" s="358" t="e">
        <f t="shared" si="28"/>
        <v>#DIV/0!</v>
      </c>
      <c r="AA125" s="452"/>
      <c r="AB125" s="57"/>
      <c r="AC125" s="57"/>
      <c r="AD125" s="57"/>
      <c r="AE125" s="57"/>
      <c r="AF125" s="57"/>
      <c r="AG125" s="57"/>
    </row>
    <row r="126" spans="1:33" ht="30" customHeight="1">
      <c r="A126" s="411" t="s">
        <v>22</v>
      </c>
      <c r="B126" s="490" t="s">
        <v>464</v>
      </c>
      <c r="C126" s="569" t="s">
        <v>415</v>
      </c>
      <c r="D126" s="577" t="s">
        <v>327</v>
      </c>
      <c r="E126" s="468"/>
      <c r="F126" s="355"/>
      <c r="G126" s="467">
        <f t="shared" si="22"/>
        <v>0</v>
      </c>
      <c r="H126" s="562">
        <v>14</v>
      </c>
      <c r="I126" s="536">
        <v>42.86</v>
      </c>
      <c r="J126" s="598">
        <v>600</v>
      </c>
      <c r="K126" s="468"/>
      <c r="L126" s="355"/>
      <c r="M126" s="469">
        <f t="shared" si="24"/>
        <v>0</v>
      </c>
      <c r="N126" s="468"/>
      <c r="O126" s="355"/>
      <c r="P126" s="469">
        <f t="shared" si="25"/>
        <v>0</v>
      </c>
      <c r="Q126" s="468"/>
      <c r="R126" s="355"/>
      <c r="S126" s="469">
        <f t="shared" si="29"/>
        <v>0</v>
      </c>
      <c r="T126" s="468"/>
      <c r="U126" s="355"/>
      <c r="V126" s="414">
        <f t="shared" si="26"/>
        <v>0</v>
      </c>
      <c r="W126" s="356">
        <f t="shared" si="27"/>
        <v>0</v>
      </c>
      <c r="X126" s="357">
        <f t="shared" si="23"/>
        <v>600</v>
      </c>
      <c r="Y126" s="357">
        <f t="shared" si="18"/>
        <v>-600</v>
      </c>
      <c r="Z126" s="358" t="e">
        <f t="shared" si="28"/>
        <v>#DIV/0!</v>
      </c>
      <c r="AA126" s="452"/>
      <c r="AB126" s="57"/>
      <c r="AC126" s="57"/>
      <c r="AD126" s="57"/>
      <c r="AE126" s="57"/>
      <c r="AF126" s="57"/>
      <c r="AG126" s="57"/>
    </row>
    <row r="127" spans="1:33" ht="30" customHeight="1">
      <c r="A127" s="411" t="s">
        <v>22</v>
      </c>
      <c r="B127" s="490" t="s">
        <v>465</v>
      </c>
      <c r="C127" s="569" t="s">
        <v>416</v>
      </c>
      <c r="D127" s="577" t="s">
        <v>327</v>
      </c>
      <c r="E127" s="468"/>
      <c r="F127" s="355"/>
      <c r="G127" s="467">
        <f t="shared" si="22"/>
        <v>0</v>
      </c>
      <c r="H127" s="562">
        <v>25</v>
      </c>
      <c r="I127" s="536">
        <v>16</v>
      </c>
      <c r="J127" s="598">
        <v>400</v>
      </c>
      <c r="K127" s="468"/>
      <c r="L127" s="355"/>
      <c r="M127" s="469">
        <f t="shared" si="24"/>
        <v>0</v>
      </c>
      <c r="N127" s="468"/>
      <c r="O127" s="355"/>
      <c r="P127" s="469">
        <f t="shared" si="25"/>
        <v>0</v>
      </c>
      <c r="Q127" s="468"/>
      <c r="R127" s="355"/>
      <c r="S127" s="469">
        <f t="shared" si="29"/>
        <v>0</v>
      </c>
      <c r="T127" s="468"/>
      <c r="U127" s="355"/>
      <c r="V127" s="414">
        <f t="shared" si="26"/>
        <v>0</v>
      </c>
      <c r="W127" s="356">
        <f t="shared" si="27"/>
        <v>0</v>
      </c>
      <c r="X127" s="357">
        <f t="shared" si="23"/>
        <v>400</v>
      </c>
      <c r="Y127" s="357">
        <f t="shared" si="18"/>
        <v>-400</v>
      </c>
      <c r="Z127" s="358" t="e">
        <f t="shared" si="28"/>
        <v>#DIV/0!</v>
      </c>
      <c r="AA127" s="452"/>
      <c r="AB127" s="57"/>
      <c r="AC127" s="57"/>
      <c r="AD127" s="57"/>
      <c r="AE127" s="57"/>
      <c r="AF127" s="57"/>
      <c r="AG127" s="57"/>
    </row>
    <row r="128" spans="1:33" ht="30" customHeight="1">
      <c r="A128" s="411" t="s">
        <v>22</v>
      </c>
      <c r="B128" s="490" t="s">
        <v>466</v>
      </c>
      <c r="C128" s="569" t="s">
        <v>416</v>
      </c>
      <c r="D128" s="577" t="s">
        <v>327</v>
      </c>
      <c r="E128" s="468"/>
      <c r="F128" s="355"/>
      <c r="G128" s="467">
        <f t="shared" si="22"/>
        <v>0</v>
      </c>
      <c r="H128" s="562">
        <v>4</v>
      </c>
      <c r="I128" s="536">
        <v>100</v>
      </c>
      <c r="J128" s="598">
        <v>400</v>
      </c>
      <c r="K128" s="468"/>
      <c r="L128" s="355"/>
      <c r="M128" s="469">
        <f t="shared" si="24"/>
        <v>0</v>
      </c>
      <c r="N128" s="468"/>
      <c r="O128" s="355"/>
      <c r="P128" s="469">
        <f t="shared" si="25"/>
        <v>0</v>
      </c>
      <c r="Q128" s="468"/>
      <c r="R128" s="355"/>
      <c r="S128" s="469">
        <f t="shared" si="29"/>
        <v>0</v>
      </c>
      <c r="T128" s="468"/>
      <c r="U128" s="355"/>
      <c r="V128" s="414">
        <f t="shared" si="26"/>
        <v>0</v>
      </c>
      <c r="W128" s="356">
        <f t="shared" si="27"/>
        <v>0</v>
      </c>
      <c r="X128" s="357">
        <f t="shared" si="23"/>
        <v>400</v>
      </c>
      <c r="Y128" s="357">
        <f t="shared" si="18"/>
        <v>-400</v>
      </c>
      <c r="Z128" s="358" t="e">
        <f t="shared" si="28"/>
        <v>#DIV/0!</v>
      </c>
      <c r="AA128" s="452"/>
      <c r="AB128" s="57"/>
      <c r="AC128" s="57"/>
      <c r="AD128" s="57"/>
      <c r="AE128" s="57"/>
      <c r="AF128" s="57"/>
      <c r="AG128" s="57"/>
    </row>
    <row r="129" spans="1:33" ht="30" customHeight="1">
      <c r="A129" s="411" t="s">
        <v>22</v>
      </c>
      <c r="B129" s="490" t="s">
        <v>467</v>
      </c>
      <c r="C129" s="569" t="s">
        <v>417</v>
      </c>
      <c r="D129" s="577" t="s">
        <v>327</v>
      </c>
      <c r="E129" s="468"/>
      <c r="F129" s="355"/>
      <c r="G129" s="467">
        <f t="shared" si="22"/>
        <v>0</v>
      </c>
      <c r="H129" s="562">
        <v>2000</v>
      </c>
      <c r="I129" s="536">
        <v>0.13</v>
      </c>
      <c r="J129" s="598">
        <v>250</v>
      </c>
      <c r="K129" s="468"/>
      <c r="L129" s="355"/>
      <c r="M129" s="469">
        <f t="shared" si="24"/>
        <v>0</v>
      </c>
      <c r="N129" s="468"/>
      <c r="O129" s="355"/>
      <c r="P129" s="469">
        <f t="shared" si="25"/>
        <v>0</v>
      </c>
      <c r="Q129" s="468"/>
      <c r="R129" s="355"/>
      <c r="S129" s="469">
        <f t="shared" si="29"/>
        <v>0</v>
      </c>
      <c r="T129" s="468"/>
      <c r="U129" s="355"/>
      <c r="V129" s="414">
        <f t="shared" si="26"/>
        <v>0</v>
      </c>
      <c r="W129" s="356">
        <f t="shared" si="27"/>
        <v>0</v>
      </c>
      <c r="X129" s="357">
        <f t="shared" si="23"/>
        <v>250</v>
      </c>
      <c r="Y129" s="357">
        <f t="shared" si="18"/>
        <v>-250</v>
      </c>
      <c r="Z129" s="358" t="e">
        <f t="shared" si="28"/>
        <v>#DIV/0!</v>
      </c>
      <c r="AA129" s="452"/>
      <c r="AB129" s="57"/>
      <c r="AC129" s="57"/>
      <c r="AD129" s="57"/>
      <c r="AE129" s="57"/>
      <c r="AF129" s="57"/>
      <c r="AG129" s="57"/>
    </row>
    <row r="130" spans="1:33" ht="30" customHeight="1">
      <c r="A130" s="411" t="s">
        <v>22</v>
      </c>
      <c r="B130" s="490" t="s">
        <v>468</v>
      </c>
      <c r="C130" s="569" t="s">
        <v>418</v>
      </c>
      <c r="D130" s="577" t="s">
        <v>327</v>
      </c>
      <c r="E130" s="468"/>
      <c r="F130" s="355"/>
      <c r="G130" s="467">
        <f t="shared" si="22"/>
        <v>0</v>
      </c>
      <c r="H130" s="562">
        <v>3000</v>
      </c>
      <c r="I130" s="536">
        <v>0.19</v>
      </c>
      <c r="J130" s="598">
        <v>560</v>
      </c>
      <c r="K130" s="468"/>
      <c r="L130" s="355"/>
      <c r="M130" s="469">
        <f t="shared" si="24"/>
        <v>0</v>
      </c>
      <c r="N130" s="468"/>
      <c r="O130" s="355"/>
      <c r="P130" s="469">
        <f t="shared" si="25"/>
        <v>0</v>
      </c>
      <c r="Q130" s="468"/>
      <c r="R130" s="355"/>
      <c r="S130" s="469">
        <f t="shared" si="29"/>
        <v>0</v>
      </c>
      <c r="T130" s="468"/>
      <c r="U130" s="355"/>
      <c r="V130" s="414">
        <f t="shared" si="26"/>
        <v>0</v>
      </c>
      <c r="W130" s="356">
        <f t="shared" si="27"/>
        <v>0</v>
      </c>
      <c r="X130" s="357">
        <f t="shared" si="23"/>
        <v>560</v>
      </c>
      <c r="Y130" s="357">
        <f t="shared" si="18"/>
        <v>-560</v>
      </c>
      <c r="Z130" s="358" t="e">
        <f t="shared" si="28"/>
        <v>#DIV/0!</v>
      </c>
      <c r="AA130" s="452"/>
      <c r="AB130" s="57"/>
      <c r="AC130" s="57"/>
      <c r="AD130" s="57"/>
      <c r="AE130" s="57"/>
      <c r="AF130" s="57"/>
      <c r="AG130" s="57"/>
    </row>
    <row r="131" spans="1:33" ht="30" customHeight="1">
      <c r="A131" s="411" t="s">
        <v>22</v>
      </c>
      <c r="B131" s="490" t="s">
        <v>469</v>
      </c>
      <c r="C131" s="569" t="s">
        <v>419</v>
      </c>
      <c r="D131" s="577" t="s">
        <v>327</v>
      </c>
      <c r="E131" s="468"/>
      <c r="F131" s="355"/>
      <c r="G131" s="467">
        <f t="shared" si="22"/>
        <v>0</v>
      </c>
      <c r="H131" s="562">
        <v>400</v>
      </c>
      <c r="I131" s="536">
        <v>0.44</v>
      </c>
      <c r="J131" s="598">
        <v>175</v>
      </c>
      <c r="K131" s="468"/>
      <c r="L131" s="355"/>
      <c r="M131" s="469">
        <f t="shared" si="24"/>
        <v>0</v>
      </c>
      <c r="N131" s="468"/>
      <c r="O131" s="355"/>
      <c r="P131" s="469">
        <f t="shared" si="25"/>
        <v>0</v>
      </c>
      <c r="Q131" s="468"/>
      <c r="R131" s="355"/>
      <c r="S131" s="469">
        <f t="shared" si="29"/>
        <v>0</v>
      </c>
      <c r="T131" s="468"/>
      <c r="U131" s="355"/>
      <c r="V131" s="414">
        <f t="shared" si="26"/>
        <v>0</v>
      </c>
      <c r="W131" s="356">
        <f t="shared" si="27"/>
        <v>0</v>
      </c>
      <c r="X131" s="357">
        <f t="shared" si="23"/>
        <v>175</v>
      </c>
      <c r="Y131" s="357">
        <f t="shared" si="18"/>
        <v>-175</v>
      </c>
      <c r="Z131" s="358" t="e">
        <f t="shared" si="28"/>
        <v>#DIV/0!</v>
      </c>
      <c r="AA131" s="452"/>
      <c r="AB131" s="57"/>
      <c r="AC131" s="57"/>
      <c r="AD131" s="57"/>
      <c r="AE131" s="57"/>
      <c r="AF131" s="57"/>
      <c r="AG131" s="57"/>
    </row>
    <row r="132" spans="1:33" ht="30" customHeight="1">
      <c r="A132" s="411" t="s">
        <v>22</v>
      </c>
      <c r="B132" s="490" t="s">
        <v>470</v>
      </c>
      <c r="C132" s="569" t="s">
        <v>420</v>
      </c>
      <c r="D132" s="577" t="s">
        <v>327</v>
      </c>
      <c r="E132" s="468"/>
      <c r="F132" s="355"/>
      <c r="G132" s="467">
        <f t="shared" si="22"/>
        <v>0</v>
      </c>
      <c r="H132" s="562">
        <v>2</v>
      </c>
      <c r="I132" s="536">
        <v>75</v>
      </c>
      <c r="J132" s="598">
        <v>150</v>
      </c>
      <c r="K132" s="468"/>
      <c r="L132" s="355"/>
      <c r="M132" s="469">
        <f t="shared" si="24"/>
        <v>0</v>
      </c>
      <c r="N132" s="468"/>
      <c r="O132" s="355"/>
      <c r="P132" s="469">
        <f t="shared" si="25"/>
        <v>0</v>
      </c>
      <c r="Q132" s="468"/>
      <c r="R132" s="355"/>
      <c r="S132" s="469">
        <f t="shared" si="29"/>
        <v>0</v>
      </c>
      <c r="T132" s="468"/>
      <c r="U132" s="355"/>
      <c r="V132" s="414">
        <f t="shared" si="26"/>
        <v>0</v>
      </c>
      <c r="W132" s="356">
        <f t="shared" si="27"/>
        <v>0</v>
      </c>
      <c r="X132" s="357">
        <f t="shared" si="23"/>
        <v>150</v>
      </c>
      <c r="Y132" s="357">
        <f t="shared" si="18"/>
        <v>-150</v>
      </c>
      <c r="Z132" s="358" t="e">
        <f t="shared" si="28"/>
        <v>#DIV/0!</v>
      </c>
      <c r="AA132" s="452"/>
      <c r="AB132" s="57"/>
      <c r="AC132" s="57"/>
      <c r="AD132" s="57"/>
      <c r="AE132" s="57"/>
      <c r="AF132" s="57"/>
      <c r="AG132" s="57"/>
    </row>
    <row r="133" spans="1:33" ht="30" customHeight="1">
      <c r="A133" s="411" t="s">
        <v>22</v>
      </c>
      <c r="B133" s="490" t="s">
        <v>471</v>
      </c>
      <c r="C133" s="569" t="s">
        <v>421</v>
      </c>
      <c r="D133" s="577" t="s">
        <v>327</v>
      </c>
      <c r="E133" s="468"/>
      <c r="F133" s="355"/>
      <c r="G133" s="467">
        <f t="shared" si="22"/>
        <v>0</v>
      </c>
      <c r="H133" s="562">
        <v>1</v>
      </c>
      <c r="I133" s="536">
        <v>10</v>
      </c>
      <c r="J133" s="598">
        <v>10</v>
      </c>
      <c r="K133" s="468"/>
      <c r="L133" s="355"/>
      <c r="M133" s="469">
        <f t="shared" si="24"/>
        <v>0</v>
      </c>
      <c r="N133" s="468"/>
      <c r="O133" s="355"/>
      <c r="P133" s="469">
        <f t="shared" si="25"/>
        <v>0</v>
      </c>
      <c r="Q133" s="468"/>
      <c r="R133" s="355"/>
      <c r="S133" s="469">
        <f t="shared" si="29"/>
        <v>0</v>
      </c>
      <c r="T133" s="468"/>
      <c r="U133" s="355"/>
      <c r="V133" s="414">
        <f t="shared" si="26"/>
        <v>0</v>
      </c>
      <c r="W133" s="356">
        <f t="shared" si="27"/>
        <v>0</v>
      </c>
      <c r="X133" s="357">
        <f t="shared" si="23"/>
        <v>10</v>
      </c>
      <c r="Y133" s="357">
        <f t="shared" si="18"/>
        <v>-10</v>
      </c>
      <c r="Z133" s="358" t="e">
        <f t="shared" si="28"/>
        <v>#DIV/0!</v>
      </c>
      <c r="AA133" s="452"/>
      <c r="AB133" s="57"/>
      <c r="AC133" s="57"/>
      <c r="AD133" s="57"/>
      <c r="AE133" s="57"/>
      <c r="AF133" s="57"/>
      <c r="AG133" s="57"/>
    </row>
    <row r="134" spans="1:33" ht="30" customHeight="1">
      <c r="A134" s="411" t="s">
        <v>22</v>
      </c>
      <c r="B134" s="490" t="s">
        <v>472</v>
      </c>
      <c r="C134" s="569" t="s">
        <v>422</v>
      </c>
      <c r="D134" s="577" t="s">
        <v>327</v>
      </c>
      <c r="E134" s="468"/>
      <c r="F134" s="355"/>
      <c r="G134" s="467">
        <f t="shared" si="22"/>
        <v>0</v>
      </c>
      <c r="H134" s="562">
        <v>2</v>
      </c>
      <c r="I134" s="536">
        <v>23</v>
      </c>
      <c r="J134" s="598">
        <v>46</v>
      </c>
      <c r="K134" s="468"/>
      <c r="L134" s="355"/>
      <c r="M134" s="469">
        <f t="shared" si="24"/>
        <v>0</v>
      </c>
      <c r="N134" s="468"/>
      <c r="O134" s="355"/>
      <c r="P134" s="469">
        <f t="shared" si="25"/>
        <v>0</v>
      </c>
      <c r="Q134" s="468"/>
      <c r="R134" s="355"/>
      <c r="S134" s="469">
        <f t="shared" si="29"/>
        <v>0</v>
      </c>
      <c r="T134" s="468"/>
      <c r="U134" s="355"/>
      <c r="V134" s="414">
        <f t="shared" si="26"/>
        <v>0</v>
      </c>
      <c r="W134" s="356">
        <f t="shared" si="27"/>
        <v>0</v>
      </c>
      <c r="X134" s="357">
        <f t="shared" si="23"/>
        <v>46</v>
      </c>
      <c r="Y134" s="357">
        <f t="shared" si="18"/>
        <v>-46</v>
      </c>
      <c r="Z134" s="358" t="e">
        <f t="shared" si="28"/>
        <v>#DIV/0!</v>
      </c>
      <c r="AA134" s="452"/>
      <c r="AB134" s="57"/>
      <c r="AC134" s="57"/>
      <c r="AD134" s="57"/>
      <c r="AE134" s="57"/>
      <c r="AF134" s="57"/>
      <c r="AG134" s="57"/>
    </row>
    <row r="135" spans="1:33" ht="30" customHeight="1">
      <c r="A135" s="411" t="s">
        <v>22</v>
      </c>
      <c r="B135" s="490" t="s">
        <v>473</v>
      </c>
      <c r="C135" s="569" t="s">
        <v>423</v>
      </c>
      <c r="D135" s="577" t="s">
        <v>327</v>
      </c>
      <c r="E135" s="468"/>
      <c r="F135" s="355"/>
      <c r="G135" s="467">
        <f t="shared" si="22"/>
        <v>0</v>
      </c>
      <c r="H135" s="562">
        <v>10</v>
      </c>
      <c r="I135" s="536">
        <v>14</v>
      </c>
      <c r="J135" s="598">
        <v>140</v>
      </c>
      <c r="K135" s="468"/>
      <c r="L135" s="355"/>
      <c r="M135" s="469">
        <f t="shared" si="24"/>
        <v>0</v>
      </c>
      <c r="N135" s="468"/>
      <c r="O135" s="355"/>
      <c r="P135" s="469">
        <f t="shared" si="25"/>
        <v>0</v>
      </c>
      <c r="Q135" s="468"/>
      <c r="R135" s="355"/>
      <c r="S135" s="469">
        <f t="shared" si="29"/>
        <v>0</v>
      </c>
      <c r="T135" s="468"/>
      <c r="U135" s="355"/>
      <c r="V135" s="414">
        <f t="shared" si="26"/>
        <v>0</v>
      </c>
      <c r="W135" s="356">
        <f t="shared" si="27"/>
        <v>0</v>
      </c>
      <c r="X135" s="357">
        <f t="shared" si="23"/>
        <v>140</v>
      </c>
      <c r="Y135" s="357">
        <f t="shared" si="18"/>
        <v>-140</v>
      </c>
      <c r="Z135" s="358" t="e">
        <f t="shared" si="28"/>
        <v>#DIV/0!</v>
      </c>
      <c r="AA135" s="452"/>
      <c r="AB135" s="57"/>
      <c r="AC135" s="57"/>
      <c r="AD135" s="57"/>
      <c r="AE135" s="57"/>
      <c r="AF135" s="57"/>
      <c r="AG135" s="57"/>
    </row>
    <row r="136" spans="1:33" ht="30" customHeight="1">
      <c r="A136" s="411" t="s">
        <v>22</v>
      </c>
      <c r="B136" s="490" t="s">
        <v>474</v>
      </c>
      <c r="C136" s="569" t="s">
        <v>424</v>
      </c>
      <c r="D136" s="577" t="s">
        <v>327</v>
      </c>
      <c r="E136" s="468"/>
      <c r="F136" s="355"/>
      <c r="G136" s="467">
        <f t="shared" si="22"/>
        <v>0</v>
      </c>
      <c r="H136" s="562">
        <v>200</v>
      </c>
      <c r="I136" s="536">
        <v>2</v>
      </c>
      <c r="J136" s="598">
        <v>400</v>
      </c>
      <c r="K136" s="468"/>
      <c r="L136" s="355"/>
      <c r="M136" s="469">
        <f t="shared" si="24"/>
        <v>0</v>
      </c>
      <c r="N136" s="468"/>
      <c r="O136" s="355"/>
      <c r="P136" s="469">
        <f t="shared" si="25"/>
        <v>0</v>
      </c>
      <c r="Q136" s="468"/>
      <c r="R136" s="355"/>
      <c r="S136" s="469">
        <f t="shared" si="29"/>
        <v>0</v>
      </c>
      <c r="T136" s="468"/>
      <c r="U136" s="355"/>
      <c r="V136" s="414">
        <f t="shared" si="26"/>
        <v>0</v>
      </c>
      <c r="W136" s="356">
        <f t="shared" si="27"/>
        <v>0</v>
      </c>
      <c r="X136" s="357">
        <f t="shared" si="23"/>
        <v>400</v>
      </c>
      <c r="Y136" s="357">
        <f t="shared" si="18"/>
        <v>-400</v>
      </c>
      <c r="Z136" s="358" t="e">
        <f t="shared" si="28"/>
        <v>#DIV/0!</v>
      </c>
      <c r="AA136" s="452"/>
      <c r="AB136" s="57"/>
      <c r="AC136" s="57"/>
      <c r="AD136" s="57"/>
      <c r="AE136" s="57"/>
      <c r="AF136" s="57"/>
      <c r="AG136" s="57"/>
    </row>
    <row r="137" spans="1:33" ht="30" customHeight="1">
      <c r="A137" s="411" t="s">
        <v>22</v>
      </c>
      <c r="B137" s="490" t="s">
        <v>475</v>
      </c>
      <c r="C137" s="569" t="s">
        <v>425</v>
      </c>
      <c r="D137" s="577" t="s">
        <v>327</v>
      </c>
      <c r="E137" s="468"/>
      <c r="F137" s="355"/>
      <c r="G137" s="467">
        <f t="shared" si="22"/>
        <v>0</v>
      </c>
      <c r="H137" s="562">
        <v>5</v>
      </c>
      <c r="I137" s="536">
        <v>2647</v>
      </c>
      <c r="J137" s="598">
        <v>13235</v>
      </c>
      <c r="K137" s="468"/>
      <c r="L137" s="355"/>
      <c r="M137" s="469">
        <f t="shared" si="24"/>
        <v>0</v>
      </c>
      <c r="N137" s="468"/>
      <c r="O137" s="355"/>
      <c r="P137" s="469">
        <f t="shared" si="25"/>
        <v>0</v>
      </c>
      <c r="Q137" s="468"/>
      <c r="R137" s="355"/>
      <c r="S137" s="469">
        <f t="shared" si="29"/>
        <v>0</v>
      </c>
      <c r="T137" s="468"/>
      <c r="U137" s="355"/>
      <c r="V137" s="414">
        <f t="shared" si="26"/>
        <v>0</v>
      </c>
      <c r="W137" s="356">
        <f t="shared" si="27"/>
        <v>0</v>
      </c>
      <c r="X137" s="357">
        <f t="shared" si="23"/>
        <v>13235</v>
      </c>
      <c r="Y137" s="357">
        <f t="shared" si="18"/>
        <v>-13235</v>
      </c>
      <c r="Z137" s="358" t="e">
        <f t="shared" si="28"/>
        <v>#DIV/0!</v>
      </c>
      <c r="AA137" s="452"/>
      <c r="AB137" s="57"/>
      <c r="AC137" s="57"/>
      <c r="AD137" s="57"/>
      <c r="AE137" s="57"/>
      <c r="AF137" s="57"/>
      <c r="AG137" s="57"/>
    </row>
    <row r="138" spans="1:33" ht="30" customHeight="1">
      <c r="A138" s="411" t="s">
        <v>22</v>
      </c>
      <c r="B138" s="490" t="s">
        <v>476</v>
      </c>
      <c r="C138" s="569" t="s">
        <v>426</v>
      </c>
      <c r="D138" s="577" t="s">
        <v>327</v>
      </c>
      <c r="E138" s="468"/>
      <c r="F138" s="355"/>
      <c r="G138" s="467">
        <f t="shared" si="22"/>
        <v>0</v>
      </c>
      <c r="H138" s="580">
        <v>1</v>
      </c>
      <c r="I138" s="536">
        <v>45</v>
      </c>
      <c r="J138" s="598">
        <v>45</v>
      </c>
      <c r="K138" s="468"/>
      <c r="L138" s="355"/>
      <c r="M138" s="469">
        <f t="shared" si="24"/>
        <v>0</v>
      </c>
      <c r="N138" s="468"/>
      <c r="O138" s="355"/>
      <c r="P138" s="469">
        <f t="shared" si="25"/>
        <v>0</v>
      </c>
      <c r="Q138" s="468"/>
      <c r="R138" s="355"/>
      <c r="S138" s="469">
        <f t="shared" si="29"/>
        <v>0</v>
      </c>
      <c r="T138" s="468"/>
      <c r="U138" s="355"/>
      <c r="V138" s="414">
        <f t="shared" si="26"/>
        <v>0</v>
      </c>
      <c r="W138" s="356">
        <f t="shared" si="27"/>
        <v>0</v>
      </c>
      <c r="X138" s="357">
        <f t="shared" si="23"/>
        <v>45</v>
      </c>
      <c r="Y138" s="357">
        <f t="shared" si="18"/>
        <v>-45</v>
      </c>
      <c r="Z138" s="358" t="e">
        <f t="shared" si="28"/>
        <v>#DIV/0!</v>
      </c>
      <c r="AA138" s="452"/>
      <c r="AB138" s="57"/>
      <c r="AC138" s="57"/>
      <c r="AD138" s="57"/>
      <c r="AE138" s="57"/>
      <c r="AF138" s="57"/>
      <c r="AG138" s="57"/>
    </row>
    <row r="139" spans="1:33" ht="30" customHeight="1">
      <c r="A139" s="411" t="s">
        <v>22</v>
      </c>
      <c r="B139" s="490" t="s">
        <v>477</v>
      </c>
      <c r="C139" s="569" t="s">
        <v>427</v>
      </c>
      <c r="D139" s="577" t="s">
        <v>327</v>
      </c>
      <c r="E139" s="468"/>
      <c r="F139" s="355"/>
      <c r="G139" s="467">
        <f t="shared" si="22"/>
        <v>0</v>
      </c>
      <c r="H139" s="562">
        <v>2</v>
      </c>
      <c r="I139" s="536">
        <v>40</v>
      </c>
      <c r="J139" s="598">
        <v>80</v>
      </c>
      <c r="K139" s="468"/>
      <c r="L139" s="355"/>
      <c r="M139" s="469">
        <f t="shared" si="24"/>
        <v>0</v>
      </c>
      <c r="N139" s="468"/>
      <c r="O139" s="355"/>
      <c r="P139" s="469">
        <f t="shared" si="25"/>
        <v>0</v>
      </c>
      <c r="Q139" s="468"/>
      <c r="R139" s="355"/>
      <c r="S139" s="469">
        <f t="shared" si="29"/>
        <v>0</v>
      </c>
      <c r="T139" s="468"/>
      <c r="U139" s="355"/>
      <c r="V139" s="414">
        <f t="shared" si="26"/>
        <v>0</v>
      </c>
      <c r="W139" s="356">
        <f t="shared" si="27"/>
        <v>0</v>
      </c>
      <c r="X139" s="357">
        <f t="shared" si="23"/>
        <v>80</v>
      </c>
      <c r="Y139" s="357">
        <f t="shared" si="18"/>
        <v>-80</v>
      </c>
      <c r="Z139" s="358" t="e">
        <f t="shared" si="28"/>
        <v>#DIV/0!</v>
      </c>
      <c r="AA139" s="452"/>
      <c r="AB139" s="57"/>
      <c r="AC139" s="57"/>
      <c r="AD139" s="57"/>
      <c r="AE139" s="57"/>
      <c r="AF139" s="57"/>
      <c r="AG139" s="57"/>
    </row>
    <row r="140" spans="1:33" ht="30" customHeight="1">
      <c r="A140" s="411" t="s">
        <v>22</v>
      </c>
      <c r="B140" s="490" t="s">
        <v>478</v>
      </c>
      <c r="C140" s="569" t="s">
        <v>428</v>
      </c>
      <c r="D140" s="577" t="s">
        <v>327</v>
      </c>
      <c r="E140" s="468"/>
      <c r="F140" s="355"/>
      <c r="G140" s="467">
        <f t="shared" si="22"/>
        <v>0</v>
      </c>
      <c r="H140" s="562">
        <v>1</v>
      </c>
      <c r="I140" s="536">
        <v>70</v>
      </c>
      <c r="J140" s="598">
        <v>70</v>
      </c>
      <c r="K140" s="468"/>
      <c r="L140" s="355"/>
      <c r="M140" s="469">
        <f t="shared" si="24"/>
        <v>0</v>
      </c>
      <c r="N140" s="468"/>
      <c r="O140" s="355"/>
      <c r="P140" s="469">
        <f t="shared" si="25"/>
        <v>0</v>
      </c>
      <c r="Q140" s="468"/>
      <c r="R140" s="355"/>
      <c r="S140" s="469">
        <f t="shared" si="29"/>
        <v>0</v>
      </c>
      <c r="T140" s="468"/>
      <c r="U140" s="355"/>
      <c r="V140" s="414">
        <f t="shared" si="26"/>
        <v>0</v>
      </c>
      <c r="W140" s="356">
        <f t="shared" si="27"/>
        <v>0</v>
      </c>
      <c r="X140" s="357">
        <f t="shared" si="23"/>
        <v>70</v>
      </c>
      <c r="Y140" s="357">
        <f t="shared" si="18"/>
        <v>-70</v>
      </c>
      <c r="Z140" s="358" t="e">
        <f t="shared" si="28"/>
        <v>#DIV/0!</v>
      </c>
      <c r="AA140" s="452"/>
      <c r="AB140" s="57"/>
      <c r="AC140" s="57"/>
      <c r="AD140" s="57"/>
      <c r="AE140" s="57"/>
      <c r="AF140" s="57"/>
      <c r="AG140" s="57"/>
    </row>
    <row r="141" spans="1:33" ht="30" customHeight="1">
      <c r="A141" s="411" t="s">
        <v>22</v>
      </c>
      <c r="B141" s="490" t="s">
        <v>479</v>
      </c>
      <c r="C141" s="569" t="s">
        <v>429</v>
      </c>
      <c r="D141" s="577" t="s">
        <v>327</v>
      </c>
      <c r="E141" s="468"/>
      <c r="F141" s="355"/>
      <c r="G141" s="467">
        <f t="shared" si="22"/>
        <v>0</v>
      </c>
      <c r="H141" s="562">
        <v>1</v>
      </c>
      <c r="I141" s="536">
        <v>400</v>
      </c>
      <c r="J141" s="598">
        <v>400</v>
      </c>
      <c r="K141" s="468"/>
      <c r="L141" s="355"/>
      <c r="M141" s="469">
        <f t="shared" si="24"/>
        <v>0</v>
      </c>
      <c r="N141" s="468"/>
      <c r="O141" s="355"/>
      <c r="P141" s="469">
        <f t="shared" si="25"/>
        <v>0</v>
      </c>
      <c r="Q141" s="468"/>
      <c r="R141" s="355"/>
      <c r="S141" s="469">
        <f t="shared" si="29"/>
        <v>0</v>
      </c>
      <c r="T141" s="468"/>
      <c r="U141" s="355"/>
      <c r="V141" s="414">
        <f t="shared" si="26"/>
        <v>0</v>
      </c>
      <c r="W141" s="356">
        <f t="shared" si="27"/>
        <v>0</v>
      </c>
      <c r="X141" s="357">
        <f t="shared" si="23"/>
        <v>400</v>
      </c>
      <c r="Y141" s="357">
        <f t="shared" si="18"/>
        <v>-400</v>
      </c>
      <c r="Z141" s="358" t="e">
        <f t="shared" si="28"/>
        <v>#DIV/0!</v>
      </c>
      <c r="AA141" s="452"/>
      <c r="AB141" s="57"/>
      <c r="AC141" s="57"/>
      <c r="AD141" s="57"/>
      <c r="AE141" s="57"/>
      <c r="AF141" s="57"/>
      <c r="AG141" s="57"/>
    </row>
    <row r="142" spans="1:33" ht="30" customHeight="1">
      <c r="A142" s="411" t="s">
        <v>22</v>
      </c>
      <c r="B142" s="490" t="s">
        <v>480</v>
      </c>
      <c r="C142" s="569" t="s">
        <v>430</v>
      </c>
      <c r="D142" s="577" t="s">
        <v>327</v>
      </c>
      <c r="E142" s="468"/>
      <c r="F142" s="355"/>
      <c r="G142" s="467">
        <f t="shared" si="22"/>
        <v>0</v>
      </c>
      <c r="H142" s="562">
        <v>1</v>
      </c>
      <c r="I142" s="536">
        <v>1400</v>
      </c>
      <c r="J142" s="598">
        <v>1400</v>
      </c>
      <c r="K142" s="468"/>
      <c r="L142" s="355"/>
      <c r="M142" s="469">
        <f t="shared" si="24"/>
        <v>0</v>
      </c>
      <c r="N142" s="468"/>
      <c r="O142" s="355"/>
      <c r="P142" s="469">
        <f t="shared" si="25"/>
        <v>0</v>
      </c>
      <c r="Q142" s="468"/>
      <c r="R142" s="355"/>
      <c r="S142" s="469">
        <f t="shared" si="29"/>
        <v>0</v>
      </c>
      <c r="T142" s="468"/>
      <c r="U142" s="355"/>
      <c r="V142" s="414">
        <f t="shared" si="26"/>
        <v>0</v>
      </c>
      <c r="W142" s="356">
        <f t="shared" si="27"/>
        <v>0</v>
      </c>
      <c r="X142" s="357">
        <f t="shared" si="23"/>
        <v>1400</v>
      </c>
      <c r="Y142" s="357">
        <f t="shared" si="18"/>
        <v>-1400</v>
      </c>
      <c r="Z142" s="358" t="e">
        <f t="shared" si="28"/>
        <v>#DIV/0!</v>
      </c>
      <c r="AA142" s="452"/>
      <c r="AB142" s="57"/>
      <c r="AC142" s="57"/>
      <c r="AD142" s="57"/>
      <c r="AE142" s="57"/>
      <c r="AF142" s="57"/>
      <c r="AG142" s="57"/>
    </row>
    <row r="143" spans="1:33" ht="30" customHeight="1">
      <c r="A143" s="411" t="s">
        <v>22</v>
      </c>
      <c r="B143" s="490" t="s">
        <v>481</v>
      </c>
      <c r="C143" s="569" t="s">
        <v>431</v>
      </c>
      <c r="D143" s="577" t="s">
        <v>327</v>
      </c>
      <c r="E143" s="468"/>
      <c r="F143" s="355"/>
      <c r="G143" s="467">
        <f t="shared" si="22"/>
        <v>0</v>
      </c>
      <c r="H143" s="562">
        <v>1</v>
      </c>
      <c r="I143" s="536">
        <v>2998</v>
      </c>
      <c r="J143" s="598">
        <v>2998</v>
      </c>
      <c r="K143" s="468"/>
      <c r="L143" s="355"/>
      <c r="M143" s="469">
        <f t="shared" si="24"/>
        <v>0</v>
      </c>
      <c r="N143" s="468"/>
      <c r="O143" s="355"/>
      <c r="P143" s="469">
        <f t="shared" si="25"/>
        <v>0</v>
      </c>
      <c r="Q143" s="468"/>
      <c r="R143" s="355"/>
      <c r="S143" s="469">
        <f t="shared" si="29"/>
        <v>0</v>
      </c>
      <c r="T143" s="468"/>
      <c r="U143" s="355"/>
      <c r="V143" s="414">
        <f t="shared" si="26"/>
        <v>0</v>
      </c>
      <c r="W143" s="356">
        <f t="shared" si="27"/>
        <v>0</v>
      </c>
      <c r="X143" s="357">
        <f t="shared" si="23"/>
        <v>2998</v>
      </c>
      <c r="Y143" s="357">
        <f t="shared" si="18"/>
        <v>-2998</v>
      </c>
      <c r="Z143" s="358" t="e">
        <f t="shared" si="28"/>
        <v>#DIV/0!</v>
      </c>
      <c r="AA143" s="452"/>
      <c r="AB143" s="57"/>
      <c r="AC143" s="57"/>
      <c r="AD143" s="57"/>
      <c r="AE143" s="57"/>
      <c r="AF143" s="57"/>
      <c r="AG143" s="57"/>
    </row>
    <row r="144" spans="1:33" ht="30" customHeight="1">
      <c r="A144" s="411" t="s">
        <v>22</v>
      </c>
      <c r="B144" s="490" t="s">
        <v>482</v>
      </c>
      <c r="C144" s="569" t="s">
        <v>432</v>
      </c>
      <c r="D144" s="577" t="s">
        <v>327</v>
      </c>
      <c r="E144" s="468"/>
      <c r="F144" s="355"/>
      <c r="G144" s="467">
        <f t="shared" si="22"/>
        <v>0</v>
      </c>
      <c r="H144" s="562">
        <v>4</v>
      </c>
      <c r="I144" s="536">
        <v>1500</v>
      </c>
      <c r="J144" s="598">
        <v>6000</v>
      </c>
      <c r="K144" s="468"/>
      <c r="L144" s="355"/>
      <c r="M144" s="469">
        <f t="shared" si="24"/>
        <v>0</v>
      </c>
      <c r="N144" s="468"/>
      <c r="O144" s="355"/>
      <c r="P144" s="469">
        <f t="shared" si="25"/>
        <v>0</v>
      </c>
      <c r="Q144" s="468"/>
      <c r="R144" s="355"/>
      <c r="S144" s="469">
        <f t="shared" si="29"/>
        <v>0</v>
      </c>
      <c r="T144" s="468"/>
      <c r="U144" s="355"/>
      <c r="V144" s="414">
        <f t="shared" si="26"/>
        <v>0</v>
      </c>
      <c r="W144" s="356">
        <f t="shared" si="27"/>
        <v>0</v>
      </c>
      <c r="X144" s="357">
        <f t="shared" si="23"/>
        <v>6000</v>
      </c>
      <c r="Y144" s="357">
        <f t="shared" si="18"/>
        <v>-6000</v>
      </c>
      <c r="Z144" s="358" t="e">
        <f t="shared" si="28"/>
        <v>#DIV/0!</v>
      </c>
      <c r="AA144" s="452"/>
      <c r="AB144" s="57"/>
      <c r="AC144" s="57"/>
      <c r="AD144" s="57"/>
      <c r="AE144" s="57"/>
      <c r="AF144" s="57"/>
      <c r="AG144" s="57"/>
    </row>
    <row r="145" spans="1:33" ht="30" customHeight="1">
      <c r="A145" s="411" t="s">
        <v>22</v>
      </c>
      <c r="B145" s="490" t="s">
        <v>483</v>
      </c>
      <c r="C145" s="569" t="s">
        <v>433</v>
      </c>
      <c r="D145" s="577" t="s">
        <v>327</v>
      </c>
      <c r="E145" s="468"/>
      <c r="F145" s="355"/>
      <c r="G145" s="467">
        <f t="shared" si="22"/>
        <v>0</v>
      </c>
      <c r="H145" s="562">
        <v>1</v>
      </c>
      <c r="I145" s="536">
        <v>4659</v>
      </c>
      <c r="J145" s="598">
        <v>4659</v>
      </c>
      <c r="K145" s="468"/>
      <c r="L145" s="355"/>
      <c r="M145" s="469">
        <f t="shared" si="24"/>
        <v>0</v>
      </c>
      <c r="N145" s="468"/>
      <c r="O145" s="355"/>
      <c r="P145" s="469">
        <f t="shared" si="25"/>
        <v>0</v>
      </c>
      <c r="Q145" s="468"/>
      <c r="R145" s="355"/>
      <c r="S145" s="469">
        <f t="shared" si="29"/>
        <v>0</v>
      </c>
      <c r="T145" s="468"/>
      <c r="U145" s="355"/>
      <c r="V145" s="414">
        <f t="shared" si="26"/>
        <v>0</v>
      </c>
      <c r="W145" s="356">
        <f t="shared" si="27"/>
        <v>0</v>
      </c>
      <c r="X145" s="357">
        <f t="shared" si="23"/>
        <v>4659</v>
      </c>
      <c r="Y145" s="357">
        <f t="shared" si="18"/>
        <v>-4659</v>
      </c>
      <c r="Z145" s="358" t="e">
        <f t="shared" si="28"/>
        <v>#DIV/0!</v>
      </c>
      <c r="AA145" s="452"/>
      <c r="AB145" s="57"/>
      <c r="AC145" s="57"/>
      <c r="AD145" s="57"/>
      <c r="AE145" s="57"/>
      <c r="AF145" s="57"/>
      <c r="AG145" s="57"/>
    </row>
    <row r="146" spans="1:33" ht="30" customHeight="1" thickBot="1">
      <c r="A146" s="411" t="s">
        <v>22</v>
      </c>
      <c r="B146" s="490" t="s">
        <v>484</v>
      </c>
      <c r="C146" s="569" t="s">
        <v>434</v>
      </c>
      <c r="D146" s="577" t="s">
        <v>327</v>
      </c>
      <c r="E146" s="468"/>
      <c r="F146" s="355"/>
      <c r="G146" s="467">
        <f t="shared" si="22"/>
        <v>0</v>
      </c>
      <c r="H146" s="562">
        <v>5</v>
      </c>
      <c r="I146" s="536">
        <v>50</v>
      </c>
      <c r="J146" s="598">
        <v>250</v>
      </c>
      <c r="K146" s="468"/>
      <c r="L146" s="355"/>
      <c r="M146" s="469">
        <f t="shared" si="24"/>
        <v>0</v>
      </c>
      <c r="N146" s="468"/>
      <c r="O146" s="355"/>
      <c r="P146" s="469">
        <f t="shared" si="25"/>
        <v>0</v>
      </c>
      <c r="Q146" s="468"/>
      <c r="R146" s="355"/>
      <c r="S146" s="469">
        <f t="shared" si="29"/>
        <v>0</v>
      </c>
      <c r="T146" s="468"/>
      <c r="U146" s="355"/>
      <c r="V146" s="414">
        <f t="shared" si="26"/>
        <v>0</v>
      </c>
      <c r="W146" s="356">
        <f t="shared" si="27"/>
        <v>0</v>
      </c>
      <c r="X146" s="357">
        <f t="shared" si="23"/>
        <v>250</v>
      </c>
      <c r="Y146" s="357">
        <f t="shared" si="18"/>
        <v>-250</v>
      </c>
      <c r="Z146" s="358" t="e">
        <f t="shared" si="28"/>
        <v>#DIV/0!</v>
      </c>
      <c r="AA146" s="452"/>
      <c r="AB146" s="57"/>
      <c r="AC146" s="57"/>
      <c r="AD146" s="57"/>
      <c r="AE146" s="57"/>
      <c r="AF146" s="57"/>
      <c r="AG146" s="57"/>
    </row>
    <row r="147" spans="1:33" ht="34.5" customHeight="1">
      <c r="A147" s="411" t="s">
        <v>22</v>
      </c>
      <c r="B147" s="490" t="s">
        <v>485</v>
      </c>
      <c r="C147" s="400" t="s">
        <v>435</v>
      </c>
      <c r="D147" s="572" t="s">
        <v>327</v>
      </c>
      <c r="E147" s="468">
        <v>16</v>
      </c>
      <c r="F147" s="355">
        <v>1718.75</v>
      </c>
      <c r="G147" s="469">
        <f>PRODUCT(E147:F147)</f>
        <v>27500</v>
      </c>
      <c r="H147" s="570">
        <v>0</v>
      </c>
      <c r="I147" s="566">
        <v>0</v>
      </c>
      <c r="J147" s="414">
        <v>0</v>
      </c>
      <c r="K147" s="468"/>
      <c r="L147" s="355"/>
      <c r="M147" s="469">
        <f t="shared" si="24"/>
        <v>0</v>
      </c>
      <c r="N147" s="468"/>
      <c r="O147" s="355"/>
      <c r="P147" s="469">
        <f t="shared" si="25"/>
        <v>0</v>
      </c>
      <c r="Q147" s="468"/>
      <c r="R147" s="355"/>
      <c r="S147" s="469">
        <f t="shared" si="29"/>
        <v>0</v>
      </c>
      <c r="T147" s="468"/>
      <c r="U147" s="355"/>
      <c r="V147" s="414">
        <f t="shared" si="26"/>
        <v>0</v>
      </c>
      <c r="W147" s="356">
        <f t="shared" si="27"/>
        <v>27500</v>
      </c>
      <c r="X147" s="357">
        <f t="shared" si="23"/>
        <v>0</v>
      </c>
      <c r="Y147" s="357">
        <f t="shared" si="18"/>
        <v>27500</v>
      </c>
      <c r="Z147" s="358">
        <f t="shared" si="28"/>
        <v>1</v>
      </c>
      <c r="AA147" s="452" t="s">
        <v>522</v>
      </c>
      <c r="AB147" s="57"/>
      <c r="AC147" s="57"/>
      <c r="AD147" s="57"/>
      <c r="AE147" s="57"/>
      <c r="AF147" s="57"/>
      <c r="AG147" s="57"/>
    </row>
    <row r="148" spans="1:33" ht="30" customHeight="1">
      <c r="A148" s="411" t="s">
        <v>22</v>
      </c>
      <c r="B148" s="490" t="s">
        <v>486</v>
      </c>
      <c r="C148" s="563" t="s">
        <v>374</v>
      </c>
      <c r="D148" s="577" t="s">
        <v>327</v>
      </c>
      <c r="E148" s="582">
        <v>0</v>
      </c>
      <c r="F148" s="380">
        <v>0</v>
      </c>
      <c r="G148" s="469">
        <f aca="true" t="shared" si="30" ref="G148:G170">PRODUCT(E148:F148)</f>
        <v>0</v>
      </c>
      <c r="H148" s="428">
        <v>1</v>
      </c>
      <c r="I148" s="427">
        <v>979</v>
      </c>
      <c r="J148" s="414">
        <f aca="true" t="shared" si="31" ref="J148:J164">PRODUCT(H148:I148)</f>
        <v>979</v>
      </c>
      <c r="K148" s="468"/>
      <c r="L148" s="355"/>
      <c r="M148" s="469">
        <f t="shared" si="24"/>
        <v>0</v>
      </c>
      <c r="N148" s="468"/>
      <c r="O148" s="355"/>
      <c r="P148" s="469">
        <f t="shared" si="25"/>
        <v>0</v>
      </c>
      <c r="Q148" s="468"/>
      <c r="R148" s="355"/>
      <c r="S148" s="469">
        <f t="shared" si="29"/>
        <v>0</v>
      </c>
      <c r="T148" s="468"/>
      <c r="U148" s="355"/>
      <c r="V148" s="414">
        <f t="shared" si="26"/>
        <v>0</v>
      </c>
      <c r="W148" s="356">
        <f t="shared" si="27"/>
        <v>0</v>
      </c>
      <c r="X148" s="357">
        <f t="shared" si="23"/>
        <v>979</v>
      </c>
      <c r="Y148" s="357">
        <f t="shared" si="18"/>
        <v>-979</v>
      </c>
      <c r="Z148" s="358" t="e">
        <f t="shared" si="28"/>
        <v>#DIV/0!</v>
      </c>
      <c r="AA148" s="452"/>
      <c r="AB148" s="57"/>
      <c r="AC148" s="57"/>
      <c r="AD148" s="57"/>
      <c r="AE148" s="57"/>
      <c r="AF148" s="57"/>
      <c r="AG148" s="57"/>
    </row>
    <row r="149" spans="1:33" ht="30" customHeight="1">
      <c r="A149" s="411" t="s">
        <v>22</v>
      </c>
      <c r="B149" s="490" t="s">
        <v>487</v>
      </c>
      <c r="C149" s="563" t="s">
        <v>375</v>
      </c>
      <c r="D149" s="577" t="s">
        <v>327</v>
      </c>
      <c r="E149" s="582">
        <v>0</v>
      </c>
      <c r="F149" s="380">
        <v>0</v>
      </c>
      <c r="G149" s="583">
        <f t="shared" si="30"/>
        <v>0</v>
      </c>
      <c r="H149" s="429">
        <v>3</v>
      </c>
      <c r="I149" s="612">
        <v>1033</v>
      </c>
      <c r="J149" s="599">
        <f t="shared" si="31"/>
        <v>3099</v>
      </c>
      <c r="K149" s="468"/>
      <c r="L149" s="355"/>
      <c r="M149" s="469">
        <f t="shared" si="24"/>
        <v>0</v>
      </c>
      <c r="N149" s="468"/>
      <c r="O149" s="355"/>
      <c r="P149" s="469">
        <f t="shared" si="25"/>
        <v>0</v>
      </c>
      <c r="Q149" s="468"/>
      <c r="R149" s="355"/>
      <c r="S149" s="469">
        <f t="shared" si="29"/>
        <v>0</v>
      </c>
      <c r="T149" s="468"/>
      <c r="U149" s="355"/>
      <c r="V149" s="414">
        <f t="shared" si="26"/>
        <v>0</v>
      </c>
      <c r="W149" s="356">
        <f t="shared" si="27"/>
        <v>0</v>
      </c>
      <c r="X149" s="357">
        <f t="shared" si="23"/>
        <v>3099</v>
      </c>
      <c r="Y149" s="357">
        <f t="shared" si="18"/>
        <v>-3099</v>
      </c>
      <c r="Z149" s="358" t="e">
        <f t="shared" si="28"/>
        <v>#DIV/0!</v>
      </c>
      <c r="AA149" s="452"/>
      <c r="AB149" s="57"/>
      <c r="AC149" s="57"/>
      <c r="AD149" s="57"/>
      <c r="AE149" s="57"/>
      <c r="AF149" s="57"/>
      <c r="AG149" s="57"/>
    </row>
    <row r="150" spans="1:33" ht="30" customHeight="1">
      <c r="A150" s="411" t="s">
        <v>22</v>
      </c>
      <c r="B150" s="490" t="s">
        <v>488</v>
      </c>
      <c r="C150" s="563" t="s">
        <v>376</v>
      </c>
      <c r="D150" s="577" t="s">
        <v>327</v>
      </c>
      <c r="E150" s="582">
        <v>0</v>
      </c>
      <c r="F150" s="380">
        <v>0</v>
      </c>
      <c r="G150" s="469">
        <f t="shared" si="30"/>
        <v>0</v>
      </c>
      <c r="H150" s="428">
        <v>1</v>
      </c>
      <c r="I150" s="427">
        <v>1142</v>
      </c>
      <c r="J150" s="414">
        <f t="shared" si="31"/>
        <v>1142</v>
      </c>
      <c r="K150" s="468"/>
      <c r="L150" s="355"/>
      <c r="M150" s="469">
        <f t="shared" si="24"/>
        <v>0</v>
      </c>
      <c r="N150" s="468"/>
      <c r="O150" s="355"/>
      <c r="P150" s="469">
        <f t="shared" si="25"/>
        <v>0</v>
      </c>
      <c r="Q150" s="468"/>
      <c r="R150" s="355"/>
      <c r="S150" s="469">
        <f t="shared" si="29"/>
        <v>0</v>
      </c>
      <c r="T150" s="468"/>
      <c r="U150" s="355"/>
      <c r="V150" s="414">
        <f t="shared" si="26"/>
        <v>0</v>
      </c>
      <c r="W150" s="356">
        <f t="shared" si="27"/>
        <v>0</v>
      </c>
      <c r="X150" s="357">
        <f t="shared" si="23"/>
        <v>1142</v>
      </c>
      <c r="Y150" s="357">
        <f t="shared" si="18"/>
        <v>-1142</v>
      </c>
      <c r="Z150" s="358" t="e">
        <f t="shared" si="28"/>
        <v>#DIV/0!</v>
      </c>
      <c r="AA150" s="452"/>
      <c r="AB150" s="57"/>
      <c r="AC150" s="57"/>
      <c r="AD150" s="57"/>
      <c r="AE150" s="57"/>
      <c r="AF150" s="57"/>
      <c r="AG150" s="57"/>
    </row>
    <row r="151" spans="1:33" ht="30" customHeight="1">
      <c r="A151" s="411" t="s">
        <v>22</v>
      </c>
      <c r="B151" s="490" t="s">
        <v>489</v>
      </c>
      <c r="C151" s="563" t="s">
        <v>377</v>
      </c>
      <c r="D151" s="577" t="s">
        <v>327</v>
      </c>
      <c r="E151" s="582">
        <v>0</v>
      </c>
      <c r="F151" s="380">
        <v>0</v>
      </c>
      <c r="G151" s="469">
        <f t="shared" si="30"/>
        <v>0</v>
      </c>
      <c r="H151" s="428">
        <v>1</v>
      </c>
      <c r="I151" s="427">
        <v>1305</v>
      </c>
      <c r="J151" s="414">
        <f t="shared" si="31"/>
        <v>1305</v>
      </c>
      <c r="K151" s="468"/>
      <c r="L151" s="355"/>
      <c r="M151" s="469">
        <f t="shared" si="24"/>
        <v>0</v>
      </c>
      <c r="N151" s="468"/>
      <c r="O151" s="355"/>
      <c r="P151" s="469">
        <f t="shared" si="25"/>
        <v>0</v>
      </c>
      <c r="Q151" s="468"/>
      <c r="R151" s="355"/>
      <c r="S151" s="469">
        <f t="shared" si="29"/>
        <v>0</v>
      </c>
      <c r="T151" s="468"/>
      <c r="U151" s="355"/>
      <c r="V151" s="414">
        <f t="shared" si="26"/>
        <v>0</v>
      </c>
      <c r="W151" s="356">
        <f t="shared" si="27"/>
        <v>0</v>
      </c>
      <c r="X151" s="357">
        <f t="shared" si="23"/>
        <v>1305</v>
      </c>
      <c r="Y151" s="357">
        <f t="shared" si="18"/>
        <v>-1305</v>
      </c>
      <c r="Z151" s="358" t="e">
        <f t="shared" si="28"/>
        <v>#DIV/0!</v>
      </c>
      <c r="AA151" s="452"/>
      <c r="AB151" s="57"/>
      <c r="AC151" s="57"/>
      <c r="AD151" s="57"/>
      <c r="AE151" s="57"/>
      <c r="AF151" s="57"/>
      <c r="AG151" s="57"/>
    </row>
    <row r="152" spans="1:33" ht="30" customHeight="1">
      <c r="A152" s="411" t="s">
        <v>22</v>
      </c>
      <c r="B152" s="490" t="s">
        <v>490</v>
      </c>
      <c r="C152" s="563" t="s">
        <v>378</v>
      </c>
      <c r="D152" s="577" t="s">
        <v>327</v>
      </c>
      <c r="E152" s="582">
        <v>0</v>
      </c>
      <c r="F152" s="380">
        <v>0</v>
      </c>
      <c r="G152" s="469">
        <f t="shared" si="30"/>
        <v>0</v>
      </c>
      <c r="H152" s="428">
        <v>1</v>
      </c>
      <c r="I152" s="427">
        <v>2040</v>
      </c>
      <c r="J152" s="414">
        <f t="shared" si="31"/>
        <v>2040</v>
      </c>
      <c r="K152" s="468"/>
      <c r="L152" s="355"/>
      <c r="M152" s="469">
        <f t="shared" si="24"/>
        <v>0</v>
      </c>
      <c r="N152" s="468"/>
      <c r="O152" s="355"/>
      <c r="P152" s="469">
        <f t="shared" si="25"/>
        <v>0</v>
      </c>
      <c r="Q152" s="468"/>
      <c r="R152" s="355"/>
      <c r="S152" s="469">
        <f t="shared" si="29"/>
        <v>0</v>
      </c>
      <c r="T152" s="468"/>
      <c r="U152" s="355"/>
      <c r="V152" s="414">
        <f t="shared" si="26"/>
        <v>0</v>
      </c>
      <c r="W152" s="356">
        <f t="shared" si="27"/>
        <v>0</v>
      </c>
      <c r="X152" s="357">
        <f t="shared" si="23"/>
        <v>2040</v>
      </c>
      <c r="Y152" s="357">
        <f t="shared" si="18"/>
        <v>-2040</v>
      </c>
      <c r="Z152" s="358" t="e">
        <f t="shared" si="28"/>
        <v>#DIV/0!</v>
      </c>
      <c r="AA152" s="452"/>
      <c r="AB152" s="57"/>
      <c r="AC152" s="57"/>
      <c r="AD152" s="57"/>
      <c r="AE152" s="57"/>
      <c r="AF152" s="57"/>
      <c r="AG152" s="57"/>
    </row>
    <row r="153" spans="1:33" ht="30" customHeight="1">
      <c r="A153" s="411" t="s">
        <v>22</v>
      </c>
      <c r="B153" s="490" t="s">
        <v>491</v>
      </c>
      <c r="C153" s="563" t="s">
        <v>379</v>
      </c>
      <c r="D153" s="577" t="s">
        <v>327</v>
      </c>
      <c r="E153" s="582">
        <v>0</v>
      </c>
      <c r="F153" s="380">
        <v>0</v>
      </c>
      <c r="G153" s="469">
        <f t="shared" si="30"/>
        <v>0</v>
      </c>
      <c r="H153" s="428">
        <v>1</v>
      </c>
      <c r="I153" s="427">
        <v>1468</v>
      </c>
      <c r="J153" s="414">
        <f t="shared" si="31"/>
        <v>1468</v>
      </c>
      <c r="K153" s="468"/>
      <c r="L153" s="355"/>
      <c r="M153" s="469">
        <f t="shared" si="24"/>
        <v>0</v>
      </c>
      <c r="N153" s="468"/>
      <c r="O153" s="355"/>
      <c r="P153" s="469">
        <f t="shared" si="25"/>
        <v>0</v>
      </c>
      <c r="Q153" s="468"/>
      <c r="R153" s="355"/>
      <c r="S153" s="469">
        <f t="shared" si="29"/>
        <v>0</v>
      </c>
      <c r="T153" s="468"/>
      <c r="U153" s="355"/>
      <c r="V153" s="414">
        <f t="shared" si="26"/>
        <v>0</v>
      </c>
      <c r="W153" s="356">
        <f t="shared" si="27"/>
        <v>0</v>
      </c>
      <c r="X153" s="357">
        <f t="shared" si="23"/>
        <v>1468</v>
      </c>
      <c r="Y153" s="357">
        <f t="shared" si="18"/>
        <v>-1468</v>
      </c>
      <c r="Z153" s="358" t="e">
        <f t="shared" si="28"/>
        <v>#DIV/0!</v>
      </c>
      <c r="AA153" s="452"/>
      <c r="AB153" s="57"/>
      <c r="AC153" s="57"/>
      <c r="AD153" s="57"/>
      <c r="AE153" s="57"/>
      <c r="AF153" s="57"/>
      <c r="AG153" s="57"/>
    </row>
    <row r="154" spans="1:33" ht="30" customHeight="1">
      <c r="A154" s="411" t="s">
        <v>22</v>
      </c>
      <c r="B154" s="490" t="s">
        <v>492</v>
      </c>
      <c r="C154" s="563" t="s">
        <v>380</v>
      </c>
      <c r="D154" s="577" t="s">
        <v>327</v>
      </c>
      <c r="E154" s="582">
        <v>0</v>
      </c>
      <c r="F154" s="380">
        <v>0</v>
      </c>
      <c r="G154" s="469">
        <f t="shared" si="30"/>
        <v>0</v>
      </c>
      <c r="H154" s="428">
        <v>1</v>
      </c>
      <c r="I154" s="427">
        <v>1387</v>
      </c>
      <c r="J154" s="414">
        <f t="shared" si="31"/>
        <v>1387</v>
      </c>
      <c r="K154" s="468"/>
      <c r="L154" s="355"/>
      <c r="M154" s="469">
        <f t="shared" si="24"/>
        <v>0</v>
      </c>
      <c r="N154" s="468"/>
      <c r="O154" s="355"/>
      <c r="P154" s="469">
        <f t="shared" si="25"/>
        <v>0</v>
      </c>
      <c r="Q154" s="468"/>
      <c r="R154" s="355"/>
      <c r="S154" s="469">
        <f t="shared" si="29"/>
        <v>0</v>
      </c>
      <c r="T154" s="468"/>
      <c r="U154" s="355"/>
      <c r="V154" s="414">
        <f t="shared" si="26"/>
        <v>0</v>
      </c>
      <c r="W154" s="356">
        <f t="shared" si="27"/>
        <v>0</v>
      </c>
      <c r="X154" s="357">
        <f t="shared" si="23"/>
        <v>1387</v>
      </c>
      <c r="Y154" s="357">
        <f t="shared" si="18"/>
        <v>-1387</v>
      </c>
      <c r="Z154" s="358" t="e">
        <f t="shared" si="28"/>
        <v>#DIV/0!</v>
      </c>
      <c r="AA154" s="452"/>
      <c r="AB154" s="57"/>
      <c r="AC154" s="57"/>
      <c r="AD154" s="57"/>
      <c r="AE154" s="57"/>
      <c r="AF154" s="57"/>
      <c r="AG154" s="57"/>
    </row>
    <row r="155" spans="1:33" ht="30" customHeight="1">
      <c r="A155" s="411" t="s">
        <v>22</v>
      </c>
      <c r="B155" s="490" t="s">
        <v>493</v>
      </c>
      <c r="C155" s="563" t="s">
        <v>381</v>
      </c>
      <c r="D155" s="577" t="s">
        <v>327</v>
      </c>
      <c r="E155" s="582">
        <v>0</v>
      </c>
      <c r="F155" s="380">
        <v>0</v>
      </c>
      <c r="G155" s="469">
        <f t="shared" si="30"/>
        <v>0</v>
      </c>
      <c r="H155" s="428">
        <v>1</v>
      </c>
      <c r="I155" s="427">
        <v>2203</v>
      </c>
      <c r="J155" s="414">
        <f t="shared" si="31"/>
        <v>2203</v>
      </c>
      <c r="K155" s="468"/>
      <c r="L155" s="355"/>
      <c r="M155" s="469">
        <f t="shared" si="24"/>
        <v>0</v>
      </c>
      <c r="N155" s="468"/>
      <c r="O155" s="355"/>
      <c r="P155" s="469">
        <f t="shared" si="25"/>
        <v>0</v>
      </c>
      <c r="Q155" s="468"/>
      <c r="R155" s="355"/>
      <c r="S155" s="469">
        <f t="shared" si="29"/>
        <v>0</v>
      </c>
      <c r="T155" s="468"/>
      <c r="U155" s="355"/>
      <c r="V155" s="414">
        <f t="shared" si="26"/>
        <v>0</v>
      </c>
      <c r="W155" s="356">
        <f t="shared" si="27"/>
        <v>0</v>
      </c>
      <c r="X155" s="357">
        <f t="shared" si="23"/>
        <v>2203</v>
      </c>
      <c r="Y155" s="357">
        <f t="shared" si="18"/>
        <v>-2203</v>
      </c>
      <c r="Z155" s="358" t="e">
        <f t="shared" si="28"/>
        <v>#DIV/0!</v>
      </c>
      <c r="AA155" s="452"/>
      <c r="AB155" s="57"/>
      <c r="AC155" s="57"/>
      <c r="AD155" s="57"/>
      <c r="AE155" s="57"/>
      <c r="AF155" s="57"/>
      <c r="AG155" s="57"/>
    </row>
    <row r="156" spans="1:33" ht="30" customHeight="1">
      <c r="A156" s="411" t="s">
        <v>22</v>
      </c>
      <c r="B156" s="490" t="s">
        <v>494</v>
      </c>
      <c r="C156" s="563" t="s">
        <v>382</v>
      </c>
      <c r="D156" s="577" t="s">
        <v>327</v>
      </c>
      <c r="E156" s="582">
        <v>0</v>
      </c>
      <c r="F156" s="380">
        <v>0</v>
      </c>
      <c r="G156" s="469">
        <f t="shared" si="30"/>
        <v>0</v>
      </c>
      <c r="H156" s="428">
        <v>1</v>
      </c>
      <c r="I156" s="427">
        <v>3998</v>
      </c>
      <c r="J156" s="414">
        <f t="shared" si="31"/>
        <v>3998</v>
      </c>
      <c r="K156" s="468"/>
      <c r="L156" s="355"/>
      <c r="M156" s="469">
        <f t="shared" si="24"/>
        <v>0</v>
      </c>
      <c r="N156" s="468"/>
      <c r="O156" s="355"/>
      <c r="P156" s="469">
        <f t="shared" si="25"/>
        <v>0</v>
      </c>
      <c r="Q156" s="468"/>
      <c r="R156" s="355"/>
      <c r="S156" s="469">
        <f t="shared" si="29"/>
        <v>0</v>
      </c>
      <c r="T156" s="468"/>
      <c r="U156" s="355"/>
      <c r="V156" s="414">
        <f t="shared" si="26"/>
        <v>0</v>
      </c>
      <c r="W156" s="356">
        <f t="shared" si="27"/>
        <v>0</v>
      </c>
      <c r="X156" s="357">
        <f t="shared" si="23"/>
        <v>3998</v>
      </c>
      <c r="Y156" s="357">
        <f t="shared" si="18"/>
        <v>-3998</v>
      </c>
      <c r="Z156" s="358" t="e">
        <f t="shared" si="28"/>
        <v>#DIV/0!</v>
      </c>
      <c r="AA156" s="452"/>
      <c r="AB156" s="57"/>
      <c r="AC156" s="57"/>
      <c r="AD156" s="57"/>
      <c r="AE156" s="57"/>
      <c r="AF156" s="57"/>
      <c r="AG156" s="57"/>
    </row>
    <row r="157" spans="1:33" ht="30" customHeight="1">
      <c r="A157" s="411" t="s">
        <v>22</v>
      </c>
      <c r="B157" s="490" t="s">
        <v>495</v>
      </c>
      <c r="C157" s="563" t="s">
        <v>383</v>
      </c>
      <c r="D157" s="577" t="s">
        <v>327</v>
      </c>
      <c r="E157" s="582">
        <v>0</v>
      </c>
      <c r="F157" s="380">
        <v>0</v>
      </c>
      <c r="G157" s="469">
        <f t="shared" si="30"/>
        <v>0</v>
      </c>
      <c r="H157" s="428">
        <v>1</v>
      </c>
      <c r="I157" s="427">
        <v>2276</v>
      </c>
      <c r="J157" s="414">
        <f t="shared" si="31"/>
        <v>2276</v>
      </c>
      <c r="K157" s="468"/>
      <c r="L157" s="355"/>
      <c r="M157" s="469">
        <f t="shared" si="24"/>
        <v>0</v>
      </c>
      <c r="N157" s="468"/>
      <c r="O157" s="355"/>
      <c r="P157" s="469">
        <f t="shared" si="25"/>
        <v>0</v>
      </c>
      <c r="Q157" s="468"/>
      <c r="R157" s="355"/>
      <c r="S157" s="469">
        <f t="shared" si="29"/>
        <v>0</v>
      </c>
      <c r="T157" s="468"/>
      <c r="U157" s="355"/>
      <c r="V157" s="414">
        <f t="shared" si="26"/>
        <v>0</v>
      </c>
      <c r="W157" s="356">
        <f t="shared" si="27"/>
        <v>0</v>
      </c>
      <c r="X157" s="357">
        <f t="shared" si="23"/>
        <v>2276</v>
      </c>
      <c r="Y157" s="357">
        <f t="shared" si="18"/>
        <v>-2276</v>
      </c>
      <c r="Z157" s="358" t="e">
        <f t="shared" si="28"/>
        <v>#DIV/0!</v>
      </c>
      <c r="AA157" s="452"/>
      <c r="AB157" s="57"/>
      <c r="AC157" s="57"/>
      <c r="AD157" s="57"/>
      <c r="AE157" s="57"/>
      <c r="AF157" s="57"/>
      <c r="AG157" s="57"/>
    </row>
    <row r="158" spans="1:33" ht="30" customHeight="1">
      <c r="A158" s="411" t="s">
        <v>22</v>
      </c>
      <c r="B158" s="490" t="s">
        <v>496</v>
      </c>
      <c r="C158" s="563" t="s">
        <v>384</v>
      </c>
      <c r="D158" s="577" t="s">
        <v>327</v>
      </c>
      <c r="E158" s="582">
        <v>0</v>
      </c>
      <c r="F158" s="380">
        <v>0</v>
      </c>
      <c r="G158" s="469">
        <f t="shared" si="30"/>
        <v>0</v>
      </c>
      <c r="H158" s="428">
        <v>6</v>
      </c>
      <c r="I158" s="427">
        <v>783</v>
      </c>
      <c r="J158" s="414">
        <f t="shared" si="31"/>
        <v>4698</v>
      </c>
      <c r="K158" s="468"/>
      <c r="L158" s="355"/>
      <c r="M158" s="469">
        <f t="shared" si="24"/>
        <v>0</v>
      </c>
      <c r="N158" s="468"/>
      <c r="O158" s="355"/>
      <c r="P158" s="469">
        <f t="shared" si="25"/>
        <v>0</v>
      </c>
      <c r="Q158" s="468"/>
      <c r="R158" s="355"/>
      <c r="S158" s="469">
        <f t="shared" si="29"/>
        <v>0</v>
      </c>
      <c r="T158" s="468"/>
      <c r="U158" s="355"/>
      <c r="V158" s="414">
        <f t="shared" si="26"/>
        <v>0</v>
      </c>
      <c r="W158" s="356">
        <f t="shared" si="27"/>
        <v>0</v>
      </c>
      <c r="X158" s="357">
        <f t="shared" si="23"/>
        <v>4698</v>
      </c>
      <c r="Y158" s="357">
        <f t="shared" si="18"/>
        <v>-4698</v>
      </c>
      <c r="Z158" s="358" t="e">
        <f t="shared" si="28"/>
        <v>#DIV/0!</v>
      </c>
      <c r="AA158" s="452"/>
      <c r="AB158" s="57"/>
      <c r="AC158" s="57"/>
      <c r="AD158" s="57"/>
      <c r="AE158" s="57"/>
      <c r="AF158" s="57"/>
      <c r="AG158" s="57"/>
    </row>
    <row r="159" spans="1:33" ht="30" customHeight="1">
      <c r="A159" s="411" t="s">
        <v>22</v>
      </c>
      <c r="B159" s="490" t="s">
        <v>497</v>
      </c>
      <c r="C159" s="563" t="s">
        <v>385</v>
      </c>
      <c r="D159" s="577" t="s">
        <v>327</v>
      </c>
      <c r="E159" s="582">
        <v>0</v>
      </c>
      <c r="F159" s="380">
        <v>0</v>
      </c>
      <c r="G159" s="469">
        <f t="shared" si="30"/>
        <v>0</v>
      </c>
      <c r="H159" s="428">
        <v>2</v>
      </c>
      <c r="I159" s="427">
        <v>383</v>
      </c>
      <c r="J159" s="414">
        <f t="shared" si="31"/>
        <v>766</v>
      </c>
      <c r="K159" s="468"/>
      <c r="L159" s="355"/>
      <c r="M159" s="469">
        <f t="shared" si="24"/>
        <v>0</v>
      </c>
      <c r="N159" s="468"/>
      <c r="O159" s="355"/>
      <c r="P159" s="469">
        <f t="shared" si="25"/>
        <v>0</v>
      </c>
      <c r="Q159" s="468"/>
      <c r="R159" s="355"/>
      <c r="S159" s="469">
        <f t="shared" si="29"/>
        <v>0</v>
      </c>
      <c r="T159" s="468"/>
      <c r="U159" s="355"/>
      <c r="V159" s="414">
        <f t="shared" si="26"/>
        <v>0</v>
      </c>
      <c r="W159" s="356">
        <f t="shared" si="27"/>
        <v>0</v>
      </c>
      <c r="X159" s="357">
        <f t="shared" si="23"/>
        <v>766</v>
      </c>
      <c r="Y159" s="357">
        <f t="shared" si="18"/>
        <v>-766</v>
      </c>
      <c r="Z159" s="358" t="e">
        <f t="shared" si="28"/>
        <v>#DIV/0!</v>
      </c>
      <c r="AA159" s="452"/>
      <c r="AB159" s="57"/>
      <c r="AC159" s="57"/>
      <c r="AD159" s="57"/>
      <c r="AE159" s="57"/>
      <c r="AF159" s="57"/>
      <c r="AG159" s="57"/>
    </row>
    <row r="160" spans="1:33" ht="30" customHeight="1">
      <c r="A160" s="411" t="s">
        <v>22</v>
      </c>
      <c r="B160" s="490" t="s">
        <v>498</v>
      </c>
      <c r="C160" s="563" t="s">
        <v>386</v>
      </c>
      <c r="D160" s="577" t="s">
        <v>327</v>
      </c>
      <c r="E160" s="582">
        <v>0</v>
      </c>
      <c r="F160" s="380">
        <v>0</v>
      </c>
      <c r="G160" s="469">
        <f t="shared" si="30"/>
        <v>0</v>
      </c>
      <c r="H160" s="428">
        <v>4</v>
      </c>
      <c r="I160" s="427">
        <v>897</v>
      </c>
      <c r="J160" s="414">
        <f t="shared" si="31"/>
        <v>3588</v>
      </c>
      <c r="K160" s="468"/>
      <c r="L160" s="355"/>
      <c r="M160" s="469">
        <f t="shared" si="24"/>
        <v>0</v>
      </c>
      <c r="N160" s="468"/>
      <c r="O160" s="355"/>
      <c r="P160" s="469">
        <f t="shared" si="25"/>
        <v>0</v>
      </c>
      <c r="Q160" s="468"/>
      <c r="R160" s="355"/>
      <c r="S160" s="469">
        <f t="shared" si="29"/>
        <v>0</v>
      </c>
      <c r="T160" s="468"/>
      <c r="U160" s="355"/>
      <c r="V160" s="414">
        <f t="shared" si="26"/>
        <v>0</v>
      </c>
      <c r="W160" s="356">
        <f t="shared" si="27"/>
        <v>0</v>
      </c>
      <c r="X160" s="357">
        <f t="shared" si="23"/>
        <v>3588</v>
      </c>
      <c r="Y160" s="357">
        <f t="shared" si="18"/>
        <v>-3588</v>
      </c>
      <c r="Z160" s="358" t="e">
        <f t="shared" si="28"/>
        <v>#DIV/0!</v>
      </c>
      <c r="AA160" s="452"/>
      <c r="AB160" s="57"/>
      <c r="AC160" s="57"/>
      <c r="AD160" s="57"/>
      <c r="AE160" s="57"/>
      <c r="AF160" s="57"/>
      <c r="AG160" s="57"/>
    </row>
    <row r="161" spans="1:33" ht="30" customHeight="1">
      <c r="A161" s="411" t="s">
        <v>22</v>
      </c>
      <c r="B161" s="490" t="s">
        <v>499</v>
      </c>
      <c r="C161" s="563" t="s">
        <v>387</v>
      </c>
      <c r="D161" s="577" t="s">
        <v>327</v>
      </c>
      <c r="E161" s="582">
        <v>0</v>
      </c>
      <c r="F161" s="380">
        <v>0</v>
      </c>
      <c r="G161" s="469">
        <f t="shared" si="30"/>
        <v>0</v>
      </c>
      <c r="H161" s="428">
        <v>1</v>
      </c>
      <c r="I161" s="427">
        <v>3019</v>
      </c>
      <c r="J161" s="414">
        <f t="shared" si="31"/>
        <v>3019</v>
      </c>
      <c r="K161" s="468"/>
      <c r="L161" s="355"/>
      <c r="M161" s="469">
        <f t="shared" si="24"/>
        <v>0</v>
      </c>
      <c r="N161" s="468"/>
      <c r="O161" s="355"/>
      <c r="P161" s="469">
        <f t="shared" si="25"/>
        <v>0</v>
      </c>
      <c r="Q161" s="468"/>
      <c r="R161" s="355"/>
      <c r="S161" s="469">
        <f t="shared" si="29"/>
        <v>0</v>
      </c>
      <c r="T161" s="468"/>
      <c r="U161" s="355"/>
      <c r="V161" s="414">
        <f t="shared" si="26"/>
        <v>0</v>
      </c>
      <c r="W161" s="356">
        <f t="shared" si="27"/>
        <v>0</v>
      </c>
      <c r="X161" s="357">
        <f t="shared" si="23"/>
        <v>3019</v>
      </c>
      <c r="Y161" s="357">
        <f t="shared" si="18"/>
        <v>-3019</v>
      </c>
      <c r="Z161" s="358" t="e">
        <f t="shared" si="28"/>
        <v>#DIV/0!</v>
      </c>
      <c r="AA161" s="452"/>
      <c r="AB161" s="57"/>
      <c r="AC161" s="57"/>
      <c r="AD161" s="57"/>
      <c r="AE161" s="57"/>
      <c r="AF161" s="57"/>
      <c r="AG161" s="57"/>
    </row>
    <row r="162" spans="1:33" ht="30" customHeight="1">
      <c r="A162" s="411" t="s">
        <v>22</v>
      </c>
      <c r="B162" s="490" t="s">
        <v>500</v>
      </c>
      <c r="C162" s="563" t="s">
        <v>388</v>
      </c>
      <c r="D162" s="577" t="s">
        <v>327</v>
      </c>
      <c r="E162" s="582">
        <v>0</v>
      </c>
      <c r="F162" s="380">
        <v>0</v>
      </c>
      <c r="G162" s="469">
        <f t="shared" si="30"/>
        <v>0</v>
      </c>
      <c r="H162" s="428">
        <v>2</v>
      </c>
      <c r="I162" s="427">
        <v>2284</v>
      </c>
      <c r="J162" s="414">
        <f t="shared" si="31"/>
        <v>4568</v>
      </c>
      <c r="K162" s="468"/>
      <c r="L162" s="355"/>
      <c r="M162" s="469">
        <f t="shared" si="24"/>
        <v>0</v>
      </c>
      <c r="N162" s="468"/>
      <c r="O162" s="355"/>
      <c r="P162" s="469">
        <f t="shared" si="25"/>
        <v>0</v>
      </c>
      <c r="Q162" s="468"/>
      <c r="R162" s="355"/>
      <c r="S162" s="469">
        <f t="shared" si="29"/>
        <v>0</v>
      </c>
      <c r="T162" s="468"/>
      <c r="U162" s="355"/>
      <c r="V162" s="414">
        <f t="shared" si="26"/>
        <v>0</v>
      </c>
      <c r="W162" s="356">
        <f t="shared" si="27"/>
        <v>0</v>
      </c>
      <c r="X162" s="357">
        <f t="shared" si="23"/>
        <v>4568</v>
      </c>
      <c r="Y162" s="357">
        <f t="shared" si="18"/>
        <v>-4568</v>
      </c>
      <c r="Z162" s="358" t="e">
        <f t="shared" si="28"/>
        <v>#DIV/0!</v>
      </c>
      <c r="AA162" s="452"/>
      <c r="AB162" s="57"/>
      <c r="AC162" s="57"/>
      <c r="AD162" s="57"/>
      <c r="AE162" s="57"/>
      <c r="AF162" s="57"/>
      <c r="AG162" s="57"/>
    </row>
    <row r="163" spans="1:33" ht="30" customHeight="1">
      <c r="A163" s="411" t="s">
        <v>22</v>
      </c>
      <c r="B163" s="490" t="s">
        <v>501</v>
      </c>
      <c r="C163" s="563" t="s">
        <v>389</v>
      </c>
      <c r="D163" s="571" t="s">
        <v>327</v>
      </c>
      <c r="E163" s="582">
        <v>0</v>
      </c>
      <c r="F163" s="380">
        <v>0</v>
      </c>
      <c r="G163" s="469">
        <f t="shared" si="30"/>
        <v>0</v>
      </c>
      <c r="H163" s="428">
        <v>1</v>
      </c>
      <c r="I163" s="427">
        <v>628</v>
      </c>
      <c r="J163" s="414">
        <f t="shared" si="31"/>
        <v>628</v>
      </c>
      <c r="K163" s="468"/>
      <c r="L163" s="355"/>
      <c r="M163" s="469">
        <f t="shared" si="24"/>
        <v>0</v>
      </c>
      <c r="N163" s="468"/>
      <c r="O163" s="355"/>
      <c r="P163" s="469">
        <f t="shared" si="25"/>
        <v>0</v>
      </c>
      <c r="Q163" s="468"/>
      <c r="R163" s="355"/>
      <c r="S163" s="469">
        <f t="shared" si="29"/>
        <v>0</v>
      </c>
      <c r="T163" s="468"/>
      <c r="U163" s="355"/>
      <c r="V163" s="414">
        <f t="shared" si="26"/>
        <v>0</v>
      </c>
      <c r="W163" s="356">
        <f t="shared" si="27"/>
        <v>0</v>
      </c>
      <c r="X163" s="357">
        <f aca="true" t="shared" si="32" ref="X163:X180">J163+P163+V163</f>
        <v>628</v>
      </c>
      <c r="Y163" s="357">
        <f t="shared" si="18"/>
        <v>-628</v>
      </c>
      <c r="Z163" s="358" t="e">
        <f aca="true" t="shared" si="33" ref="Z163:Z180">Y163/W163</f>
        <v>#DIV/0!</v>
      </c>
      <c r="AA163" s="452"/>
      <c r="AB163" s="57"/>
      <c r="AC163" s="57"/>
      <c r="AD163" s="57"/>
      <c r="AE163" s="57"/>
      <c r="AF163" s="57"/>
      <c r="AG163" s="57"/>
    </row>
    <row r="164" spans="1:33" ht="30" customHeight="1">
      <c r="A164" s="411" t="s">
        <v>22</v>
      </c>
      <c r="B164" s="490" t="s">
        <v>502</v>
      </c>
      <c r="C164" s="537" t="s">
        <v>436</v>
      </c>
      <c r="D164" s="571" t="s">
        <v>327</v>
      </c>
      <c r="E164" s="582">
        <v>16</v>
      </c>
      <c r="F164" s="427">
        <v>1343.75</v>
      </c>
      <c r="G164" s="469">
        <f t="shared" si="30"/>
        <v>21500</v>
      </c>
      <c r="H164" s="428">
        <v>0</v>
      </c>
      <c r="I164" s="427">
        <v>0</v>
      </c>
      <c r="J164" s="414">
        <f t="shared" si="31"/>
        <v>0</v>
      </c>
      <c r="K164" s="468"/>
      <c r="L164" s="355"/>
      <c r="M164" s="469">
        <f aca="true" t="shared" si="34" ref="M164:M180">K164*L164</f>
        <v>0</v>
      </c>
      <c r="N164" s="468"/>
      <c r="O164" s="355"/>
      <c r="P164" s="469">
        <f aca="true" t="shared" si="35" ref="P164:P180">N164*O164</f>
        <v>0</v>
      </c>
      <c r="Q164" s="468"/>
      <c r="R164" s="355"/>
      <c r="S164" s="469">
        <f t="shared" si="29"/>
        <v>0</v>
      </c>
      <c r="T164" s="468"/>
      <c r="U164" s="355"/>
      <c r="V164" s="414">
        <f aca="true" t="shared" si="36" ref="V164:V180">T164*U164</f>
        <v>0</v>
      </c>
      <c r="W164" s="356">
        <f aca="true" t="shared" si="37" ref="W164:W180">G164+M164+S164</f>
        <v>21500</v>
      </c>
      <c r="X164" s="357">
        <f t="shared" si="32"/>
        <v>0</v>
      </c>
      <c r="Y164" s="357">
        <f t="shared" si="18"/>
        <v>21500</v>
      </c>
      <c r="Z164" s="358">
        <f t="shared" si="33"/>
        <v>1</v>
      </c>
      <c r="AA164" s="452" t="s">
        <v>522</v>
      </c>
      <c r="AB164" s="57"/>
      <c r="AC164" s="57"/>
      <c r="AD164" s="57"/>
      <c r="AE164" s="57"/>
      <c r="AF164" s="57"/>
      <c r="AG164" s="57"/>
    </row>
    <row r="165" spans="1:33" ht="30" customHeight="1">
      <c r="A165" s="411" t="s">
        <v>22</v>
      </c>
      <c r="B165" s="490" t="s">
        <v>503</v>
      </c>
      <c r="C165" s="564" t="s">
        <v>368</v>
      </c>
      <c r="D165" s="577" t="s">
        <v>327</v>
      </c>
      <c r="E165" s="584">
        <v>0</v>
      </c>
      <c r="F165" s="379">
        <v>0</v>
      </c>
      <c r="G165" s="469">
        <f t="shared" si="30"/>
        <v>0</v>
      </c>
      <c r="H165" s="430">
        <v>1</v>
      </c>
      <c r="I165" s="379">
        <v>897</v>
      </c>
      <c r="J165" s="414">
        <f aca="true" t="shared" si="38" ref="J165:J173">PRODUCT(H165:I165)</f>
        <v>897</v>
      </c>
      <c r="K165" s="468"/>
      <c r="L165" s="355"/>
      <c r="M165" s="469">
        <f t="shared" si="34"/>
        <v>0</v>
      </c>
      <c r="N165" s="468"/>
      <c r="O165" s="355"/>
      <c r="P165" s="469">
        <f t="shared" si="35"/>
        <v>0</v>
      </c>
      <c r="Q165" s="468"/>
      <c r="R165" s="355"/>
      <c r="S165" s="469">
        <f t="shared" si="29"/>
        <v>0</v>
      </c>
      <c r="T165" s="468"/>
      <c r="U165" s="355"/>
      <c r="V165" s="414">
        <f t="shared" si="36"/>
        <v>0</v>
      </c>
      <c r="W165" s="356">
        <f t="shared" si="37"/>
        <v>0</v>
      </c>
      <c r="X165" s="357">
        <f t="shared" si="32"/>
        <v>897</v>
      </c>
      <c r="Y165" s="357">
        <f t="shared" si="18"/>
        <v>-897</v>
      </c>
      <c r="Z165" s="358" t="e">
        <f t="shared" si="33"/>
        <v>#DIV/0!</v>
      </c>
      <c r="AA165" s="452"/>
      <c r="AB165" s="57"/>
      <c r="AC165" s="57"/>
      <c r="AD165" s="57"/>
      <c r="AE165" s="57"/>
      <c r="AF165" s="57"/>
      <c r="AG165" s="57"/>
    </row>
    <row r="166" spans="1:33" ht="30" customHeight="1">
      <c r="A166" s="411" t="s">
        <v>22</v>
      </c>
      <c r="B166" s="490" t="s">
        <v>504</v>
      </c>
      <c r="C166" s="564" t="s">
        <v>369</v>
      </c>
      <c r="D166" s="577" t="s">
        <v>327</v>
      </c>
      <c r="E166" s="584">
        <v>0</v>
      </c>
      <c r="F166" s="379">
        <v>0</v>
      </c>
      <c r="G166" s="469">
        <f t="shared" si="30"/>
        <v>0</v>
      </c>
      <c r="H166" s="430">
        <v>1</v>
      </c>
      <c r="I166" s="379">
        <v>1501</v>
      </c>
      <c r="J166" s="414">
        <f t="shared" si="38"/>
        <v>1501</v>
      </c>
      <c r="K166" s="468"/>
      <c r="L166" s="355"/>
      <c r="M166" s="469">
        <f t="shared" si="34"/>
        <v>0</v>
      </c>
      <c r="N166" s="468"/>
      <c r="O166" s="355"/>
      <c r="P166" s="469">
        <f t="shared" si="35"/>
        <v>0</v>
      </c>
      <c r="Q166" s="468"/>
      <c r="R166" s="355"/>
      <c r="S166" s="469">
        <f t="shared" si="29"/>
        <v>0</v>
      </c>
      <c r="T166" s="468"/>
      <c r="U166" s="355"/>
      <c r="V166" s="414">
        <f t="shared" si="36"/>
        <v>0</v>
      </c>
      <c r="W166" s="356">
        <f t="shared" si="37"/>
        <v>0</v>
      </c>
      <c r="X166" s="357">
        <f t="shared" si="32"/>
        <v>1501</v>
      </c>
      <c r="Y166" s="357">
        <f t="shared" si="18"/>
        <v>-1501</v>
      </c>
      <c r="Z166" s="358" t="e">
        <f t="shared" si="33"/>
        <v>#DIV/0!</v>
      </c>
      <c r="AA166" s="452"/>
      <c r="AB166" s="57"/>
      <c r="AC166" s="57"/>
      <c r="AD166" s="57"/>
      <c r="AE166" s="57"/>
      <c r="AF166" s="57"/>
      <c r="AG166" s="57"/>
    </row>
    <row r="167" spans="1:33" ht="30" customHeight="1">
      <c r="A167" s="411" t="s">
        <v>22</v>
      </c>
      <c r="B167" s="490" t="s">
        <v>505</v>
      </c>
      <c r="C167" s="564" t="s">
        <v>370</v>
      </c>
      <c r="D167" s="577" t="s">
        <v>327</v>
      </c>
      <c r="E167" s="584">
        <v>0</v>
      </c>
      <c r="F167" s="379">
        <v>0</v>
      </c>
      <c r="G167" s="469">
        <f t="shared" si="30"/>
        <v>0</v>
      </c>
      <c r="H167" s="430">
        <v>2</v>
      </c>
      <c r="I167" s="379">
        <v>1370</v>
      </c>
      <c r="J167" s="414">
        <f t="shared" si="38"/>
        <v>2740</v>
      </c>
      <c r="K167" s="468"/>
      <c r="L167" s="355"/>
      <c r="M167" s="469">
        <f t="shared" si="34"/>
        <v>0</v>
      </c>
      <c r="N167" s="468"/>
      <c r="O167" s="355"/>
      <c r="P167" s="469">
        <f t="shared" si="35"/>
        <v>0</v>
      </c>
      <c r="Q167" s="468"/>
      <c r="R167" s="355"/>
      <c r="S167" s="469">
        <f t="shared" si="29"/>
        <v>0</v>
      </c>
      <c r="T167" s="468"/>
      <c r="U167" s="355"/>
      <c r="V167" s="414">
        <f t="shared" si="36"/>
        <v>0</v>
      </c>
      <c r="W167" s="356">
        <f t="shared" si="37"/>
        <v>0</v>
      </c>
      <c r="X167" s="357">
        <f t="shared" si="32"/>
        <v>2740</v>
      </c>
      <c r="Y167" s="357">
        <f t="shared" si="18"/>
        <v>-2740</v>
      </c>
      <c r="Z167" s="358" t="e">
        <f t="shared" si="33"/>
        <v>#DIV/0!</v>
      </c>
      <c r="AA167" s="452"/>
      <c r="AB167" s="57"/>
      <c r="AC167" s="57"/>
      <c r="AD167" s="57"/>
      <c r="AE167" s="57"/>
      <c r="AF167" s="57"/>
      <c r="AG167" s="57"/>
    </row>
    <row r="168" spans="1:33" ht="30" customHeight="1">
      <c r="A168" s="411" t="s">
        <v>22</v>
      </c>
      <c r="B168" s="490" t="s">
        <v>506</v>
      </c>
      <c r="C168" s="564" t="s">
        <v>371</v>
      </c>
      <c r="D168" s="577" t="s">
        <v>327</v>
      </c>
      <c r="E168" s="584">
        <v>0</v>
      </c>
      <c r="F168" s="379">
        <v>0</v>
      </c>
      <c r="G168" s="469">
        <f t="shared" si="30"/>
        <v>0</v>
      </c>
      <c r="H168" s="430">
        <v>1</v>
      </c>
      <c r="I168" s="379">
        <v>612</v>
      </c>
      <c r="J168" s="414">
        <f t="shared" si="38"/>
        <v>612</v>
      </c>
      <c r="K168" s="468"/>
      <c r="L168" s="355"/>
      <c r="M168" s="469">
        <f t="shared" si="34"/>
        <v>0</v>
      </c>
      <c r="N168" s="468"/>
      <c r="O168" s="355"/>
      <c r="P168" s="469">
        <f t="shared" si="35"/>
        <v>0</v>
      </c>
      <c r="Q168" s="468"/>
      <c r="R168" s="355"/>
      <c r="S168" s="469">
        <f t="shared" si="29"/>
        <v>0</v>
      </c>
      <c r="T168" s="468"/>
      <c r="U168" s="355"/>
      <c r="V168" s="414">
        <f t="shared" si="36"/>
        <v>0</v>
      </c>
      <c r="W168" s="356">
        <f t="shared" si="37"/>
        <v>0</v>
      </c>
      <c r="X168" s="357">
        <f t="shared" si="32"/>
        <v>612</v>
      </c>
      <c r="Y168" s="357">
        <f t="shared" si="18"/>
        <v>-612</v>
      </c>
      <c r="Z168" s="358" t="e">
        <f t="shared" si="33"/>
        <v>#DIV/0!</v>
      </c>
      <c r="AA168" s="452"/>
      <c r="AB168" s="57"/>
      <c r="AC168" s="57"/>
      <c r="AD168" s="57"/>
      <c r="AE168" s="57"/>
      <c r="AF168" s="57"/>
      <c r="AG168" s="57"/>
    </row>
    <row r="169" spans="1:33" ht="30" customHeight="1" thickBot="1">
      <c r="A169" s="411" t="s">
        <v>22</v>
      </c>
      <c r="B169" s="490" t="s">
        <v>507</v>
      </c>
      <c r="C169" s="564" t="s">
        <v>372</v>
      </c>
      <c r="D169" s="571" t="s">
        <v>327</v>
      </c>
      <c r="E169" s="584">
        <v>0</v>
      </c>
      <c r="F169" s="379">
        <v>0</v>
      </c>
      <c r="G169" s="469">
        <f t="shared" si="30"/>
        <v>0</v>
      </c>
      <c r="H169" s="430">
        <v>2</v>
      </c>
      <c r="I169" s="615">
        <v>1142</v>
      </c>
      <c r="J169" s="414">
        <f t="shared" si="38"/>
        <v>2284</v>
      </c>
      <c r="K169" s="468"/>
      <c r="L169" s="355"/>
      <c r="M169" s="469">
        <f t="shared" si="34"/>
        <v>0</v>
      </c>
      <c r="N169" s="468"/>
      <c r="O169" s="355"/>
      <c r="P169" s="469">
        <f t="shared" si="35"/>
        <v>0</v>
      </c>
      <c r="Q169" s="468"/>
      <c r="R169" s="355"/>
      <c r="S169" s="469">
        <f aca="true" t="shared" si="39" ref="S169:S180">Q169*R169</f>
        <v>0</v>
      </c>
      <c r="T169" s="468"/>
      <c r="U169" s="355"/>
      <c r="V169" s="414">
        <f t="shared" si="36"/>
        <v>0</v>
      </c>
      <c r="W169" s="356">
        <f t="shared" si="37"/>
        <v>0</v>
      </c>
      <c r="X169" s="357">
        <f t="shared" si="32"/>
        <v>2284</v>
      </c>
      <c r="Y169" s="357">
        <f t="shared" si="18"/>
        <v>-2284</v>
      </c>
      <c r="Z169" s="358" t="e">
        <f t="shared" si="33"/>
        <v>#DIV/0!</v>
      </c>
      <c r="AA169" s="452"/>
      <c r="AB169" s="57"/>
      <c r="AC169" s="57"/>
      <c r="AD169" s="57"/>
      <c r="AE169" s="57"/>
      <c r="AF169" s="57"/>
      <c r="AG169" s="57"/>
    </row>
    <row r="170" spans="1:33" ht="30" customHeight="1">
      <c r="A170" s="411" t="s">
        <v>22</v>
      </c>
      <c r="B170" s="490" t="s">
        <v>508</v>
      </c>
      <c r="C170" s="681" t="s">
        <v>373</v>
      </c>
      <c r="D170" s="682" t="s">
        <v>327</v>
      </c>
      <c r="E170" s="584">
        <v>0</v>
      </c>
      <c r="F170" s="379">
        <v>0</v>
      </c>
      <c r="G170" s="414">
        <f t="shared" si="30"/>
        <v>0</v>
      </c>
      <c r="H170" s="379">
        <v>2</v>
      </c>
      <c r="I170" s="615">
        <v>1958</v>
      </c>
      <c r="J170" s="600">
        <f t="shared" si="38"/>
        <v>3916</v>
      </c>
      <c r="K170" s="355"/>
      <c r="L170" s="355"/>
      <c r="M170" s="469">
        <f t="shared" si="34"/>
        <v>0</v>
      </c>
      <c r="N170" s="468"/>
      <c r="O170" s="355"/>
      <c r="P170" s="469">
        <f t="shared" si="35"/>
        <v>0</v>
      </c>
      <c r="Q170" s="468"/>
      <c r="R170" s="355"/>
      <c r="S170" s="469">
        <f t="shared" si="39"/>
        <v>0</v>
      </c>
      <c r="T170" s="468"/>
      <c r="U170" s="355"/>
      <c r="V170" s="414">
        <f t="shared" si="36"/>
        <v>0</v>
      </c>
      <c r="W170" s="356">
        <f t="shared" si="37"/>
        <v>0</v>
      </c>
      <c r="X170" s="357">
        <f t="shared" si="32"/>
        <v>3916</v>
      </c>
      <c r="Y170" s="357">
        <f t="shared" si="18"/>
        <v>-3916</v>
      </c>
      <c r="Z170" s="358" t="e">
        <f t="shared" si="33"/>
        <v>#DIV/0!</v>
      </c>
      <c r="AA170" s="452"/>
      <c r="AB170" s="57"/>
      <c r="AC170" s="57"/>
      <c r="AD170" s="57"/>
      <c r="AE170" s="57"/>
      <c r="AF170" s="57"/>
      <c r="AG170" s="57"/>
    </row>
    <row r="171" spans="1:33" ht="30" customHeight="1" thickBot="1">
      <c r="A171" s="411" t="s">
        <v>22</v>
      </c>
      <c r="B171" s="490" t="s">
        <v>509</v>
      </c>
      <c r="C171" s="567" t="s">
        <v>331</v>
      </c>
      <c r="D171" s="578" t="s">
        <v>327</v>
      </c>
      <c r="E171" s="585">
        <v>10</v>
      </c>
      <c r="F171" s="413">
        <v>719.65</v>
      </c>
      <c r="G171" s="599">
        <f>PRODUCT(E171:F171)</f>
        <v>7196.5</v>
      </c>
      <c r="H171" s="566"/>
      <c r="I171" s="566"/>
      <c r="J171" s="600">
        <f t="shared" si="38"/>
        <v>0</v>
      </c>
      <c r="K171" s="355"/>
      <c r="L171" s="355"/>
      <c r="M171" s="469">
        <f t="shared" si="34"/>
        <v>0</v>
      </c>
      <c r="N171" s="468"/>
      <c r="O171" s="355"/>
      <c r="P171" s="469">
        <f t="shared" si="35"/>
        <v>0</v>
      </c>
      <c r="Q171" s="468"/>
      <c r="R171" s="355"/>
      <c r="S171" s="469">
        <f t="shared" si="39"/>
        <v>0</v>
      </c>
      <c r="T171" s="468"/>
      <c r="U171" s="355"/>
      <c r="V171" s="414">
        <f t="shared" si="36"/>
        <v>0</v>
      </c>
      <c r="W171" s="356">
        <f t="shared" si="37"/>
        <v>7196.5</v>
      </c>
      <c r="X171" s="357">
        <f t="shared" si="32"/>
        <v>0</v>
      </c>
      <c r="Y171" s="357">
        <f t="shared" si="18"/>
        <v>7196.5</v>
      </c>
      <c r="Z171" s="358">
        <f t="shared" si="33"/>
        <v>1</v>
      </c>
      <c r="AA171" s="452"/>
      <c r="AB171" s="57"/>
      <c r="AC171" s="57"/>
      <c r="AD171" s="57"/>
      <c r="AE171" s="57"/>
      <c r="AF171" s="57"/>
      <c r="AG171" s="57"/>
    </row>
    <row r="172" spans="1:33" ht="30" customHeight="1" thickBot="1">
      <c r="A172" s="411" t="s">
        <v>22</v>
      </c>
      <c r="B172" s="490" t="s">
        <v>510</v>
      </c>
      <c r="C172" s="567" t="s">
        <v>437</v>
      </c>
      <c r="D172" s="578" t="s">
        <v>367</v>
      </c>
      <c r="E172" s="585"/>
      <c r="F172" s="413"/>
      <c r="G172" s="583">
        <f>PRODUCT(E172:F172)</f>
        <v>0</v>
      </c>
      <c r="H172" s="663">
        <v>3.1245</v>
      </c>
      <c r="I172" s="662">
        <v>813.45</v>
      </c>
      <c r="J172" s="600">
        <f t="shared" si="38"/>
        <v>2541.624525</v>
      </c>
      <c r="K172" s="585"/>
      <c r="L172" s="355"/>
      <c r="M172" s="469">
        <f t="shared" si="34"/>
        <v>0</v>
      </c>
      <c r="N172" s="468"/>
      <c r="O172" s="355"/>
      <c r="P172" s="469">
        <f t="shared" si="35"/>
        <v>0</v>
      </c>
      <c r="Q172" s="468"/>
      <c r="R172" s="355"/>
      <c r="S172" s="469">
        <f t="shared" si="39"/>
        <v>0</v>
      </c>
      <c r="T172" s="468"/>
      <c r="U172" s="355"/>
      <c r="V172" s="414">
        <f t="shared" si="36"/>
        <v>0</v>
      </c>
      <c r="W172" s="356">
        <f t="shared" si="37"/>
        <v>0</v>
      </c>
      <c r="X172" s="357">
        <f t="shared" si="32"/>
        <v>2541.624525</v>
      </c>
      <c r="Y172" s="357">
        <f t="shared" si="18"/>
        <v>-2541.624525</v>
      </c>
      <c r="Z172" s="358" t="e">
        <f t="shared" si="33"/>
        <v>#DIV/0!</v>
      </c>
      <c r="AA172" s="452"/>
      <c r="AB172" s="57"/>
      <c r="AC172" s="57"/>
      <c r="AD172" s="57"/>
      <c r="AE172" s="57"/>
      <c r="AF172" s="57"/>
      <c r="AG172" s="57"/>
    </row>
    <row r="173" spans="1:33" ht="30" customHeight="1" thickBot="1">
      <c r="A173" s="411" t="s">
        <v>22</v>
      </c>
      <c r="B173" s="490" t="s">
        <v>511</v>
      </c>
      <c r="C173" s="567" t="s">
        <v>438</v>
      </c>
      <c r="D173" s="578" t="s">
        <v>367</v>
      </c>
      <c r="E173" s="585"/>
      <c r="F173" s="413"/>
      <c r="G173" s="583">
        <f>PRODUCT(E173:F173)</f>
        <v>0</v>
      </c>
      <c r="H173" s="664">
        <v>12.506</v>
      </c>
      <c r="I173" s="662">
        <v>744.3</v>
      </c>
      <c r="J173" s="600">
        <f t="shared" si="38"/>
        <v>9308.2158</v>
      </c>
      <c r="K173" s="585"/>
      <c r="L173" s="355"/>
      <c r="M173" s="469">
        <f t="shared" si="34"/>
        <v>0</v>
      </c>
      <c r="N173" s="468"/>
      <c r="O173" s="355"/>
      <c r="P173" s="469">
        <f t="shared" si="35"/>
        <v>0</v>
      </c>
      <c r="Q173" s="468"/>
      <c r="R173" s="355"/>
      <c r="S173" s="469">
        <f t="shared" si="39"/>
        <v>0</v>
      </c>
      <c r="T173" s="468"/>
      <c r="U173" s="355"/>
      <c r="V173" s="414">
        <f t="shared" si="36"/>
        <v>0</v>
      </c>
      <c r="W173" s="356">
        <f t="shared" si="37"/>
        <v>0</v>
      </c>
      <c r="X173" s="357">
        <f t="shared" si="32"/>
        <v>9308.2158</v>
      </c>
      <c r="Y173" s="357">
        <f t="shared" si="18"/>
        <v>-9308.2158</v>
      </c>
      <c r="Z173" s="358" t="e">
        <f t="shared" si="33"/>
        <v>#DIV/0!</v>
      </c>
      <c r="AA173" s="452"/>
      <c r="AB173" s="57"/>
      <c r="AC173" s="57"/>
      <c r="AD173" s="57"/>
      <c r="AE173" s="57"/>
      <c r="AF173" s="57"/>
      <c r="AG173" s="57"/>
    </row>
    <row r="174" spans="1:33" ht="30" customHeight="1">
      <c r="A174" s="411" t="s">
        <v>22</v>
      </c>
      <c r="B174" s="490" t="s">
        <v>512</v>
      </c>
      <c r="C174" s="400" t="s">
        <v>332</v>
      </c>
      <c r="D174" s="579" t="s">
        <v>327</v>
      </c>
      <c r="E174" s="501">
        <v>6</v>
      </c>
      <c r="F174" s="355">
        <v>1000</v>
      </c>
      <c r="G174" s="469">
        <f>PRODUCT(E174:F174)</f>
        <v>6000</v>
      </c>
      <c r="H174" s="570"/>
      <c r="I174" s="566"/>
      <c r="J174" s="600">
        <f aca="true" t="shared" si="40" ref="J174:J180">PRODUCT(H174:I174)</f>
        <v>0</v>
      </c>
      <c r="K174" s="585"/>
      <c r="L174" s="355"/>
      <c r="M174" s="469">
        <f t="shared" si="34"/>
        <v>0</v>
      </c>
      <c r="N174" s="468"/>
      <c r="O174" s="355"/>
      <c r="P174" s="469">
        <f t="shared" si="35"/>
        <v>0</v>
      </c>
      <c r="Q174" s="468"/>
      <c r="R174" s="355"/>
      <c r="S174" s="469">
        <f t="shared" si="39"/>
        <v>0</v>
      </c>
      <c r="T174" s="468"/>
      <c r="U174" s="355"/>
      <c r="V174" s="414">
        <f t="shared" si="36"/>
        <v>0</v>
      </c>
      <c r="W174" s="356">
        <f t="shared" si="37"/>
        <v>6000</v>
      </c>
      <c r="X174" s="357">
        <f t="shared" si="32"/>
        <v>0</v>
      </c>
      <c r="Y174" s="357">
        <f t="shared" si="18"/>
        <v>6000</v>
      </c>
      <c r="Z174" s="358">
        <f t="shared" si="33"/>
        <v>1</v>
      </c>
      <c r="AA174" s="452"/>
      <c r="AB174" s="57"/>
      <c r="AC174" s="57"/>
      <c r="AD174" s="57"/>
      <c r="AE174" s="57"/>
      <c r="AF174" s="57"/>
      <c r="AG174" s="57"/>
    </row>
    <row r="175" spans="1:33" ht="56.25" customHeight="1" thickBot="1">
      <c r="A175" s="411" t="s">
        <v>22</v>
      </c>
      <c r="B175" s="490" t="s">
        <v>513</v>
      </c>
      <c r="C175" s="401" t="s">
        <v>333</v>
      </c>
      <c r="D175" s="665" t="s">
        <v>327</v>
      </c>
      <c r="E175" s="586">
        <v>40</v>
      </c>
      <c r="F175" s="587">
        <v>1500</v>
      </c>
      <c r="G175" s="472">
        <f>PRODUCT(E175:F175)</f>
        <v>60000</v>
      </c>
      <c r="H175" s="396">
        <v>58</v>
      </c>
      <c r="I175" s="355">
        <v>1035</v>
      </c>
      <c r="J175" s="414">
        <f t="shared" si="40"/>
        <v>60030</v>
      </c>
      <c r="K175" s="468"/>
      <c r="L175" s="355"/>
      <c r="M175" s="469">
        <f t="shared" si="34"/>
        <v>0</v>
      </c>
      <c r="N175" s="468"/>
      <c r="O175" s="355"/>
      <c r="P175" s="469">
        <f t="shared" si="35"/>
        <v>0</v>
      </c>
      <c r="Q175" s="468"/>
      <c r="R175" s="355"/>
      <c r="S175" s="469">
        <f t="shared" si="39"/>
        <v>0</v>
      </c>
      <c r="T175" s="468"/>
      <c r="U175" s="355"/>
      <c r="V175" s="414">
        <f t="shared" si="36"/>
        <v>0</v>
      </c>
      <c r="W175" s="356">
        <f t="shared" si="37"/>
        <v>60000</v>
      </c>
      <c r="X175" s="357">
        <f t="shared" si="32"/>
        <v>60030</v>
      </c>
      <c r="Y175" s="357">
        <f t="shared" si="18"/>
        <v>-30</v>
      </c>
      <c r="Z175" s="358">
        <f t="shared" si="33"/>
        <v>-0.0005</v>
      </c>
      <c r="AA175" s="452" t="s">
        <v>524</v>
      </c>
      <c r="AB175" s="57"/>
      <c r="AC175" s="57"/>
      <c r="AD175" s="57"/>
      <c r="AE175" s="57"/>
      <c r="AF175" s="57"/>
      <c r="AG175" s="57"/>
    </row>
    <row r="176" spans="1:33" ht="71.25" customHeight="1">
      <c r="A176" s="411" t="s">
        <v>22</v>
      </c>
      <c r="B176" s="490" t="s">
        <v>514</v>
      </c>
      <c r="C176" s="93" t="s">
        <v>364</v>
      </c>
      <c r="D176" s="403" t="s">
        <v>57</v>
      </c>
      <c r="E176" s="131">
        <v>0</v>
      </c>
      <c r="F176" s="53">
        <v>0</v>
      </c>
      <c r="G176" s="54">
        <f>E176*F176</f>
        <v>0</v>
      </c>
      <c r="H176" s="409">
        <v>2</v>
      </c>
      <c r="I176" s="53">
        <v>870</v>
      </c>
      <c r="J176" s="414">
        <f t="shared" si="40"/>
        <v>1740</v>
      </c>
      <c r="K176" s="522"/>
      <c r="L176" s="494"/>
      <c r="M176" s="469">
        <f t="shared" si="34"/>
        <v>0</v>
      </c>
      <c r="N176" s="522"/>
      <c r="O176" s="494"/>
      <c r="P176" s="469">
        <f t="shared" si="35"/>
        <v>0</v>
      </c>
      <c r="Q176" s="522"/>
      <c r="R176" s="494"/>
      <c r="S176" s="469">
        <f t="shared" si="39"/>
        <v>0</v>
      </c>
      <c r="T176" s="522"/>
      <c r="U176" s="494"/>
      <c r="V176" s="414">
        <f t="shared" si="36"/>
        <v>0</v>
      </c>
      <c r="W176" s="356">
        <f t="shared" si="37"/>
        <v>0</v>
      </c>
      <c r="X176" s="357">
        <f t="shared" si="32"/>
        <v>1740</v>
      </c>
      <c r="Y176" s="357">
        <f t="shared" si="18"/>
        <v>-1740</v>
      </c>
      <c r="Z176" s="358" t="e">
        <f t="shared" si="33"/>
        <v>#DIV/0!</v>
      </c>
      <c r="AA176" s="452" t="s">
        <v>523</v>
      </c>
      <c r="AB176" s="57"/>
      <c r="AC176" s="57"/>
      <c r="AD176" s="57"/>
      <c r="AE176" s="57"/>
      <c r="AF176" s="57"/>
      <c r="AG176" s="57"/>
    </row>
    <row r="177" spans="1:33" ht="30" customHeight="1">
      <c r="A177" s="411" t="s">
        <v>22</v>
      </c>
      <c r="B177" s="490" t="s">
        <v>517</v>
      </c>
      <c r="C177" s="93" t="s">
        <v>363</v>
      </c>
      <c r="D177" s="403" t="s">
        <v>57</v>
      </c>
      <c r="E177" s="131">
        <v>0</v>
      </c>
      <c r="F177" s="53">
        <v>0</v>
      </c>
      <c r="G177" s="54">
        <f>E177*F177</f>
        <v>0</v>
      </c>
      <c r="H177" s="409">
        <v>1</v>
      </c>
      <c r="I177" s="53">
        <v>1995</v>
      </c>
      <c r="J177" s="414">
        <f t="shared" si="40"/>
        <v>1995</v>
      </c>
      <c r="K177" s="522"/>
      <c r="L177" s="494"/>
      <c r="M177" s="469">
        <f t="shared" si="34"/>
        <v>0</v>
      </c>
      <c r="N177" s="522"/>
      <c r="O177" s="494"/>
      <c r="P177" s="469">
        <f t="shared" si="35"/>
        <v>0</v>
      </c>
      <c r="Q177" s="522"/>
      <c r="R177" s="494"/>
      <c r="S177" s="469">
        <f t="shared" si="39"/>
        <v>0</v>
      </c>
      <c r="T177" s="522"/>
      <c r="U177" s="494"/>
      <c r="V177" s="414">
        <f t="shared" si="36"/>
        <v>0</v>
      </c>
      <c r="W177" s="356">
        <f t="shared" si="37"/>
        <v>0</v>
      </c>
      <c r="X177" s="357">
        <f t="shared" si="32"/>
        <v>1995</v>
      </c>
      <c r="Y177" s="357">
        <f t="shared" si="18"/>
        <v>-1995</v>
      </c>
      <c r="Z177" s="358" t="e">
        <f t="shared" si="33"/>
        <v>#DIV/0!</v>
      </c>
      <c r="AA177" s="452"/>
      <c r="AB177" s="57"/>
      <c r="AC177" s="57"/>
      <c r="AD177" s="57"/>
      <c r="AE177" s="57"/>
      <c r="AF177" s="57"/>
      <c r="AG177" s="57"/>
    </row>
    <row r="178" spans="1:33" ht="27.75" customHeight="1">
      <c r="A178" s="411" t="s">
        <v>22</v>
      </c>
      <c r="B178" s="490" t="s">
        <v>518</v>
      </c>
      <c r="C178" s="93" t="s">
        <v>362</v>
      </c>
      <c r="D178" s="403" t="s">
        <v>57</v>
      </c>
      <c r="E178" s="131">
        <v>0</v>
      </c>
      <c r="F178" s="53">
        <v>0</v>
      </c>
      <c r="G178" s="54">
        <f>E178*F178</f>
        <v>0</v>
      </c>
      <c r="H178" s="409">
        <v>2</v>
      </c>
      <c r="I178" s="53">
        <v>375</v>
      </c>
      <c r="J178" s="414">
        <f t="shared" si="40"/>
        <v>750</v>
      </c>
      <c r="K178" s="522"/>
      <c r="L178" s="494"/>
      <c r="M178" s="469">
        <f t="shared" si="34"/>
        <v>0</v>
      </c>
      <c r="N178" s="522"/>
      <c r="O178" s="494"/>
      <c r="P178" s="469">
        <f t="shared" si="35"/>
        <v>0</v>
      </c>
      <c r="Q178" s="522"/>
      <c r="R178" s="494"/>
      <c r="S178" s="469">
        <f t="shared" si="39"/>
        <v>0</v>
      </c>
      <c r="T178" s="522"/>
      <c r="U178" s="494"/>
      <c r="V178" s="414">
        <f t="shared" si="36"/>
        <v>0</v>
      </c>
      <c r="W178" s="356">
        <f t="shared" si="37"/>
        <v>0</v>
      </c>
      <c r="X178" s="357">
        <f t="shared" si="32"/>
        <v>750</v>
      </c>
      <c r="Y178" s="357">
        <f t="shared" si="18"/>
        <v>-750</v>
      </c>
      <c r="Z178" s="358" t="e">
        <f t="shared" si="33"/>
        <v>#DIV/0!</v>
      </c>
      <c r="AA178" s="452"/>
      <c r="AB178" s="57"/>
      <c r="AC178" s="57"/>
      <c r="AD178" s="57"/>
      <c r="AE178" s="57"/>
      <c r="AF178" s="57"/>
      <c r="AG178" s="57"/>
    </row>
    <row r="179" spans="1:33" ht="30" customHeight="1">
      <c r="A179" s="411" t="s">
        <v>22</v>
      </c>
      <c r="B179" s="490" t="s">
        <v>519</v>
      </c>
      <c r="C179" s="93" t="s">
        <v>366</v>
      </c>
      <c r="D179" s="403" t="s">
        <v>57</v>
      </c>
      <c r="E179" s="432">
        <v>0</v>
      </c>
      <c r="F179" s="53">
        <v>0</v>
      </c>
      <c r="G179" s="54">
        <f>E179*F179</f>
        <v>0</v>
      </c>
      <c r="H179" s="409">
        <v>1000</v>
      </c>
      <c r="I179" s="53">
        <v>1.63</v>
      </c>
      <c r="J179" s="414">
        <f t="shared" si="40"/>
        <v>1630</v>
      </c>
      <c r="K179" s="522"/>
      <c r="L179" s="494"/>
      <c r="M179" s="469">
        <f t="shared" si="34"/>
        <v>0</v>
      </c>
      <c r="N179" s="522"/>
      <c r="O179" s="494"/>
      <c r="P179" s="469">
        <f t="shared" si="35"/>
        <v>0</v>
      </c>
      <c r="Q179" s="522"/>
      <c r="R179" s="494"/>
      <c r="S179" s="469">
        <f t="shared" si="39"/>
        <v>0</v>
      </c>
      <c r="T179" s="522"/>
      <c r="U179" s="494"/>
      <c r="V179" s="414">
        <f t="shared" si="36"/>
        <v>0</v>
      </c>
      <c r="W179" s="356">
        <f t="shared" si="37"/>
        <v>0</v>
      </c>
      <c r="X179" s="357">
        <f t="shared" si="32"/>
        <v>1630</v>
      </c>
      <c r="Y179" s="357">
        <f t="shared" si="18"/>
        <v>-1630</v>
      </c>
      <c r="Z179" s="358" t="e">
        <f t="shared" si="33"/>
        <v>#DIV/0!</v>
      </c>
      <c r="AA179" s="452"/>
      <c r="AB179" s="57"/>
      <c r="AC179" s="57"/>
      <c r="AD179" s="57"/>
      <c r="AE179" s="57"/>
      <c r="AF179" s="57"/>
      <c r="AG179" s="57"/>
    </row>
    <row r="180" spans="1:33" ht="30" customHeight="1" thickBot="1">
      <c r="A180" s="411" t="s">
        <v>22</v>
      </c>
      <c r="B180" s="490" t="s">
        <v>520</v>
      </c>
      <c r="C180" s="93" t="s">
        <v>365</v>
      </c>
      <c r="D180" s="403" t="s">
        <v>57</v>
      </c>
      <c r="E180" s="131">
        <v>0</v>
      </c>
      <c r="F180" s="53">
        <v>0</v>
      </c>
      <c r="G180" s="54">
        <f>E180*F180</f>
        <v>0</v>
      </c>
      <c r="H180" s="409">
        <v>20</v>
      </c>
      <c r="I180" s="53">
        <v>20</v>
      </c>
      <c r="J180" s="414">
        <f t="shared" si="40"/>
        <v>400</v>
      </c>
      <c r="K180" s="470"/>
      <c r="L180" s="471"/>
      <c r="M180" s="469">
        <f t="shared" si="34"/>
        <v>0</v>
      </c>
      <c r="N180" s="522"/>
      <c r="O180" s="494"/>
      <c r="P180" s="492">
        <f t="shared" si="35"/>
        <v>0</v>
      </c>
      <c r="Q180" s="522"/>
      <c r="R180" s="494"/>
      <c r="S180" s="469">
        <f t="shared" si="39"/>
        <v>0</v>
      </c>
      <c r="T180" s="522"/>
      <c r="U180" s="494"/>
      <c r="V180" s="414">
        <f t="shared" si="36"/>
        <v>0</v>
      </c>
      <c r="W180" s="356">
        <f t="shared" si="37"/>
        <v>0</v>
      </c>
      <c r="X180" s="357">
        <f t="shared" si="32"/>
        <v>400</v>
      </c>
      <c r="Y180" s="357">
        <f t="shared" si="18"/>
        <v>-400</v>
      </c>
      <c r="Z180" s="358" t="e">
        <f t="shared" si="33"/>
        <v>#DIV/0!</v>
      </c>
      <c r="AA180" s="452"/>
      <c r="AB180" s="57"/>
      <c r="AC180" s="57"/>
      <c r="AD180" s="57"/>
      <c r="AE180" s="57"/>
      <c r="AF180" s="57"/>
      <c r="AG180" s="57"/>
    </row>
    <row r="181" spans="1:33" ht="30" customHeight="1" thickBot="1">
      <c r="A181" s="39" t="s">
        <v>19</v>
      </c>
      <c r="B181" s="187" t="s">
        <v>151</v>
      </c>
      <c r="C181" s="658" t="s">
        <v>152</v>
      </c>
      <c r="D181" s="449"/>
      <c r="E181" s="431">
        <f>SUM(E182:E184)</f>
        <v>1</v>
      </c>
      <c r="F181" s="44"/>
      <c r="G181" s="45">
        <f>SUM(G182:G184)</f>
        <v>145</v>
      </c>
      <c r="H181" s="43">
        <f>SUM(H182:H184)</f>
        <v>1</v>
      </c>
      <c r="I181" s="44"/>
      <c r="J181" s="45">
        <f>SUM(J182:J184)</f>
        <v>144</v>
      </c>
      <c r="K181" s="43">
        <f>SUM(K182:K184)</f>
        <v>0</v>
      </c>
      <c r="L181" s="44"/>
      <c r="M181" s="283">
        <f>SUM(M182:M184)</f>
        <v>0</v>
      </c>
      <c r="N181" s="526">
        <f>SUM(N182:N184)</f>
        <v>0</v>
      </c>
      <c r="O181" s="497"/>
      <c r="P181" s="498">
        <f>SUM(P182:P184)</f>
        <v>0</v>
      </c>
      <c r="Q181" s="526">
        <f>SUM(Q182:Q184)</f>
        <v>0</v>
      </c>
      <c r="R181" s="497"/>
      <c r="S181" s="498">
        <f>SUM(S182:S184)</f>
        <v>0</v>
      </c>
      <c r="T181" s="526">
        <f>SUM(T182:T184)</f>
        <v>0</v>
      </c>
      <c r="U181" s="497"/>
      <c r="V181" s="677">
        <f>SUM(V182:V184)</f>
        <v>0</v>
      </c>
      <c r="W181" s="317">
        <f>SUM(W182:W184)</f>
        <v>145</v>
      </c>
      <c r="X181" s="318">
        <f>SUM(X182:X184)</f>
        <v>144</v>
      </c>
      <c r="Y181" s="318">
        <f t="shared" si="18"/>
        <v>1</v>
      </c>
      <c r="Z181" s="464">
        <f aca="true" t="shared" si="41" ref="Z181:Z189">Y181/W181</f>
        <v>0.006896551724137931</v>
      </c>
      <c r="AA181" s="528"/>
      <c r="AB181" s="47"/>
      <c r="AC181" s="47"/>
      <c r="AD181" s="47"/>
      <c r="AE181" s="47"/>
      <c r="AF181" s="47"/>
      <c r="AG181" s="47"/>
    </row>
    <row r="182" spans="1:33" ht="30" customHeight="1">
      <c r="A182" s="48" t="s">
        <v>22</v>
      </c>
      <c r="B182" s="188" t="s">
        <v>153</v>
      </c>
      <c r="C182" s="93" t="s">
        <v>336</v>
      </c>
      <c r="D182" s="403" t="s">
        <v>57</v>
      </c>
      <c r="E182" s="432">
        <v>1</v>
      </c>
      <c r="F182" s="53">
        <v>145</v>
      </c>
      <c r="G182" s="54">
        <f>E182*F182</f>
        <v>145</v>
      </c>
      <c r="H182" s="409">
        <v>1</v>
      </c>
      <c r="I182" s="53">
        <v>144</v>
      </c>
      <c r="J182" s="54">
        <f>H182*I182</f>
        <v>144</v>
      </c>
      <c r="K182" s="52"/>
      <c r="L182" s="53"/>
      <c r="M182" s="54">
        <f>K182*L182</f>
        <v>0</v>
      </c>
      <c r="N182" s="82"/>
      <c r="O182" s="83"/>
      <c r="P182" s="340">
        <f>N182*O182</f>
        <v>0</v>
      </c>
      <c r="Q182" s="624"/>
      <c r="R182" s="83"/>
      <c r="S182" s="625">
        <f>Q182*R182</f>
        <v>0</v>
      </c>
      <c r="T182" s="135"/>
      <c r="U182" s="83"/>
      <c r="V182" s="340">
        <f>T182*U182</f>
        <v>0</v>
      </c>
      <c r="W182" s="320">
        <f>G182+M182+S182</f>
        <v>145</v>
      </c>
      <c r="X182" s="242">
        <f>J182+P182+V182</f>
        <v>144</v>
      </c>
      <c r="Y182" s="242">
        <f t="shared" si="18"/>
        <v>1</v>
      </c>
      <c r="Z182" s="622">
        <f t="shared" si="41"/>
        <v>0.006896551724137931</v>
      </c>
      <c r="AA182" s="226"/>
      <c r="AB182" s="57"/>
      <c r="AC182" s="57"/>
      <c r="AD182" s="57"/>
      <c r="AE182" s="57"/>
      <c r="AF182" s="57"/>
      <c r="AG182" s="57"/>
    </row>
    <row r="183" spans="1:33" ht="30" customHeight="1">
      <c r="A183" s="48" t="s">
        <v>22</v>
      </c>
      <c r="B183" s="188" t="s">
        <v>154</v>
      </c>
      <c r="C183" s="93" t="s">
        <v>148</v>
      </c>
      <c r="D183" s="403" t="s">
        <v>57</v>
      </c>
      <c r="E183" s="131"/>
      <c r="F183" s="53"/>
      <c r="G183" s="54">
        <f>E183*F183</f>
        <v>0</v>
      </c>
      <c r="H183" s="52"/>
      <c r="I183" s="53"/>
      <c r="J183" s="54">
        <f>H183*I183</f>
        <v>0</v>
      </c>
      <c r="K183" s="52"/>
      <c r="L183" s="53"/>
      <c r="M183" s="54">
        <f>K183*L183</f>
        <v>0</v>
      </c>
      <c r="N183" s="52"/>
      <c r="O183" s="53"/>
      <c r="P183" s="315">
        <f>N183*O183</f>
        <v>0</v>
      </c>
      <c r="Q183" s="465"/>
      <c r="R183" s="53"/>
      <c r="S183" s="466">
        <f>Q183*R183</f>
        <v>0</v>
      </c>
      <c r="T183" s="131"/>
      <c r="U183" s="53"/>
      <c r="V183" s="315">
        <f>T183*U183</f>
        <v>0</v>
      </c>
      <c r="W183" s="320">
        <f>G183+M183+S183</f>
        <v>0</v>
      </c>
      <c r="X183" s="242">
        <f>J183+P183+V183</f>
        <v>0</v>
      </c>
      <c r="Y183" s="242">
        <f t="shared" si="18"/>
        <v>0</v>
      </c>
      <c r="Z183" s="622" t="e">
        <f t="shared" si="41"/>
        <v>#DIV/0!</v>
      </c>
      <c r="AA183" s="226"/>
      <c r="AB183" s="57"/>
      <c r="AC183" s="57"/>
      <c r="AD183" s="57"/>
      <c r="AE183" s="57"/>
      <c r="AF183" s="57"/>
      <c r="AG183" s="57"/>
    </row>
    <row r="184" spans="1:33" ht="30" customHeight="1" thickBot="1">
      <c r="A184" s="58" t="s">
        <v>22</v>
      </c>
      <c r="B184" s="189" t="s">
        <v>155</v>
      </c>
      <c r="C184" s="659" t="s">
        <v>148</v>
      </c>
      <c r="D184" s="442" t="s">
        <v>57</v>
      </c>
      <c r="E184" s="133"/>
      <c r="F184" s="62"/>
      <c r="G184" s="63">
        <f>E184*F184</f>
        <v>0</v>
      </c>
      <c r="H184" s="61"/>
      <c r="I184" s="62"/>
      <c r="J184" s="63">
        <f>H184*I184</f>
        <v>0</v>
      </c>
      <c r="K184" s="61"/>
      <c r="L184" s="62"/>
      <c r="M184" s="63">
        <f>K184*L184</f>
        <v>0</v>
      </c>
      <c r="N184" s="61"/>
      <c r="O184" s="62"/>
      <c r="P184" s="334">
        <f>N184*O184</f>
        <v>0</v>
      </c>
      <c r="Q184" s="589"/>
      <c r="R184" s="590"/>
      <c r="S184" s="591">
        <f>Q184*R184</f>
        <v>0</v>
      </c>
      <c r="T184" s="133"/>
      <c r="U184" s="62"/>
      <c r="V184" s="334">
        <f>T184*U184</f>
        <v>0</v>
      </c>
      <c r="W184" s="322">
        <f>G184+M184+S184</f>
        <v>0</v>
      </c>
      <c r="X184" s="323">
        <f>J184+P184+V184</f>
        <v>0</v>
      </c>
      <c r="Y184" s="323">
        <f t="shared" si="18"/>
        <v>0</v>
      </c>
      <c r="Z184" s="623" t="e">
        <f t="shared" si="41"/>
        <v>#DIV/0!</v>
      </c>
      <c r="AA184" s="227"/>
      <c r="AB184" s="57"/>
      <c r="AC184" s="57"/>
      <c r="AD184" s="57"/>
      <c r="AE184" s="57"/>
      <c r="AF184" s="57"/>
      <c r="AG184" s="57"/>
    </row>
    <row r="185" spans="1:33" ht="30" customHeight="1">
      <c r="A185" s="39" t="s">
        <v>19</v>
      </c>
      <c r="B185" s="408" t="s">
        <v>156</v>
      </c>
      <c r="C185" s="658" t="s">
        <v>157</v>
      </c>
      <c r="D185" s="441"/>
      <c r="E185" s="236">
        <f>SUM(E186:E188)</f>
        <v>0</v>
      </c>
      <c r="F185" s="68"/>
      <c r="G185" s="69">
        <f>SUM(G186:G188)</f>
        <v>0</v>
      </c>
      <c r="H185" s="67">
        <f>SUM(H186:H188)</f>
        <v>0</v>
      </c>
      <c r="I185" s="68"/>
      <c r="J185" s="69">
        <f>SUM(J186:J188)</f>
        <v>0</v>
      </c>
      <c r="K185" s="67">
        <f>SUM(K186:K188)</f>
        <v>0</v>
      </c>
      <c r="L185" s="68"/>
      <c r="M185" s="69">
        <f>SUM(M186:M188)</f>
        <v>0</v>
      </c>
      <c r="N185" s="67">
        <f>SUM(N186:N188)</f>
        <v>0</v>
      </c>
      <c r="O185" s="68"/>
      <c r="P185" s="69">
        <f>SUM(P186:P188)</f>
        <v>0</v>
      </c>
      <c r="Q185" s="43">
        <f>SUM(Q186:Q188)</f>
        <v>0</v>
      </c>
      <c r="R185" s="44"/>
      <c r="S185" s="45">
        <f>SUM(S186:S188)</f>
        <v>0</v>
      </c>
      <c r="T185" s="67">
        <f>SUM(T186:T188)</f>
        <v>0</v>
      </c>
      <c r="U185" s="68"/>
      <c r="V185" s="69">
        <f>SUM(V186:V188)</f>
        <v>0</v>
      </c>
      <c r="W185" s="45">
        <f>SUM(W186:W188)</f>
        <v>0</v>
      </c>
      <c r="X185" s="45">
        <f>SUM(X186:X188)</f>
        <v>0</v>
      </c>
      <c r="Y185" s="45">
        <f t="shared" si="18"/>
        <v>0</v>
      </c>
      <c r="Z185" s="45" t="e">
        <f t="shared" si="41"/>
        <v>#DIV/0!</v>
      </c>
      <c r="AA185" s="222"/>
      <c r="AB185" s="47"/>
      <c r="AC185" s="47"/>
      <c r="AD185" s="47"/>
      <c r="AE185" s="47"/>
      <c r="AF185" s="47"/>
      <c r="AG185" s="47"/>
    </row>
    <row r="186" spans="1:33" ht="30" customHeight="1">
      <c r="A186" s="48" t="s">
        <v>22</v>
      </c>
      <c r="B186" s="188" t="s">
        <v>158</v>
      </c>
      <c r="C186" s="93" t="s">
        <v>148</v>
      </c>
      <c r="D186" s="403" t="s">
        <v>57</v>
      </c>
      <c r="E186" s="131"/>
      <c r="F186" s="53"/>
      <c r="G186" s="54">
        <f>E186*F186</f>
        <v>0</v>
      </c>
      <c r="H186" s="52"/>
      <c r="I186" s="53"/>
      <c r="J186" s="54">
        <f>H186*I186</f>
        <v>0</v>
      </c>
      <c r="K186" s="52"/>
      <c r="L186" s="53"/>
      <c r="M186" s="54">
        <f>K186*L186</f>
        <v>0</v>
      </c>
      <c r="N186" s="52"/>
      <c r="O186" s="53"/>
      <c r="P186" s="54">
        <f>N186*O186</f>
        <v>0</v>
      </c>
      <c r="Q186" s="52"/>
      <c r="R186" s="53"/>
      <c r="S186" s="54">
        <f>Q186*R186</f>
        <v>0</v>
      </c>
      <c r="T186" s="52"/>
      <c r="U186" s="53"/>
      <c r="V186" s="54">
        <f>T186*U186</f>
        <v>0</v>
      </c>
      <c r="W186" s="55">
        <f>G186+M186+S186</f>
        <v>0</v>
      </c>
      <c r="X186" s="242">
        <f>J186+P186+V186</f>
        <v>0</v>
      </c>
      <c r="Y186" s="242">
        <f t="shared" si="18"/>
        <v>0</v>
      </c>
      <c r="Z186" s="249" t="e">
        <f t="shared" si="41"/>
        <v>#DIV/0!</v>
      </c>
      <c r="AA186" s="212"/>
      <c r="AB186" s="57"/>
      <c r="AC186" s="57"/>
      <c r="AD186" s="57"/>
      <c r="AE186" s="57"/>
      <c r="AF186" s="57"/>
      <c r="AG186" s="57"/>
    </row>
    <row r="187" spans="1:33" ht="30" customHeight="1">
      <c r="A187" s="48" t="s">
        <v>22</v>
      </c>
      <c r="B187" s="188" t="s">
        <v>159</v>
      </c>
      <c r="C187" s="93" t="s">
        <v>148</v>
      </c>
      <c r="D187" s="403" t="s">
        <v>57</v>
      </c>
      <c r="E187" s="131"/>
      <c r="F187" s="53"/>
      <c r="G187" s="54">
        <f>E187*F187</f>
        <v>0</v>
      </c>
      <c r="H187" s="52"/>
      <c r="I187" s="53"/>
      <c r="J187" s="54">
        <f>H187*I187</f>
        <v>0</v>
      </c>
      <c r="K187" s="52"/>
      <c r="L187" s="53"/>
      <c r="M187" s="54">
        <f>K187*L187</f>
        <v>0</v>
      </c>
      <c r="N187" s="52"/>
      <c r="O187" s="53"/>
      <c r="P187" s="54">
        <f>N187*O187</f>
        <v>0</v>
      </c>
      <c r="Q187" s="52"/>
      <c r="R187" s="53"/>
      <c r="S187" s="54">
        <f>Q187*R187</f>
        <v>0</v>
      </c>
      <c r="T187" s="52"/>
      <c r="U187" s="53"/>
      <c r="V187" s="54">
        <f>T187*U187</f>
        <v>0</v>
      </c>
      <c r="W187" s="55">
        <f>G187+M187+S187</f>
        <v>0</v>
      </c>
      <c r="X187" s="242">
        <f>J187+P187+V187</f>
        <v>0</v>
      </c>
      <c r="Y187" s="242">
        <f t="shared" si="18"/>
        <v>0</v>
      </c>
      <c r="Z187" s="249" t="e">
        <f t="shared" si="41"/>
        <v>#DIV/0!</v>
      </c>
      <c r="AA187" s="212"/>
      <c r="AB187" s="57"/>
      <c r="AC187" s="57"/>
      <c r="AD187" s="57"/>
      <c r="AE187" s="57"/>
      <c r="AF187" s="57"/>
      <c r="AG187" s="57"/>
    </row>
    <row r="188" spans="1:33" ht="30" customHeight="1" thickBot="1">
      <c r="A188" s="58" t="s">
        <v>22</v>
      </c>
      <c r="B188" s="189" t="s">
        <v>160</v>
      </c>
      <c r="C188" s="85" t="s">
        <v>148</v>
      </c>
      <c r="D188" s="392" t="s">
        <v>57</v>
      </c>
      <c r="E188" s="438"/>
      <c r="F188" s="74"/>
      <c r="G188" s="75">
        <f>E188*F188</f>
        <v>0</v>
      </c>
      <c r="H188" s="73"/>
      <c r="I188" s="74"/>
      <c r="J188" s="75">
        <f>H188*I188</f>
        <v>0</v>
      </c>
      <c r="K188" s="73"/>
      <c r="L188" s="74"/>
      <c r="M188" s="75">
        <f>K188*L188</f>
        <v>0</v>
      </c>
      <c r="N188" s="73"/>
      <c r="O188" s="74"/>
      <c r="P188" s="75">
        <f>N188*O188</f>
        <v>0</v>
      </c>
      <c r="Q188" s="73"/>
      <c r="R188" s="74"/>
      <c r="S188" s="75">
        <f>Q188*R188</f>
        <v>0</v>
      </c>
      <c r="T188" s="73"/>
      <c r="U188" s="74"/>
      <c r="V188" s="75">
        <f>T188*U188</f>
        <v>0</v>
      </c>
      <c r="W188" s="64">
        <f>G188+M188+S188</f>
        <v>0</v>
      </c>
      <c r="X188" s="245">
        <f>J188+P188+V188</f>
        <v>0</v>
      </c>
      <c r="Y188" s="245">
        <f t="shared" si="18"/>
        <v>0</v>
      </c>
      <c r="Z188" s="326" t="e">
        <f t="shared" si="41"/>
        <v>#DIV/0!</v>
      </c>
      <c r="AA188" s="221"/>
      <c r="AB188" s="57"/>
      <c r="AC188" s="57"/>
      <c r="AD188" s="57"/>
      <c r="AE188" s="57"/>
      <c r="AF188" s="57"/>
      <c r="AG188" s="57"/>
    </row>
    <row r="189" spans="1:33" ht="30" customHeight="1" thickBot="1">
      <c r="A189" s="108" t="s">
        <v>161</v>
      </c>
      <c r="B189" s="384"/>
      <c r="C189" s="110"/>
      <c r="D189" s="443"/>
      <c r="E189" s="112">
        <f>E185+E181+E99</f>
        <v>139</v>
      </c>
      <c r="F189" s="87"/>
      <c r="G189" s="86">
        <f>G185+G181+G99</f>
        <v>198341.5</v>
      </c>
      <c r="H189" s="112">
        <f>H185+H181+H99</f>
        <v>7055.1305</v>
      </c>
      <c r="I189" s="87"/>
      <c r="J189" s="86">
        <f>J185+J181+J99</f>
        <v>205928.020325</v>
      </c>
      <c r="K189" s="88">
        <f>K185+K181+K99</f>
        <v>0</v>
      </c>
      <c r="L189" s="87"/>
      <c r="M189" s="86">
        <f>M185+M181+M99</f>
        <v>0</v>
      </c>
      <c r="N189" s="88">
        <f>N185+N181+N99</f>
        <v>0</v>
      </c>
      <c r="O189" s="87"/>
      <c r="P189" s="86">
        <f>P185+P181+P99</f>
        <v>0</v>
      </c>
      <c r="Q189" s="88">
        <f>Q185+Q181+Q99</f>
        <v>0</v>
      </c>
      <c r="R189" s="87"/>
      <c r="S189" s="86">
        <f>S185+S181+S99</f>
        <v>0</v>
      </c>
      <c r="T189" s="88">
        <f>T185+T181+T99</f>
        <v>0</v>
      </c>
      <c r="U189" s="87"/>
      <c r="V189" s="282">
        <f>V185+V181+V99</f>
        <v>0</v>
      </c>
      <c r="W189" s="329">
        <f>W181+W99</f>
        <v>198341.5</v>
      </c>
      <c r="X189" s="329">
        <f>X181+X99</f>
        <v>205928.020325</v>
      </c>
      <c r="Y189" s="329">
        <f>Y181+Y99</f>
        <v>-7586.520325</v>
      </c>
      <c r="Z189" s="330">
        <f t="shared" si="41"/>
        <v>-0.03824978799192302</v>
      </c>
      <c r="AA189" s="331"/>
      <c r="AB189" s="5"/>
      <c r="AC189" s="5"/>
      <c r="AD189" s="5"/>
      <c r="AE189" s="5"/>
      <c r="AF189" s="5"/>
      <c r="AG189" s="5"/>
    </row>
    <row r="190" spans="1:33" ht="30" customHeight="1" thickBot="1">
      <c r="A190" s="117" t="s">
        <v>19</v>
      </c>
      <c r="B190" s="90">
        <v>7</v>
      </c>
      <c r="C190" s="119" t="s">
        <v>162</v>
      </c>
      <c r="D190" s="444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27"/>
      <c r="X190" s="327"/>
      <c r="Y190" s="288"/>
      <c r="Z190" s="327"/>
      <c r="AA190" s="328"/>
      <c r="AB190" s="5"/>
      <c r="AC190" s="5"/>
      <c r="AD190" s="5"/>
      <c r="AE190" s="5"/>
      <c r="AF190" s="5"/>
      <c r="AG190" s="5"/>
    </row>
    <row r="191" spans="1:33" ht="30" customHeight="1">
      <c r="A191" s="48" t="s">
        <v>22</v>
      </c>
      <c r="B191" s="49" t="s">
        <v>163</v>
      </c>
      <c r="C191" s="93" t="s">
        <v>167</v>
      </c>
      <c r="D191" s="403" t="s">
        <v>57</v>
      </c>
      <c r="E191" s="432">
        <v>500</v>
      </c>
      <c r="F191" s="53">
        <v>2.4</v>
      </c>
      <c r="G191" s="54">
        <f>E191*F191</f>
        <v>1200</v>
      </c>
      <c r="H191" s="409">
        <v>0</v>
      </c>
      <c r="I191" s="53">
        <v>0</v>
      </c>
      <c r="J191" s="54">
        <f>H191*I191</f>
        <v>0</v>
      </c>
      <c r="K191" s="52"/>
      <c r="L191" s="53"/>
      <c r="M191" s="54">
        <f aca="true" t="shared" si="42" ref="M191:M196">K191*L191</f>
        <v>0</v>
      </c>
      <c r="N191" s="52"/>
      <c r="O191" s="53"/>
      <c r="P191" s="54">
        <f aca="true" t="shared" si="43" ref="P191:P196">N191*O191</f>
        <v>0</v>
      </c>
      <c r="Q191" s="52"/>
      <c r="R191" s="53"/>
      <c r="S191" s="54">
        <f aca="true" t="shared" si="44" ref="S191:S196">Q191*R191</f>
        <v>0</v>
      </c>
      <c r="T191" s="52"/>
      <c r="U191" s="53"/>
      <c r="V191" s="315">
        <f aca="true" t="shared" si="45" ref="V191:V196">T191*U191</f>
        <v>0</v>
      </c>
      <c r="W191" s="335">
        <f aca="true" t="shared" si="46" ref="W191:W196">G191+M191+S191</f>
        <v>1200</v>
      </c>
      <c r="X191" s="336">
        <f aca="true" t="shared" si="47" ref="X191:X196">J191+P191+V191</f>
        <v>0</v>
      </c>
      <c r="Y191" s="336">
        <f t="shared" si="18"/>
        <v>1200</v>
      </c>
      <c r="Z191" s="337">
        <f aca="true" t="shared" si="48" ref="Z191:Z196">Y191/W191</f>
        <v>1</v>
      </c>
      <c r="AA191" s="338"/>
      <c r="AB191" s="57"/>
      <c r="AC191" s="57"/>
      <c r="AD191" s="57"/>
      <c r="AE191" s="57"/>
      <c r="AF191" s="57"/>
      <c r="AG191" s="57"/>
    </row>
    <row r="192" spans="1:33" ht="30" customHeight="1">
      <c r="A192" s="48" t="s">
        <v>22</v>
      </c>
      <c r="B192" s="49" t="s">
        <v>164</v>
      </c>
      <c r="C192" s="93" t="s">
        <v>337</v>
      </c>
      <c r="D192" s="403" t="s">
        <v>86</v>
      </c>
      <c r="E192" s="432">
        <v>10</v>
      </c>
      <c r="F192" s="53">
        <v>300</v>
      </c>
      <c r="G192" s="54">
        <f>E192*F192</f>
        <v>3000</v>
      </c>
      <c r="H192" s="409">
        <v>0</v>
      </c>
      <c r="I192" s="53">
        <v>0</v>
      </c>
      <c r="J192" s="54">
        <f>H192*I192</f>
        <v>0</v>
      </c>
      <c r="K192" s="52"/>
      <c r="L192" s="53"/>
      <c r="M192" s="54">
        <f t="shared" si="42"/>
        <v>0</v>
      </c>
      <c r="N192" s="52"/>
      <c r="O192" s="53"/>
      <c r="P192" s="54">
        <f t="shared" si="43"/>
        <v>0</v>
      </c>
      <c r="Q192" s="52"/>
      <c r="R192" s="53"/>
      <c r="S192" s="54">
        <f t="shared" si="44"/>
        <v>0</v>
      </c>
      <c r="T192" s="52"/>
      <c r="U192" s="53"/>
      <c r="V192" s="315">
        <f t="shared" si="45"/>
        <v>0</v>
      </c>
      <c r="W192" s="320">
        <f t="shared" si="46"/>
        <v>3000</v>
      </c>
      <c r="X192" s="242">
        <f t="shared" si="47"/>
        <v>0</v>
      </c>
      <c r="Y192" s="242">
        <f t="shared" si="18"/>
        <v>3000</v>
      </c>
      <c r="Z192" s="249">
        <f t="shared" si="48"/>
        <v>1</v>
      </c>
      <c r="AA192" s="321"/>
      <c r="AB192" s="57"/>
      <c r="AC192" s="57"/>
      <c r="AD192" s="57"/>
      <c r="AE192" s="57"/>
      <c r="AF192" s="57"/>
      <c r="AG192" s="57"/>
    </row>
    <row r="193" spans="1:33" ht="30" customHeight="1">
      <c r="A193" s="48" t="s">
        <v>22</v>
      </c>
      <c r="B193" s="49" t="s">
        <v>165</v>
      </c>
      <c r="C193" s="93" t="s">
        <v>338</v>
      </c>
      <c r="D193" s="403" t="s">
        <v>86</v>
      </c>
      <c r="E193" s="432">
        <v>1</v>
      </c>
      <c r="F193" s="53">
        <v>7000</v>
      </c>
      <c r="G193" s="54">
        <f>E193*F193</f>
        <v>7000</v>
      </c>
      <c r="H193" s="409">
        <v>0</v>
      </c>
      <c r="I193" s="53">
        <v>0</v>
      </c>
      <c r="J193" s="54">
        <f>H193*I193</f>
        <v>0</v>
      </c>
      <c r="K193" s="52"/>
      <c r="L193" s="53"/>
      <c r="M193" s="54">
        <f t="shared" si="42"/>
        <v>0</v>
      </c>
      <c r="N193" s="52"/>
      <c r="O193" s="53"/>
      <c r="P193" s="54">
        <f t="shared" si="43"/>
        <v>0</v>
      </c>
      <c r="Q193" s="52"/>
      <c r="R193" s="53"/>
      <c r="S193" s="54">
        <f t="shared" si="44"/>
        <v>0</v>
      </c>
      <c r="T193" s="52"/>
      <c r="U193" s="53"/>
      <c r="V193" s="315">
        <f t="shared" si="45"/>
        <v>0</v>
      </c>
      <c r="W193" s="320">
        <f t="shared" si="46"/>
        <v>7000</v>
      </c>
      <c r="X193" s="242">
        <f t="shared" si="47"/>
        <v>0</v>
      </c>
      <c r="Y193" s="242">
        <f t="shared" si="18"/>
        <v>7000</v>
      </c>
      <c r="Z193" s="249">
        <f t="shared" si="48"/>
        <v>1</v>
      </c>
      <c r="AA193" s="321"/>
      <c r="AB193" s="57"/>
      <c r="AC193" s="57"/>
      <c r="AD193" s="57"/>
      <c r="AE193" s="57"/>
      <c r="AF193" s="57"/>
      <c r="AG193" s="57"/>
    </row>
    <row r="194" spans="1:33" ht="30" customHeight="1">
      <c r="A194" s="48" t="s">
        <v>22</v>
      </c>
      <c r="B194" s="49" t="s">
        <v>166</v>
      </c>
      <c r="C194" s="85" t="s">
        <v>170</v>
      </c>
      <c r="D194" s="403" t="s">
        <v>57</v>
      </c>
      <c r="E194" s="133">
        <v>0</v>
      </c>
      <c r="F194" s="62">
        <v>0</v>
      </c>
      <c r="G194" s="54">
        <f>E194*F194</f>
        <v>0</v>
      </c>
      <c r="H194" s="61">
        <v>0</v>
      </c>
      <c r="I194" s="62">
        <v>0</v>
      </c>
      <c r="J194" s="54">
        <f>H194*I194</f>
        <v>0</v>
      </c>
      <c r="K194" s="52"/>
      <c r="L194" s="53"/>
      <c r="M194" s="54">
        <f t="shared" si="42"/>
        <v>0</v>
      </c>
      <c r="N194" s="52"/>
      <c r="O194" s="53"/>
      <c r="P194" s="54">
        <f t="shared" si="43"/>
        <v>0</v>
      </c>
      <c r="Q194" s="52"/>
      <c r="R194" s="53"/>
      <c r="S194" s="54">
        <f t="shared" si="44"/>
        <v>0</v>
      </c>
      <c r="T194" s="52"/>
      <c r="U194" s="53"/>
      <c r="V194" s="315">
        <f t="shared" si="45"/>
        <v>0</v>
      </c>
      <c r="W194" s="320">
        <f t="shared" si="46"/>
        <v>0</v>
      </c>
      <c r="X194" s="242">
        <f t="shared" si="47"/>
        <v>0</v>
      </c>
      <c r="Y194" s="242">
        <f t="shared" si="18"/>
        <v>0</v>
      </c>
      <c r="Z194" s="249" t="e">
        <f t="shared" si="48"/>
        <v>#DIV/0!</v>
      </c>
      <c r="AA194" s="321"/>
      <c r="AB194" s="57"/>
      <c r="AC194" s="57"/>
      <c r="AD194" s="57"/>
      <c r="AE194" s="57"/>
      <c r="AF194" s="57"/>
      <c r="AG194" s="57"/>
    </row>
    <row r="195" spans="1:33" ht="30" customHeight="1">
      <c r="A195" s="48" t="s">
        <v>22</v>
      </c>
      <c r="B195" s="49" t="s">
        <v>168</v>
      </c>
      <c r="C195" s="85" t="s">
        <v>339</v>
      </c>
      <c r="D195" s="392" t="s">
        <v>86</v>
      </c>
      <c r="E195" s="432">
        <v>40</v>
      </c>
      <c r="F195" s="53">
        <v>580</v>
      </c>
      <c r="G195" s="54">
        <f>E195*F195</f>
        <v>23200</v>
      </c>
      <c r="H195" s="409">
        <v>1</v>
      </c>
      <c r="I195" s="53">
        <v>23200</v>
      </c>
      <c r="J195" s="54">
        <f>H195*I195</f>
        <v>23200</v>
      </c>
      <c r="K195" s="52"/>
      <c r="L195" s="53"/>
      <c r="M195" s="54">
        <f t="shared" si="42"/>
        <v>0</v>
      </c>
      <c r="N195" s="52"/>
      <c r="O195" s="53"/>
      <c r="P195" s="54">
        <f t="shared" si="43"/>
        <v>0</v>
      </c>
      <c r="Q195" s="52"/>
      <c r="R195" s="53"/>
      <c r="S195" s="54">
        <f t="shared" si="44"/>
        <v>0</v>
      </c>
      <c r="T195" s="52"/>
      <c r="U195" s="53"/>
      <c r="V195" s="315">
        <f t="shared" si="45"/>
        <v>0</v>
      </c>
      <c r="W195" s="320">
        <f t="shared" si="46"/>
        <v>23200</v>
      </c>
      <c r="X195" s="242">
        <f t="shared" si="47"/>
        <v>23200</v>
      </c>
      <c r="Y195" s="242">
        <f t="shared" si="18"/>
        <v>0</v>
      </c>
      <c r="Z195" s="249">
        <f t="shared" si="48"/>
        <v>0</v>
      </c>
      <c r="AA195" s="321"/>
      <c r="AB195" s="57"/>
      <c r="AC195" s="57"/>
      <c r="AD195" s="57"/>
      <c r="AE195" s="57"/>
      <c r="AF195" s="57"/>
      <c r="AG195" s="57"/>
    </row>
    <row r="196" spans="1:33" ht="30" customHeight="1" thickBot="1">
      <c r="A196" s="48" t="s">
        <v>22</v>
      </c>
      <c r="B196" s="49" t="s">
        <v>169</v>
      </c>
      <c r="C196" s="434" t="s">
        <v>240</v>
      </c>
      <c r="D196" s="392"/>
      <c r="E196" s="133"/>
      <c r="F196" s="62"/>
      <c r="G196" s="63"/>
      <c r="H196" s="61"/>
      <c r="I196" s="62"/>
      <c r="J196" s="63"/>
      <c r="K196" s="61"/>
      <c r="L196" s="62">
        <v>0.22</v>
      </c>
      <c r="M196" s="63">
        <f t="shared" si="42"/>
        <v>0</v>
      </c>
      <c r="N196" s="61"/>
      <c r="O196" s="62">
        <v>0.22</v>
      </c>
      <c r="P196" s="63">
        <f t="shared" si="43"/>
        <v>0</v>
      </c>
      <c r="Q196" s="61"/>
      <c r="R196" s="62">
        <v>0.22</v>
      </c>
      <c r="S196" s="63">
        <f t="shared" si="44"/>
        <v>0</v>
      </c>
      <c r="T196" s="61"/>
      <c r="U196" s="62">
        <v>0.22</v>
      </c>
      <c r="V196" s="334">
        <f t="shared" si="45"/>
        <v>0</v>
      </c>
      <c r="W196" s="320">
        <f t="shared" si="46"/>
        <v>0</v>
      </c>
      <c r="X196" s="242">
        <f t="shared" si="47"/>
        <v>0</v>
      </c>
      <c r="Y196" s="242">
        <f t="shared" si="18"/>
        <v>0</v>
      </c>
      <c r="Z196" s="249" t="e">
        <f t="shared" si="48"/>
        <v>#DIV/0!</v>
      </c>
      <c r="AA196" s="321"/>
      <c r="AB196" s="57"/>
      <c r="AC196" s="57"/>
      <c r="AD196" s="57"/>
      <c r="AE196" s="57"/>
      <c r="AF196" s="57"/>
      <c r="AG196" s="57"/>
    </row>
    <row r="197" spans="1:33" ht="30" customHeight="1" thickBot="1">
      <c r="A197" s="108" t="s">
        <v>171</v>
      </c>
      <c r="B197" s="109"/>
      <c r="C197" s="110"/>
      <c r="D197" s="443"/>
      <c r="E197" s="112">
        <f>SUM(E191:E196)</f>
        <v>551</v>
      </c>
      <c r="F197" s="87"/>
      <c r="G197" s="86">
        <f>SUM(G191:G196)</f>
        <v>34400</v>
      </c>
      <c r="H197" s="112">
        <f>SUM(H191:H196)</f>
        <v>1</v>
      </c>
      <c r="I197" s="87"/>
      <c r="J197" s="86">
        <f>SUM(J191:J196)</f>
        <v>23200</v>
      </c>
      <c r="K197" s="88">
        <f>SUM(K191:K196)</f>
        <v>0</v>
      </c>
      <c r="L197" s="87"/>
      <c r="M197" s="86">
        <f>SUM(M191:M196)</f>
        <v>0</v>
      </c>
      <c r="N197" s="88">
        <f>SUM(N191:N196)</f>
        <v>0</v>
      </c>
      <c r="O197" s="87"/>
      <c r="P197" s="86">
        <f>SUM(P191:P196)</f>
        <v>0</v>
      </c>
      <c r="Q197" s="88">
        <f>SUM(Q191:Q196)</f>
        <v>0</v>
      </c>
      <c r="R197" s="87"/>
      <c r="S197" s="86">
        <f>SUM(S191:S196)</f>
        <v>0</v>
      </c>
      <c r="T197" s="88">
        <f>SUM(T191:T196)</f>
        <v>0</v>
      </c>
      <c r="U197" s="87"/>
      <c r="V197" s="282">
        <f>SUM(V191:V196)</f>
        <v>0</v>
      </c>
      <c r="W197" s="329">
        <f>SUM(W191:W196)</f>
        <v>34400</v>
      </c>
      <c r="X197" s="329">
        <f>SUM(X191:X196)</f>
        <v>23200</v>
      </c>
      <c r="Y197" s="329">
        <f>SUM(Y191:Y196)</f>
        <v>11200</v>
      </c>
      <c r="Z197" s="329" t="e">
        <f>SUM(Z191:Z196)</f>
        <v>#DIV/0!</v>
      </c>
      <c r="AA197" s="331"/>
      <c r="AB197" s="5"/>
      <c r="AC197" s="5"/>
      <c r="AD197" s="5"/>
      <c r="AE197" s="5"/>
      <c r="AF197" s="5"/>
      <c r="AG197" s="5"/>
    </row>
    <row r="198" spans="1:33" ht="30" customHeight="1" thickBot="1">
      <c r="A198" s="117" t="s">
        <v>19</v>
      </c>
      <c r="B198" s="90">
        <v>8</v>
      </c>
      <c r="C198" s="122" t="s">
        <v>172</v>
      </c>
      <c r="D198" s="444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27"/>
      <c r="X198" s="327"/>
      <c r="Y198" s="288"/>
      <c r="Z198" s="327"/>
      <c r="AA198" s="328"/>
      <c r="AB198" s="47"/>
      <c r="AC198" s="47"/>
      <c r="AD198" s="47"/>
      <c r="AE198" s="47"/>
      <c r="AF198" s="47"/>
      <c r="AG198" s="47"/>
    </row>
    <row r="199" spans="1:33" ht="30" customHeight="1">
      <c r="A199" s="115" t="s">
        <v>22</v>
      </c>
      <c r="B199" s="116" t="s">
        <v>173</v>
      </c>
      <c r="C199" s="435" t="s">
        <v>174</v>
      </c>
      <c r="D199" s="403" t="s">
        <v>175</v>
      </c>
      <c r="E199" s="131"/>
      <c r="F199" s="53"/>
      <c r="G199" s="54">
        <f aca="true" t="shared" si="49" ref="G199:G204">E199*F199</f>
        <v>0</v>
      </c>
      <c r="H199" s="52"/>
      <c r="I199" s="53"/>
      <c r="J199" s="54">
        <f aca="true" t="shared" si="50" ref="J199:J204">H199*I199</f>
        <v>0</v>
      </c>
      <c r="K199" s="52"/>
      <c r="L199" s="53"/>
      <c r="M199" s="54">
        <f aca="true" t="shared" si="51" ref="M199:M204">K199*L199</f>
        <v>0</v>
      </c>
      <c r="N199" s="52"/>
      <c r="O199" s="53"/>
      <c r="P199" s="54">
        <f aca="true" t="shared" si="52" ref="P199:P204">N199*O199</f>
        <v>0</v>
      </c>
      <c r="Q199" s="52"/>
      <c r="R199" s="53"/>
      <c r="S199" s="54">
        <f aca="true" t="shared" si="53" ref="S199:S204">Q199*R199</f>
        <v>0</v>
      </c>
      <c r="T199" s="52"/>
      <c r="U199" s="53"/>
      <c r="V199" s="315">
        <f aca="true" t="shared" si="54" ref="V199:V204">T199*U199</f>
        <v>0</v>
      </c>
      <c r="W199" s="335">
        <f aca="true" t="shared" si="55" ref="W199:W204">G199+M199+S199</f>
        <v>0</v>
      </c>
      <c r="X199" s="336">
        <f aca="true" t="shared" si="56" ref="X199:X204">J199+P199+V199</f>
        <v>0</v>
      </c>
      <c r="Y199" s="336">
        <f t="shared" si="18"/>
        <v>0</v>
      </c>
      <c r="Z199" s="337" t="e">
        <f aca="true" t="shared" si="57" ref="Z199:Z204">Y199/W199</f>
        <v>#DIV/0!</v>
      </c>
      <c r="AA199" s="338"/>
      <c r="AB199" s="57"/>
      <c r="AC199" s="57"/>
      <c r="AD199" s="57"/>
      <c r="AE199" s="57"/>
      <c r="AF199" s="57"/>
      <c r="AG199" s="57"/>
    </row>
    <row r="200" spans="1:33" ht="30" customHeight="1">
      <c r="A200" s="115" t="s">
        <v>22</v>
      </c>
      <c r="B200" s="116" t="s">
        <v>176</v>
      </c>
      <c r="C200" s="435" t="s">
        <v>177</v>
      </c>
      <c r="D200" s="403" t="s">
        <v>175</v>
      </c>
      <c r="E200" s="131"/>
      <c r="F200" s="53"/>
      <c r="G200" s="54">
        <f t="shared" si="49"/>
        <v>0</v>
      </c>
      <c r="H200" s="52"/>
      <c r="I200" s="53"/>
      <c r="J200" s="54">
        <f t="shared" si="50"/>
        <v>0</v>
      </c>
      <c r="K200" s="52"/>
      <c r="L200" s="53"/>
      <c r="M200" s="54">
        <f t="shared" si="51"/>
        <v>0</v>
      </c>
      <c r="N200" s="52"/>
      <c r="O200" s="53"/>
      <c r="P200" s="54">
        <f t="shared" si="52"/>
        <v>0</v>
      </c>
      <c r="Q200" s="52"/>
      <c r="R200" s="53"/>
      <c r="S200" s="54">
        <f t="shared" si="53"/>
        <v>0</v>
      </c>
      <c r="T200" s="52"/>
      <c r="U200" s="53"/>
      <c r="V200" s="315">
        <f t="shared" si="54"/>
        <v>0</v>
      </c>
      <c r="W200" s="320">
        <f t="shared" si="55"/>
        <v>0</v>
      </c>
      <c r="X200" s="242">
        <f t="shared" si="56"/>
        <v>0</v>
      </c>
      <c r="Y200" s="242">
        <f t="shared" si="18"/>
        <v>0</v>
      </c>
      <c r="Z200" s="249" t="e">
        <f t="shared" si="57"/>
        <v>#DIV/0!</v>
      </c>
      <c r="AA200" s="321"/>
      <c r="AB200" s="57"/>
      <c r="AC200" s="57"/>
      <c r="AD200" s="57"/>
      <c r="AE200" s="57"/>
      <c r="AF200" s="57"/>
      <c r="AG200" s="57"/>
    </row>
    <row r="201" spans="1:33" ht="30" customHeight="1">
      <c r="A201" s="115" t="s">
        <v>22</v>
      </c>
      <c r="B201" s="116" t="s">
        <v>178</v>
      </c>
      <c r="C201" s="436" t="s">
        <v>179</v>
      </c>
      <c r="D201" s="403" t="s">
        <v>180</v>
      </c>
      <c r="E201" s="439"/>
      <c r="F201" s="124"/>
      <c r="G201" s="54">
        <f t="shared" si="49"/>
        <v>0</v>
      </c>
      <c r="H201" s="123"/>
      <c r="I201" s="124"/>
      <c r="J201" s="54">
        <f t="shared" si="50"/>
        <v>0</v>
      </c>
      <c r="K201" s="52"/>
      <c r="L201" s="53"/>
      <c r="M201" s="54">
        <f t="shared" si="51"/>
        <v>0</v>
      </c>
      <c r="N201" s="52"/>
      <c r="O201" s="53"/>
      <c r="P201" s="54">
        <f t="shared" si="52"/>
        <v>0</v>
      </c>
      <c r="Q201" s="52"/>
      <c r="R201" s="53"/>
      <c r="S201" s="54">
        <f t="shared" si="53"/>
        <v>0</v>
      </c>
      <c r="T201" s="52"/>
      <c r="U201" s="53"/>
      <c r="V201" s="315">
        <f t="shared" si="54"/>
        <v>0</v>
      </c>
      <c r="W201" s="339">
        <f t="shared" si="55"/>
        <v>0</v>
      </c>
      <c r="X201" s="242">
        <f t="shared" si="56"/>
        <v>0</v>
      </c>
      <c r="Y201" s="242">
        <f t="shared" si="18"/>
        <v>0</v>
      </c>
      <c r="Z201" s="249" t="e">
        <f t="shared" si="57"/>
        <v>#DIV/0!</v>
      </c>
      <c r="AA201" s="321"/>
      <c r="AB201" s="57"/>
      <c r="AC201" s="57"/>
      <c r="AD201" s="57"/>
      <c r="AE201" s="57"/>
      <c r="AF201" s="57"/>
      <c r="AG201" s="57"/>
    </row>
    <row r="202" spans="1:33" ht="30" customHeight="1">
      <c r="A202" s="115" t="s">
        <v>22</v>
      </c>
      <c r="B202" s="116" t="s">
        <v>181</v>
      </c>
      <c r="C202" s="436" t="s">
        <v>249</v>
      </c>
      <c r="D202" s="403" t="s">
        <v>180</v>
      </c>
      <c r="E202" s="131"/>
      <c r="F202" s="53"/>
      <c r="G202" s="54">
        <f t="shared" si="49"/>
        <v>0</v>
      </c>
      <c r="H202" s="52"/>
      <c r="I202" s="53"/>
      <c r="J202" s="54">
        <f t="shared" si="50"/>
        <v>0</v>
      </c>
      <c r="K202" s="123"/>
      <c r="L202" s="124"/>
      <c r="M202" s="54">
        <f t="shared" si="51"/>
        <v>0</v>
      </c>
      <c r="N202" s="123"/>
      <c r="O202" s="124"/>
      <c r="P202" s="54">
        <f t="shared" si="52"/>
        <v>0</v>
      </c>
      <c r="Q202" s="123"/>
      <c r="R202" s="124"/>
      <c r="S202" s="54">
        <f t="shared" si="53"/>
        <v>0</v>
      </c>
      <c r="T202" s="123"/>
      <c r="U202" s="124"/>
      <c r="V202" s="315">
        <f t="shared" si="54"/>
        <v>0</v>
      </c>
      <c r="W202" s="339">
        <f t="shared" si="55"/>
        <v>0</v>
      </c>
      <c r="X202" s="242">
        <f t="shared" si="56"/>
        <v>0</v>
      </c>
      <c r="Y202" s="242">
        <f t="shared" si="18"/>
        <v>0</v>
      </c>
      <c r="Z202" s="249" t="e">
        <f t="shared" si="57"/>
        <v>#DIV/0!</v>
      </c>
      <c r="AA202" s="321"/>
      <c r="AB202" s="57"/>
      <c r="AC202" s="57"/>
      <c r="AD202" s="57"/>
      <c r="AE202" s="57"/>
      <c r="AF202" s="57"/>
      <c r="AG202" s="57"/>
    </row>
    <row r="203" spans="1:33" ht="30" customHeight="1">
      <c r="A203" s="115" t="s">
        <v>22</v>
      </c>
      <c r="B203" s="116" t="s">
        <v>182</v>
      </c>
      <c r="C203" s="435" t="s">
        <v>183</v>
      </c>
      <c r="D203" s="403" t="s">
        <v>180</v>
      </c>
      <c r="E203" s="131"/>
      <c r="F203" s="53"/>
      <c r="G203" s="54">
        <f t="shared" si="49"/>
        <v>0</v>
      </c>
      <c r="H203" s="52"/>
      <c r="I203" s="53"/>
      <c r="J203" s="54">
        <f t="shared" si="50"/>
        <v>0</v>
      </c>
      <c r="K203" s="52"/>
      <c r="L203" s="53"/>
      <c r="M203" s="54">
        <f t="shared" si="51"/>
        <v>0</v>
      </c>
      <c r="N203" s="52"/>
      <c r="O203" s="53"/>
      <c r="P203" s="54">
        <f t="shared" si="52"/>
        <v>0</v>
      </c>
      <c r="Q203" s="52"/>
      <c r="R203" s="53"/>
      <c r="S203" s="54">
        <f t="shared" si="53"/>
        <v>0</v>
      </c>
      <c r="T203" s="52"/>
      <c r="U203" s="53"/>
      <c r="V203" s="315">
        <f t="shared" si="54"/>
        <v>0</v>
      </c>
      <c r="W203" s="320">
        <f t="shared" si="55"/>
        <v>0</v>
      </c>
      <c r="X203" s="242">
        <f t="shared" si="56"/>
        <v>0</v>
      </c>
      <c r="Y203" s="242">
        <f t="shared" si="18"/>
        <v>0</v>
      </c>
      <c r="Z203" s="249" t="e">
        <f t="shared" si="57"/>
        <v>#DIV/0!</v>
      </c>
      <c r="AA203" s="321"/>
      <c r="AB203" s="57"/>
      <c r="AC203" s="57"/>
      <c r="AD203" s="57"/>
      <c r="AE203" s="57"/>
      <c r="AF203" s="57"/>
      <c r="AG203" s="57"/>
    </row>
    <row r="204" spans="1:33" ht="30" customHeight="1" thickBot="1">
      <c r="A204" s="141" t="s">
        <v>22</v>
      </c>
      <c r="B204" s="142" t="s">
        <v>184</v>
      </c>
      <c r="C204" s="437" t="s">
        <v>185</v>
      </c>
      <c r="D204" s="442"/>
      <c r="E204" s="133"/>
      <c r="F204" s="62">
        <v>0.22</v>
      </c>
      <c r="G204" s="63">
        <f t="shared" si="49"/>
        <v>0</v>
      </c>
      <c r="H204" s="61"/>
      <c r="I204" s="62">
        <v>0.22</v>
      </c>
      <c r="J204" s="63">
        <f t="shared" si="50"/>
        <v>0</v>
      </c>
      <c r="K204" s="61"/>
      <c r="L204" s="62">
        <v>0.22</v>
      </c>
      <c r="M204" s="63">
        <f t="shared" si="51"/>
        <v>0</v>
      </c>
      <c r="N204" s="61"/>
      <c r="O204" s="62">
        <v>0.22</v>
      </c>
      <c r="P204" s="63">
        <f t="shared" si="52"/>
        <v>0</v>
      </c>
      <c r="Q204" s="61"/>
      <c r="R204" s="62">
        <v>0.22</v>
      </c>
      <c r="S204" s="63">
        <f t="shared" si="53"/>
        <v>0</v>
      </c>
      <c r="T204" s="61"/>
      <c r="U204" s="62">
        <v>0.22</v>
      </c>
      <c r="V204" s="334">
        <f t="shared" si="54"/>
        <v>0</v>
      </c>
      <c r="W204" s="322">
        <f t="shared" si="55"/>
        <v>0</v>
      </c>
      <c r="X204" s="323">
        <f t="shared" si="56"/>
        <v>0</v>
      </c>
      <c r="Y204" s="323">
        <f t="shared" si="18"/>
        <v>0</v>
      </c>
      <c r="Z204" s="324" t="e">
        <f t="shared" si="57"/>
        <v>#DIV/0!</v>
      </c>
      <c r="AA204" s="325"/>
      <c r="AB204" s="5"/>
      <c r="AC204" s="5"/>
      <c r="AD204" s="5"/>
      <c r="AE204" s="5"/>
      <c r="AF204" s="5"/>
      <c r="AG204" s="5"/>
    </row>
    <row r="205" spans="1:33" ht="30" customHeight="1" thickBot="1">
      <c r="A205" s="197" t="s">
        <v>186</v>
      </c>
      <c r="B205" s="198"/>
      <c r="C205" s="199"/>
      <c r="D205" s="200"/>
      <c r="E205" s="112">
        <f>SUM(E199:E203)</f>
        <v>0</v>
      </c>
      <c r="F205" s="87"/>
      <c r="G205" s="112">
        <f>SUM(G199:G204)</f>
        <v>0</v>
      </c>
      <c r="H205" s="112">
        <f>SUM(H199:H203)</f>
        <v>0</v>
      </c>
      <c r="I205" s="87"/>
      <c r="J205" s="112">
        <f>SUM(J199:J204)</f>
        <v>0</v>
      </c>
      <c r="K205" s="112">
        <f>SUM(K199:K203)</f>
        <v>0</v>
      </c>
      <c r="L205" s="87"/>
      <c r="M205" s="112">
        <f>SUM(M199:M204)</f>
        <v>0</v>
      </c>
      <c r="N205" s="112">
        <f>SUM(N199:N203)</f>
        <v>0</v>
      </c>
      <c r="O205" s="87"/>
      <c r="P205" s="112">
        <f>SUM(P199:P204)</f>
        <v>0</v>
      </c>
      <c r="Q205" s="112">
        <f>SUM(Q199:Q203)</f>
        <v>0</v>
      </c>
      <c r="R205" s="87"/>
      <c r="S205" s="112">
        <f>SUM(S199:S204)</f>
        <v>0</v>
      </c>
      <c r="T205" s="112">
        <f>SUM(T199:T203)</f>
        <v>0</v>
      </c>
      <c r="U205" s="87"/>
      <c r="V205" s="333">
        <f>SUM(V199:V204)</f>
        <v>0</v>
      </c>
      <c r="W205" s="329">
        <f>SUM(W199:W204)</f>
        <v>0</v>
      </c>
      <c r="X205" s="330">
        <f>SUM(X199:X204)</f>
        <v>0</v>
      </c>
      <c r="Y205" s="330">
        <f t="shared" si="18"/>
        <v>0</v>
      </c>
      <c r="Z205" s="330" t="e">
        <f>Y205/W205</f>
        <v>#DIV/0!</v>
      </c>
      <c r="AA205" s="331"/>
      <c r="AB205" s="5"/>
      <c r="AC205" s="5"/>
      <c r="AD205" s="5"/>
      <c r="AE205" s="5"/>
      <c r="AF205" s="5"/>
      <c r="AG205" s="5"/>
    </row>
    <row r="206" spans="1:33" ht="30" customHeight="1" thickBot="1">
      <c r="A206" s="117" t="s">
        <v>19</v>
      </c>
      <c r="B206" s="673">
        <v>9</v>
      </c>
      <c r="C206" s="119" t="s">
        <v>187</v>
      </c>
      <c r="D206" s="446"/>
      <c r="E206" s="37"/>
      <c r="F206" s="37"/>
      <c r="G206" s="37"/>
      <c r="H206" s="545"/>
      <c r="I206" s="545"/>
      <c r="J206" s="545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27"/>
      <c r="X206" s="327"/>
      <c r="Y206" s="288"/>
      <c r="Z206" s="327"/>
      <c r="AA206" s="332"/>
      <c r="AB206" s="5"/>
      <c r="AC206" s="5"/>
      <c r="AD206" s="5"/>
      <c r="AE206" s="5"/>
      <c r="AF206" s="5"/>
      <c r="AG206" s="5"/>
    </row>
    <row r="207" spans="1:33" ht="30" customHeight="1" thickBot="1">
      <c r="A207" s="666" t="s">
        <v>22</v>
      </c>
      <c r="B207" s="557">
        <v>43839</v>
      </c>
      <c r="C207" s="667" t="s">
        <v>247</v>
      </c>
      <c r="D207" s="440" t="s">
        <v>197</v>
      </c>
      <c r="E207" s="642">
        <v>2</v>
      </c>
      <c r="F207" s="126">
        <v>500</v>
      </c>
      <c r="G207" s="628">
        <f aca="true" t="shared" si="58" ref="G207:G212">E207*F207</f>
        <v>1000</v>
      </c>
      <c r="H207" s="517">
        <v>2</v>
      </c>
      <c r="I207" s="518">
        <v>500</v>
      </c>
      <c r="J207" s="519">
        <v>1000</v>
      </c>
      <c r="K207" s="642"/>
      <c r="L207" s="126"/>
      <c r="M207" s="127">
        <f aca="true" t="shared" si="59" ref="M207:M212">K207*L207</f>
        <v>0</v>
      </c>
      <c r="N207" s="128"/>
      <c r="O207" s="126"/>
      <c r="P207" s="127">
        <f aca="true" t="shared" si="60" ref="P207:P212">N207*O207</f>
        <v>0</v>
      </c>
      <c r="Q207" s="128"/>
      <c r="R207" s="126"/>
      <c r="S207" s="127">
        <f aca="true" t="shared" si="61" ref="S207:S212">Q207*R207</f>
        <v>0</v>
      </c>
      <c r="T207" s="128"/>
      <c r="U207" s="126"/>
      <c r="V207" s="628">
        <f aca="true" t="shared" si="62" ref="V207:V212">T207*U207</f>
        <v>0</v>
      </c>
      <c r="W207" s="335">
        <f aca="true" t="shared" si="63" ref="W207:W212">G207+M207+S207</f>
        <v>1000</v>
      </c>
      <c r="X207" s="336">
        <f aca="true" t="shared" si="64" ref="X207:X212">J207+P207+V207</f>
        <v>1000</v>
      </c>
      <c r="Y207" s="336">
        <f t="shared" si="18"/>
        <v>0</v>
      </c>
      <c r="Z207" s="621">
        <f aca="true" t="shared" si="65" ref="Z207:Z212">Y207/W207</f>
        <v>0</v>
      </c>
      <c r="AA207" s="629"/>
      <c r="AB207" s="56"/>
      <c r="AC207" s="57"/>
      <c r="AD207" s="57"/>
      <c r="AE207" s="57"/>
      <c r="AF207" s="57"/>
      <c r="AG207" s="57"/>
    </row>
    <row r="208" spans="1:33" ht="30" customHeight="1">
      <c r="A208" s="48" t="s">
        <v>22</v>
      </c>
      <c r="B208" s="674">
        <v>43870</v>
      </c>
      <c r="C208" s="170" t="s">
        <v>248</v>
      </c>
      <c r="D208" s="391"/>
      <c r="E208" s="131"/>
      <c r="F208" s="53"/>
      <c r="G208" s="315">
        <f t="shared" si="58"/>
        <v>0</v>
      </c>
      <c r="H208" s="465"/>
      <c r="I208" s="53"/>
      <c r="J208" s="466">
        <f>H208*I208</f>
        <v>0</v>
      </c>
      <c r="K208" s="131"/>
      <c r="L208" s="53"/>
      <c r="M208" s="54">
        <f t="shared" si="59"/>
        <v>0</v>
      </c>
      <c r="N208" s="52"/>
      <c r="O208" s="53"/>
      <c r="P208" s="54">
        <f t="shared" si="60"/>
        <v>0</v>
      </c>
      <c r="Q208" s="52"/>
      <c r="R208" s="53"/>
      <c r="S208" s="54">
        <f t="shared" si="61"/>
        <v>0</v>
      </c>
      <c r="T208" s="52"/>
      <c r="U208" s="53"/>
      <c r="V208" s="315">
        <f t="shared" si="62"/>
        <v>0</v>
      </c>
      <c r="W208" s="320">
        <f t="shared" si="63"/>
        <v>0</v>
      </c>
      <c r="X208" s="242">
        <f t="shared" si="64"/>
        <v>0</v>
      </c>
      <c r="Y208" s="242">
        <f t="shared" si="18"/>
        <v>0</v>
      </c>
      <c r="Z208" s="622" t="e">
        <f t="shared" si="65"/>
        <v>#DIV/0!</v>
      </c>
      <c r="AA208" s="226"/>
      <c r="AB208" s="57"/>
      <c r="AC208" s="57"/>
      <c r="AD208" s="57"/>
      <c r="AE208" s="57"/>
      <c r="AF208" s="57"/>
      <c r="AG208" s="57"/>
    </row>
    <row r="209" spans="1:33" ht="30" customHeight="1" thickBot="1">
      <c r="A209" s="48" t="s">
        <v>22</v>
      </c>
      <c r="B209" s="558">
        <v>43899</v>
      </c>
      <c r="C209" s="93" t="s">
        <v>340</v>
      </c>
      <c r="D209" s="403" t="s">
        <v>341</v>
      </c>
      <c r="E209" s="131">
        <v>1</v>
      </c>
      <c r="F209" s="53">
        <v>600</v>
      </c>
      <c r="G209" s="315">
        <f t="shared" si="58"/>
        <v>600</v>
      </c>
      <c r="H209" s="465">
        <v>1</v>
      </c>
      <c r="I209" s="53">
        <v>600</v>
      </c>
      <c r="J209" s="466">
        <f>H209*I209</f>
        <v>600</v>
      </c>
      <c r="K209" s="131"/>
      <c r="L209" s="53"/>
      <c r="M209" s="54">
        <f t="shared" si="59"/>
        <v>0</v>
      </c>
      <c r="N209" s="52"/>
      <c r="O209" s="53"/>
      <c r="P209" s="54">
        <f t="shared" si="60"/>
        <v>0</v>
      </c>
      <c r="Q209" s="52"/>
      <c r="R209" s="53"/>
      <c r="S209" s="54">
        <f t="shared" si="61"/>
        <v>0</v>
      </c>
      <c r="T209" s="52"/>
      <c r="U209" s="53"/>
      <c r="V209" s="315">
        <f t="shared" si="62"/>
        <v>0</v>
      </c>
      <c r="W209" s="320">
        <f t="shared" si="63"/>
        <v>600</v>
      </c>
      <c r="X209" s="242">
        <f t="shared" si="64"/>
        <v>600</v>
      </c>
      <c r="Y209" s="242">
        <f t="shared" si="18"/>
        <v>0</v>
      </c>
      <c r="Z209" s="622">
        <f t="shared" si="65"/>
        <v>0</v>
      </c>
      <c r="AA209" s="226"/>
      <c r="AB209" s="57"/>
      <c r="AC209" s="57"/>
      <c r="AD209" s="57"/>
      <c r="AE209" s="57"/>
      <c r="AF209" s="57"/>
      <c r="AG209" s="57"/>
    </row>
    <row r="210" spans="1:33" ht="30" customHeight="1">
      <c r="A210" s="48" t="s">
        <v>22</v>
      </c>
      <c r="B210" s="385">
        <v>43930</v>
      </c>
      <c r="C210" s="85" t="s">
        <v>342</v>
      </c>
      <c r="D210" s="392" t="s">
        <v>341</v>
      </c>
      <c r="E210" s="133">
        <v>1</v>
      </c>
      <c r="F210" s="62">
        <v>900</v>
      </c>
      <c r="G210" s="334">
        <f t="shared" si="58"/>
        <v>900</v>
      </c>
      <c r="H210" s="520">
        <v>1</v>
      </c>
      <c r="I210" s="62">
        <v>900</v>
      </c>
      <c r="J210" s="467">
        <f>H210*I210</f>
        <v>900</v>
      </c>
      <c r="K210" s="131"/>
      <c r="L210" s="53"/>
      <c r="M210" s="54">
        <f t="shared" si="59"/>
        <v>0</v>
      </c>
      <c r="N210" s="52"/>
      <c r="O210" s="53"/>
      <c r="P210" s="54">
        <f t="shared" si="60"/>
        <v>0</v>
      </c>
      <c r="Q210" s="52"/>
      <c r="R210" s="53"/>
      <c r="S210" s="54">
        <f t="shared" si="61"/>
        <v>0</v>
      </c>
      <c r="T210" s="52"/>
      <c r="U210" s="53"/>
      <c r="V210" s="315">
        <f t="shared" si="62"/>
        <v>0</v>
      </c>
      <c r="W210" s="320">
        <f t="shared" si="63"/>
        <v>900</v>
      </c>
      <c r="X210" s="242">
        <f t="shared" si="64"/>
        <v>900</v>
      </c>
      <c r="Y210" s="242">
        <f t="shared" si="18"/>
        <v>0</v>
      </c>
      <c r="Z210" s="622">
        <f t="shared" si="65"/>
        <v>0</v>
      </c>
      <c r="AA210" s="226"/>
      <c r="AB210" s="57"/>
      <c r="AC210" s="57"/>
      <c r="AD210" s="57"/>
      <c r="AE210" s="57"/>
      <c r="AF210" s="57"/>
      <c r="AG210" s="57"/>
    </row>
    <row r="211" spans="1:33" ht="30" customHeight="1">
      <c r="A211" s="58" t="s">
        <v>22</v>
      </c>
      <c r="B211" s="386">
        <v>43960</v>
      </c>
      <c r="C211" s="400" t="s">
        <v>343</v>
      </c>
      <c r="D211" s="393" t="s">
        <v>344</v>
      </c>
      <c r="E211" s="388">
        <v>1</v>
      </c>
      <c r="F211" s="355">
        <v>260</v>
      </c>
      <c r="G211" s="414">
        <f t="shared" si="58"/>
        <v>260</v>
      </c>
      <c r="H211" s="468">
        <v>1</v>
      </c>
      <c r="I211" s="355">
        <v>260</v>
      </c>
      <c r="J211" s="469">
        <f>H211*I211</f>
        <v>260</v>
      </c>
      <c r="K211" s="133"/>
      <c r="L211" s="62"/>
      <c r="M211" s="54">
        <f t="shared" si="59"/>
        <v>0</v>
      </c>
      <c r="N211" s="61"/>
      <c r="O211" s="62"/>
      <c r="P211" s="63"/>
      <c r="Q211" s="61"/>
      <c r="R211" s="62"/>
      <c r="S211" s="63"/>
      <c r="T211" s="61"/>
      <c r="U211" s="62"/>
      <c r="V211" s="334"/>
      <c r="W211" s="320">
        <f t="shared" si="63"/>
        <v>260</v>
      </c>
      <c r="X211" s="242">
        <f t="shared" si="64"/>
        <v>260</v>
      </c>
      <c r="Y211" s="242">
        <f t="shared" si="18"/>
        <v>0</v>
      </c>
      <c r="Z211" s="622">
        <f t="shared" si="65"/>
        <v>0</v>
      </c>
      <c r="AA211" s="227"/>
      <c r="AB211" s="57"/>
      <c r="AC211" s="57"/>
      <c r="AD211" s="57"/>
      <c r="AE211" s="57"/>
      <c r="AF211" s="57"/>
      <c r="AG211" s="57"/>
    </row>
    <row r="212" spans="1:33" ht="30" customHeight="1" thickBot="1">
      <c r="A212" s="58" t="s">
        <v>22</v>
      </c>
      <c r="B212" s="675" t="s">
        <v>346</v>
      </c>
      <c r="C212" s="401" t="s">
        <v>345</v>
      </c>
      <c r="D212" s="561" t="s">
        <v>347</v>
      </c>
      <c r="E212" s="402">
        <v>3</v>
      </c>
      <c r="F212" s="378">
        <v>80</v>
      </c>
      <c r="G212" s="641">
        <f t="shared" si="58"/>
        <v>240</v>
      </c>
      <c r="H212" s="643">
        <v>10</v>
      </c>
      <c r="I212" s="587">
        <v>80</v>
      </c>
      <c r="J212" s="644">
        <f>H212*I212</f>
        <v>800</v>
      </c>
      <c r="K212" s="133"/>
      <c r="L212" s="62"/>
      <c r="M212" s="54">
        <f t="shared" si="59"/>
        <v>0</v>
      </c>
      <c r="N212" s="61"/>
      <c r="O212" s="62"/>
      <c r="P212" s="63">
        <f t="shared" si="60"/>
        <v>0</v>
      </c>
      <c r="Q212" s="61"/>
      <c r="R212" s="62"/>
      <c r="S212" s="63">
        <f t="shared" si="61"/>
        <v>0</v>
      </c>
      <c r="T212" s="61"/>
      <c r="U212" s="62"/>
      <c r="V212" s="334">
        <f t="shared" si="62"/>
        <v>0</v>
      </c>
      <c r="W212" s="320">
        <f t="shared" si="63"/>
        <v>240</v>
      </c>
      <c r="X212" s="242">
        <f t="shared" si="64"/>
        <v>800</v>
      </c>
      <c r="Y212" s="242">
        <f t="shared" si="18"/>
        <v>-560</v>
      </c>
      <c r="Z212" s="622">
        <f t="shared" si="65"/>
        <v>-2.3333333333333335</v>
      </c>
      <c r="AA212" s="227"/>
      <c r="AB212" s="57"/>
      <c r="AC212" s="57"/>
      <c r="AD212" s="57"/>
      <c r="AE212" s="57"/>
      <c r="AF212" s="57"/>
      <c r="AG212" s="57"/>
    </row>
    <row r="213" spans="1:33" ht="30" customHeight="1" thickBot="1">
      <c r="A213" s="108" t="s">
        <v>188</v>
      </c>
      <c r="B213" s="384"/>
      <c r="C213" s="110"/>
      <c r="D213" s="371"/>
      <c r="E213" s="112">
        <f>SUM(E207:E212)</f>
        <v>8</v>
      </c>
      <c r="F213" s="87"/>
      <c r="G213" s="86">
        <f>SUM(G207:G212)</f>
        <v>3000</v>
      </c>
      <c r="H213" s="372">
        <f>SUM(H207:H212)</f>
        <v>15</v>
      </c>
      <c r="I213" s="373"/>
      <c r="J213" s="374">
        <f>SUM(J207:J212)</f>
        <v>3560</v>
      </c>
      <c r="K213" s="88">
        <f>SUM(K207:K212)</f>
        <v>0</v>
      </c>
      <c r="L213" s="87"/>
      <c r="M213" s="86">
        <f>SUM(M207:M212)</f>
        <v>0</v>
      </c>
      <c r="N213" s="88">
        <f>SUM(N207:N212)</f>
        <v>0</v>
      </c>
      <c r="O213" s="87"/>
      <c r="P213" s="86">
        <f>SUM(P207:P212)</f>
        <v>0</v>
      </c>
      <c r="Q213" s="88">
        <f>SUM(Q207:Q212)</f>
        <v>0</v>
      </c>
      <c r="R213" s="87"/>
      <c r="S213" s="86">
        <f>SUM(S207:S212)</f>
        <v>0</v>
      </c>
      <c r="T213" s="88">
        <f>SUM(T207:T212)</f>
        <v>0</v>
      </c>
      <c r="U213" s="87"/>
      <c r="V213" s="282">
        <f>SUM(V207:V212)</f>
        <v>0</v>
      </c>
      <c r="W213" s="329">
        <f>W207+W208+W209+W210+W211+W212</f>
        <v>3000</v>
      </c>
      <c r="X213" s="329">
        <f>X207+X208+X209+X210+X211+X212</f>
        <v>3560</v>
      </c>
      <c r="Y213" s="329">
        <f>Y207+Y208+Y209+Y210+Y211+Y212</f>
        <v>-560</v>
      </c>
      <c r="Z213" s="609" t="e">
        <f>Z207+Z208+Z209+Z210+Z211+Z212</f>
        <v>#DIV/0!</v>
      </c>
      <c r="AA213" s="620"/>
      <c r="AB213" s="5"/>
      <c r="AC213" s="5"/>
      <c r="AD213" s="5"/>
      <c r="AE213" s="5"/>
      <c r="AF213" s="5"/>
      <c r="AG213" s="5"/>
    </row>
    <row r="214" spans="1:33" ht="30" customHeight="1" thickBot="1">
      <c r="A214" s="117" t="s">
        <v>19</v>
      </c>
      <c r="B214" s="90">
        <v>10</v>
      </c>
      <c r="C214" s="122" t="s">
        <v>189</v>
      </c>
      <c r="D214" s="113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27"/>
      <c r="X214" s="327"/>
      <c r="Y214" s="288"/>
      <c r="Z214" s="327"/>
      <c r="AA214" s="328"/>
      <c r="AB214" s="5"/>
      <c r="AC214" s="5"/>
      <c r="AD214" s="5"/>
      <c r="AE214" s="5"/>
      <c r="AF214" s="5"/>
      <c r="AG214" s="5"/>
    </row>
    <row r="215" spans="1:33" ht="30" customHeight="1">
      <c r="A215" s="48" t="s">
        <v>22</v>
      </c>
      <c r="B215" s="129">
        <v>43840</v>
      </c>
      <c r="C215" s="134" t="s">
        <v>190</v>
      </c>
      <c r="D215" s="125"/>
      <c r="E215" s="135"/>
      <c r="F215" s="83"/>
      <c r="G215" s="84">
        <f>E215*F215</f>
        <v>0</v>
      </c>
      <c r="H215" s="135"/>
      <c r="I215" s="83"/>
      <c r="J215" s="84">
        <f>H215*I215</f>
        <v>0</v>
      </c>
      <c r="K215" s="82"/>
      <c r="L215" s="83"/>
      <c r="M215" s="84">
        <f>K215*L215</f>
        <v>0</v>
      </c>
      <c r="N215" s="82"/>
      <c r="O215" s="83"/>
      <c r="P215" s="84">
        <f>N215*O215</f>
        <v>0</v>
      </c>
      <c r="Q215" s="82"/>
      <c r="R215" s="83"/>
      <c r="S215" s="84">
        <f>Q215*R215</f>
        <v>0</v>
      </c>
      <c r="T215" s="82"/>
      <c r="U215" s="83"/>
      <c r="V215" s="340">
        <f>T215*U215</f>
        <v>0</v>
      </c>
      <c r="W215" s="341">
        <f>G215+M215+S215</f>
        <v>0</v>
      </c>
      <c r="X215" s="336">
        <f>J215+P215+V215</f>
        <v>0</v>
      </c>
      <c r="Y215" s="336">
        <f t="shared" si="18"/>
        <v>0</v>
      </c>
      <c r="Z215" s="337" t="e">
        <f aca="true" t="shared" si="66" ref="Z215:Z220">Y215/W215</f>
        <v>#DIV/0!</v>
      </c>
      <c r="AA215" s="342"/>
      <c r="AB215" s="57"/>
      <c r="AC215" s="57"/>
      <c r="AD215" s="57"/>
      <c r="AE215" s="57"/>
      <c r="AF215" s="57"/>
      <c r="AG215" s="57"/>
    </row>
    <row r="216" spans="1:33" ht="30" customHeight="1">
      <c r="A216" s="48" t="s">
        <v>22</v>
      </c>
      <c r="B216" s="129">
        <v>43871</v>
      </c>
      <c r="C216" s="134" t="s">
        <v>190</v>
      </c>
      <c r="D216" s="130"/>
      <c r="E216" s="131"/>
      <c r="F216" s="53"/>
      <c r="G216" s="54">
        <f>E216*F216</f>
        <v>0</v>
      </c>
      <c r="H216" s="131"/>
      <c r="I216" s="53"/>
      <c r="J216" s="54">
        <f>H216*I216</f>
        <v>0</v>
      </c>
      <c r="K216" s="52"/>
      <c r="L216" s="53"/>
      <c r="M216" s="54">
        <f>K216*L216</f>
        <v>0</v>
      </c>
      <c r="N216" s="52"/>
      <c r="O216" s="53"/>
      <c r="P216" s="54">
        <f>N216*O216</f>
        <v>0</v>
      </c>
      <c r="Q216" s="52"/>
      <c r="R216" s="53"/>
      <c r="S216" s="54">
        <f>Q216*R216</f>
        <v>0</v>
      </c>
      <c r="T216" s="52"/>
      <c r="U216" s="53"/>
      <c r="V216" s="315">
        <f>T216*U216</f>
        <v>0</v>
      </c>
      <c r="W216" s="320">
        <f>G216+M216+S216</f>
        <v>0</v>
      </c>
      <c r="X216" s="242">
        <f>J216+P216+V216</f>
        <v>0</v>
      </c>
      <c r="Y216" s="242">
        <f t="shared" si="18"/>
        <v>0</v>
      </c>
      <c r="Z216" s="249" t="e">
        <f t="shared" si="66"/>
        <v>#DIV/0!</v>
      </c>
      <c r="AA216" s="321"/>
      <c r="AB216" s="57"/>
      <c r="AC216" s="57"/>
      <c r="AD216" s="57"/>
      <c r="AE216" s="57"/>
      <c r="AF216" s="57"/>
      <c r="AG216" s="57"/>
    </row>
    <row r="217" spans="1:33" ht="30" customHeight="1">
      <c r="A217" s="48" t="s">
        <v>22</v>
      </c>
      <c r="B217" s="129">
        <v>43900</v>
      </c>
      <c r="C217" s="168" t="s">
        <v>190</v>
      </c>
      <c r="D217" s="130"/>
      <c r="E217" s="131"/>
      <c r="F217" s="53"/>
      <c r="G217" s="54">
        <f>E217*F217</f>
        <v>0</v>
      </c>
      <c r="H217" s="131"/>
      <c r="I217" s="53"/>
      <c r="J217" s="54">
        <f>H217*I217</f>
        <v>0</v>
      </c>
      <c r="K217" s="52"/>
      <c r="L217" s="53"/>
      <c r="M217" s="54">
        <f>K217*L217</f>
        <v>0</v>
      </c>
      <c r="N217" s="52"/>
      <c r="O217" s="53"/>
      <c r="P217" s="54">
        <f>N217*O217</f>
        <v>0</v>
      </c>
      <c r="Q217" s="52"/>
      <c r="R217" s="53"/>
      <c r="S217" s="54">
        <f>Q217*R217</f>
        <v>0</v>
      </c>
      <c r="T217" s="52"/>
      <c r="U217" s="53"/>
      <c r="V217" s="315">
        <f>T217*U217</f>
        <v>0</v>
      </c>
      <c r="W217" s="320">
        <f>G217+M217+S217</f>
        <v>0</v>
      </c>
      <c r="X217" s="242">
        <f>J217+P217+V217</f>
        <v>0</v>
      </c>
      <c r="Y217" s="242">
        <f t="shared" si="18"/>
        <v>0</v>
      </c>
      <c r="Z217" s="249" t="e">
        <f t="shared" si="66"/>
        <v>#DIV/0!</v>
      </c>
      <c r="AA217" s="321"/>
      <c r="AB217" s="57"/>
      <c r="AC217" s="57"/>
      <c r="AD217" s="57"/>
      <c r="AE217" s="57"/>
      <c r="AF217" s="57"/>
      <c r="AG217" s="57"/>
    </row>
    <row r="218" spans="1:33" ht="30" customHeight="1">
      <c r="A218" s="58" t="s">
        <v>22</v>
      </c>
      <c r="B218" s="136">
        <v>43931</v>
      </c>
      <c r="C218" s="169" t="s">
        <v>246</v>
      </c>
      <c r="D218" s="132" t="s">
        <v>25</v>
      </c>
      <c r="E218" s="133"/>
      <c r="F218" s="62"/>
      <c r="G218" s="54">
        <f>E218*F218</f>
        <v>0</v>
      </c>
      <c r="H218" s="133"/>
      <c r="I218" s="62"/>
      <c r="J218" s="54">
        <f>H218*I218</f>
        <v>0</v>
      </c>
      <c r="K218" s="61"/>
      <c r="L218" s="62"/>
      <c r="M218" s="63">
        <f>K218*L218</f>
        <v>0</v>
      </c>
      <c r="N218" s="61"/>
      <c r="O218" s="62"/>
      <c r="P218" s="63">
        <f>N218*O218</f>
        <v>0</v>
      </c>
      <c r="Q218" s="61"/>
      <c r="R218" s="62"/>
      <c r="S218" s="63">
        <f>Q218*R218</f>
        <v>0</v>
      </c>
      <c r="T218" s="61"/>
      <c r="U218" s="62"/>
      <c r="V218" s="334">
        <f>T218*U218</f>
        <v>0</v>
      </c>
      <c r="W218" s="343">
        <f>G218+M218+S218</f>
        <v>0</v>
      </c>
      <c r="X218" s="242">
        <f>J218+P218+V218</f>
        <v>0</v>
      </c>
      <c r="Y218" s="242">
        <f t="shared" si="18"/>
        <v>0</v>
      </c>
      <c r="Z218" s="249" t="e">
        <f t="shared" si="66"/>
        <v>#DIV/0!</v>
      </c>
      <c r="AA218" s="344"/>
      <c r="AB218" s="57"/>
      <c r="AC218" s="57"/>
      <c r="AD218" s="57"/>
      <c r="AE218" s="57"/>
      <c r="AF218" s="57"/>
      <c r="AG218" s="57"/>
    </row>
    <row r="219" spans="1:33" ht="30" customHeight="1" thickBot="1">
      <c r="A219" s="58" t="s">
        <v>22</v>
      </c>
      <c r="B219" s="137">
        <v>43961</v>
      </c>
      <c r="C219" s="121" t="s">
        <v>191</v>
      </c>
      <c r="D219" s="138"/>
      <c r="E219" s="61"/>
      <c r="F219" s="62">
        <v>0.22</v>
      </c>
      <c r="G219" s="63">
        <f>E219*F219</f>
        <v>0</v>
      </c>
      <c r="H219" s="61"/>
      <c r="I219" s="62">
        <v>0.22</v>
      </c>
      <c r="J219" s="63">
        <f>H219*I219</f>
        <v>0</v>
      </c>
      <c r="K219" s="61"/>
      <c r="L219" s="62">
        <v>0.22</v>
      </c>
      <c r="M219" s="63">
        <f>K219*L219</f>
        <v>0</v>
      </c>
      <c r="N219" s="61"/>
      <c r="O219" s="62">
        <v>0.22</v>
      </c>
      <c r="P219" s="63">
        <f>N219*O219</f>
        <v>0</v>
      </c>
      <c r="Q219" s="61"/>
      <c r="R219" s="62">
        <v>0.22</v>
      </c>
      <c r="S219" s="63">
        <f>Q219*R219</f>
        <v>0</v>
      </c>
      <c r="T219" s="61"/>
      <c r="U219" s="62">
        <v>0.22</v>
      </c>
      <c r="V219" s="334">
        <f>T219*U219</f>
        <v>0</v>
      </c>
      <c r="W219" s="322">
        <f>G219+M219+S219</f>
        <v>0</v>
      </c>
      <c r="X219" s="323">
        <f>J219+P219+V219</f>
        <v>0</v>
      </c>
      <c r="Y219" s="323">
        <f t="shared" si="18"/>
        <v>0</v>
      </c>
      <c r="Z219" s="324" t="e">
        <f t="shared" si="66"/>
        <v>#DIV/0!</v>
      </c>
      <c r="AA219" s="345"/>
      <c r="AB219" s="5"/>
      <c r="AC219" s="5"/>
      <c r="AD219" s="5"/>
      <c r="AE219" s="5"/>
      <c r="AF219" s="5"/>
      <c r="AG219" s="5"/>
    </row>
    <row r="220" spans="1:33" ht="30" customHeight="1" thickBot="1">
      <c r="A220" s="108" t="s">
        <v>192</v>
      </c>
      <c r="B220" s="109"/>
      <c r="C220" s="110"/>
      <c r="D220" s="111"/>
      <c r="E220" s="112">
        <f>SUM(E215:E218)</f>
        <v>0</v>
      </c>
      <c r="F220" s="87"/>
      <c r="G220" s="86">
        <f>SUM(G215:G219)</f>
        <v>0</v>
      </c>
      <c r="H220" s="112">
        <f>SUM(H215:H218)</f>
        <v>0</v>
      </c>
      <c r="I220" s="87"/>
      <c r="J220" s="86">
        <f>SUM(J215:J219)</f>
        <v>0</v>
      </c>
      <c r="K220" s="88">
        <f>SUM(K215:K218)</f>
        <v>0</v>
      </c>
      <c r="L220" s="87"/>
      <c r="M220" s="86">
        <f>SUM(M215:M219)</f>
        <v>0</v>
      </c>
      <c r="N220" s="88">
        <f>SUM(N215:N218)</f>
        <v>0</v>
      </c>
      <c r="O220" s="87"/>
      <c r="P220" s="86">
        <f>SUM(P215:P219)</f>
        <v>0</v>
      </c>
      <c r="Q220" s="88">
        <f>SUM(Q215:Q218)</f>
        <v>0</v>
      </c>
      <c r="R220" s="87"/>
      <c r="S220" s="86">
        <f>SUM(S215:S219)</f>
        <v>0</v>
      </c>
      <c r="T220" s="88">
        <f>SUM(T215:T218)</f>
        <v>0</v>
      </c>
      <c r="U220" s="87"/>
      <c r="V220" s="282">
        <f>SUM(V215:V219)</f>
        <v>0</v>
      </c>
      <c r="W220" s="329">
        <f>SUM(W215:W219)</f>
        <v>0</v>
      </c>
      <c r="X220" s="330">
        <f>SUM(X215:X219)</f>
        <v>0</v>
      </c>
      <c r="Y220" s="330">
        <f aca="true" t="shared" si="67" ref="Y220:Y262">W220-X220</f>
        <v>0</v>
      </c>
      <c r="Z220" s="330" t="e">
        <f t="shared" si="66"/>
        <v>#DIV/0!</v>
      </c>
      <c r="AA220" s="331"/>
      <c r="AB220" s="5"/>
      <c r="AC220" s="5"/>
      <c r="AD220" s="5"/>
      <c r="AE220" s="5"/>
      <c r="AF220" s="5"/>
      <c r="AG220" s="5"/>
    </row>
    <row r="221" spans="1:33" ht="30" customHeight="1" thickBot="1">
      <c r="A221" s="117" t="s">
        <v>19</v>
      </c>
      <c r="B221" s="90">
        <v>11</v>
      </c>
      <c r="C221" s="119" t="s">
        <v>193</v>
      </c>
      <c r="D221" s="113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27"/>
      <c r="X221" s="327"/>
      <c r="Y221" s="288"/>
      <c r="Z221" s="327"/>
      <c r="AA221" s="328"/>
      <c r="AB221" s="5"/>
      <c r="AC221" s="5"/>
      <c r="AD221" s="5"/>
      <c r="AE221" s="5"/>
      <c r="AF221" s="5"/>
      <c r="AG221" s="5"/>
    </row>
    <row r="222" spans="1:33" ht="30" customHeight="1">
      <c r="A222" s="139" t="s">
        <v>22</v>
      </c>
      <c r="B222" s="129">
        <v>43841</v>
      </c>
      <c r="C222" s="134" t="s">
        <v>194</v>
      </c>
      <c r="D222" s="81" t="s">
        <v>57</v>
      </c>
      <c r="E222" s="82"/>
      <c r="F222" s="83"/>
      <c r="G222" s="84">
        <f>E222*F222</f>
        <v>0</v>
      </c>
      <c r="H222" s="82"/>
      <c r="I222" s="83"/>
      <c r="J222" s="84">
        <f>H222*I222</f>
        <v>0</v>
      </c>
      <c r="K222" s="82"/>
      <c r="L222" s="83"/>
      <c r="M222" s="84">
        <f>K222*L222</f>
        <v>0</v>
      </c>
      <c r="N222" s="82"/>
      <c r="O222" s="83"/>
      <c r="P222" s="84">
        <f>N222*O222</f>
        <v>0</v>
      </c>
      <c r="Q222" s="82"/>
      <c r="R222" s="83"/>
      <c r="S222" s="84">
        <f>Q222*R222</f>
        <v>0</v>
      </c>
      <c r="T222" s="82"/>
      <c r="U222" s="83"/>
      <c r="V222" s="340">
        <f>T222*U222</f>
        <v>0</v>
      </c>
      <c r="W222" s="341">
        <f>G222+M222+S222</f>
        <v>0</v>
      </c>
      <c r="X222" s="336">
        <f>J222+P222+V222</f>
        <v>0</v>
      </c>
      <c r="Y222" s="336">
        <f t="shared" si="67"/>
        <v>0</v>
      </c>
      <c r="Z222" s="337" t="e">
        <f>Y222/W222</f>
        <v>#DIV/0!</v>
      </c>
      <c r="AA222" s="342"/>
      <c r="AB222" s="57"/>
      <c r="AC222" s="57"/>
      <c r="AD222" s="57"/>
      <c r="AE222" s="57"/>
      <c r="AF222" s="57"/>
      <c r="AG222" s="57"/>
    </row>
    <row r="223" spans="1:33" ht="30" customHeight="1" thickBot="1">
      <c r="A223" s="140" t="s">
        <v>22</v>
      </c>
      <c r="B223" s="129">
        <v>43872</v>
      </c>
      <c r="C223" s="85" t="s">
        <v>194</v>
      </c>
      <c r="D223" s="60" t="s">
        <v>57</v>
      </c>
      <c r="E223" s="61"/>
      <c r="F223" s="62"/>
      <c r="G223" s="54">
        <f>E223*F223</f>
        <v>0</v>
      </c>
      <c r="H223" s="61"/>
      <c r="I223" s="62"/>
      <c r="J223" s="54">
        <f>H223*I223</f>
        <v>0</v>
      </c>
      <c r="K223" s="61"/>
      <c r="L223" s="62"/>
      <c r="M223" s="63">
        <f>K223*L223</f>
        <v>0</v>
      </c>
      <c r="N223" s="61"/>
      <c r="O223" s="62"/>
      <c r="P223" s="63">
        <f>N223*O223</f>
        <v>0</v>
      </c>
      <c r="Q223" s="61"/>
      <c r="R223" s="62"/>
      <c r="S223" s="63">
        <f>Q223*R223</f>
        <v>0</v>
      </c>
      <c r="T223" s="61"/>
      <c r="U223" s="62"/>
      <c r="V223" s="334">
        <f>T223*U223</f>
        <v>0</v>
      </c>
      <c r="W223" s="346">
        <f>G223+M223+S223</f>
        <v>0</v>
      </c>
      <c r="X223" s="323">
        <f>J223+P223+V223</f>
        <v>0</v>
      </c>
      <c r="Y223" s="323">
        <f t="shared" si="67"/>
        <v>0</v>
      </c>
      <c r="Z223" s="324" t="e">
        <f>Y223/W223</f>
        <v>#DIV/0!</v>
      </c>
      <c r="AA223" s="345"/>
      <c r="AB223" s="56"/>
      <c r="AC223" s="57"/>
      <c r="AD223" s="57"/>
      <c r="AE223" s="57"/>
      <c r="AF223" s="57"/>
      <c r="AG223" s="57"/>
    </row>
    <row r="224" spans="1:33" ht="30" customHeight="1" thickBot="1">
      <c r="A224" s="631" t="s">
        <v>195</v>
      </c>
      <c r="B224" s="632"/>
      <c r="C224" s="632"/>
      <c r="D224" s="633"/>
      <c r="E224" s="112">
        <f>SUM(E222:E223)</f>
        <v>0</v>
      </c>
      <c r="F224" s="87"/>
      <c r="G224" s="86">
        <f>SUM(G222:G223)</f>
        <v>0</v>
      </c>
      <c r="H224" s="112">
        <f>SUM(H222:H223)</f>
        <v>0</v>
      </c>
      <c r="I224" s="87"/>
      <c r="J224" s="86">
        <f>SUM(J222:J223)</f>
        <v>0</v>
      </c>
      <c r="K224" s="88">
        <f>SUM(K222:K223)</f>
        <v>0</v>
      </c>
      <c r="L224" s="87"/>
      <c r="M224" s="86">
        <f>SUM(M222:M223)</f>
        <v>0</v>
      </c>
      <c r="N224" s="88">
        <f>SUM(N222:N223)</f>
        <v>0</v>
      </c>
      <c r="O224" s="87"/>
      <c r="P224" s="86">
        <f>SUM(P222:P223)</f>
        <v>0</v>
      </c>
      <c r="Q224" s="88">
        <f>SUM(Q222:Q223)</f>
        <v>0</v>
      </c>
      <c r="R224" s="87"/>
      <c r="S224" s="86">
        <f>SUM(S222:S223)</f>
        <v>0</v>
      </c>
      <c r="T224" s="88">
        <f>SUM(T222:T223)</f>
        <v>0</v>
      </c>
      <c r="U224" s="87"/>
      <c r="V224" s="282">
        <f>SUM(V222:V223)</f>
        <v>0</v>
      </c>
      <c r="W224" s="648">
        <f>SUM(W222:W223)</f>
        <v>0</v>
      </c>
      <c r="X224" s="649">
        <f>SUM(X222:X223)</f>
        <v>0</v>
      </c>
      <c r="Y224" s="649">
        <f t="shared" si="67"/>
        <v>0</v>
      </c>
      <c r="Z224" s="649" t="e">
        <f>Y224/W224</f>
        <v>#DIV/0!</v>
      </c>
      <c r="AA224" s="331"/>
      <c r="AB224" s="5"/>
      <c r="AC224" s="5"/>
      <c r="AD224" s="5"/>
      <c r="AE224" s="5"/>
      <c r="AF224" s="5"/>
      <c r="AG224" s="5"/>
    </row>
    <row r="225" spans="1:33" ht="30" customHeight="1" thickBot="1">
      <c r="A225" s="89" t="s">
        <v>19</v>
      </c>
      <c r="B225" s="90">
        <v>12</v>
      </c>
      <c r="C225" s="91" t="s">
        <v>196</v>
      </c>
      <c r="D225" s="194"/>
      <c r="E225" s="37"/>
      <c r="F225" s="37"/>
      <c r="G225" s="37"/>
      <c r="H225" s="545"/>
      <c r="I225" s="545"/>
      <c r="J225" s="545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652"/>
      <c r="X225" s="652"/>
      <c r="Y225" s="653"/>
      <c r="Z225" s="652"/>
      <c r="AA225" s="328"/>
      <c r="AB225" s="5"/>
      <c r="AC225" s="5"/>
      <c r="AD225" s="5"/>
      <c r="AE225" s="5"/>
      <c r="AF225" s="5"/>
      <c r="AG225" s="5"/>
    </row>
    <row r="226" spans="1:33" ht="30" customHeight="1" thickBot="1">
      <c r="A226" s="79" t="s">
        <v>22</v>
      </c>
      <c r="B226" s="556">
        <v>43842</v>
      </c>
      <c r="C226" s="360" t="s">
        <v>348</v>
      </c>
      <c r="D226" s="551" t="s">
        <v>175</v>
      </c>
      <c r="E226" s="399">
        <v>12</v>
      </c>
      <c r="F226" s="363">
        <v>338</v>
      </c>
      <c r="G226" s="340">
        <f aca="true" t="shared" si="68" ref="G226:G231">E226*F226</f>
        <v>4056</v>
      </c>
      <c r="H226" s="560">
        <v>16.3</v>
      </c>
      <c r="I226" s="518">
        <v>150</v>
      </c>
      <c r="J226" s="519">
        <f>H226*I226</f>
        <v>2445</v>
      </c>
      <c r="K226" s="135"/>
      <c r="L226" s="83"/>
      <c r="M226" s="84">
        <f aca="true" t="shared" si="69" ref="M226:M231">K226*L226</f>
        <v>0</v>
      </c>
      <c r="N226" s="82"/>
      <c r="O226" s="83"/>
      <c r="P226" s="84">
        <f aca="true" t="shared" si="70" ref="P226:P231">N226*O226</f>
        <v>0</v>
      </c>
      <c r="Q226" s="82"/>
      <c r="R226" s="83"/>
      <c r="S226" s="84">
        <f aca="true" t="shared" si="71" ref="S226:S231">Q226*R226</f>
        <v>0</v>
      </c>
      <c r="T226" s="82"/>
      <c r="U226" s="83"/>
      <c r="V226" s="340">
        <f aca="true" t="shared" si="72" ref="V226:V231">T226*U226</f>
        <v>0</v>
      </c>
      <c r="W226" s="650">
        <f aca="true" t="shared" si="73" ref="W226:W232">G226+M226+S226</f>
        <v>4056</v>
      </c>
      <c r="X226" s="445">
        <f>J226+P226+V226</f>
        <v>2445</v>
      </c>
      <c r="Y226" s="445">
        <f t="shared" si="67"/>
        <v>1611</v>
      </c>
      <c r="Z226" s="651">
        <f aca="true" t="shared" si="74" ref="Z226:Z232">Y226/W226</f>
        <v>0.39718934911242604</v>
      </c>
      <c r="AA226" s="618"/>
      <c r="AB226" s="56"/>
      <c r="AC226" s="57"/>
      <c r="AD226" s="57"/>
      <c r="AE226" s="57"/>
      <c r="AF226" s="57"/>
      <c r="AG226" s="57"/>
    </row>
    <row r="227" spans="1:33" ht="30" customHeight="1">
      <c r="A227" s="48" t="s">
        <v>22</v>
      </c>
      <c r="B227" s="557">
        <v>43873</v>
      </c>
      <c r="C227" s="553" t="s">
        <v>349</v>
      </c>
      <c r="D227" s="361" t="s">
        <v>175</v>
      </c>
      <c r="E227" s="547">
        <v>12</v>
      </c>
      <c r="F227" s="364">
        <v>247</v>
      </c>
      <c r="G227" s="315">
        <f t="shared" si="68"/>
        <v>2964</v>
      </c>
      <c r="H227" s="499">
        <v>21</v>
      </c>
      <c r="I227" s="53">
        <v>120</v>
      </c>
      <c r="J227" s="466">
        <f>H227*I227</f>
        <v>2520</v>
      </c>
      <c r="K227" s="131"/>
      <c r="L227" s="53"/>
      <c r="M227" s="54">
        <f t="shared" si="69"/>
        <v>0</v>
      </c>
      <c r="N227" s="52"/>
      <c r="O227" s="53"/>
      <c r="P227" s="54">
        <f t="shared" si="70"/>
        <v>0</v>
      </c>
      <c r="Q227" s="52"/>
      <c r="R227" s="53"/>
      <c r="S227" s="54">
        <f t="shared" si="71"/>
        <v>0</v>
      </c>
      <c r="T227" s="52"/>
      <c r="U227" s="53"/>
      <c r="V227" s="315">
        <f t="shared" si="72"/>
        <v>0</v>
      </c>
      <c r="W227" s="616">
        <f t="shared" si="73"/>
        <v>2964</v>
      </c>
      <c r="X227" s="357">
        <f>J227+P227+V227</f>
        <v>2520</v>
      </c>
      <c r="Y227" s="357">
        <f t="shared" si="67"/>
        <v>444</v>
      </c>
      <c r="Z227" s="645">
        <f t="shared" si="74"/>
        <v>0.14979757085020243</v>
      </c>
      <c r="AA227" s="619"/>
      <c r="AB227" s="57"/>
      <c r="AC227" s="57"/>
      <c r="AD227" s="57"/>
      <c r="AE227" s="57"/>
      <c r="AF227" s="57"/>
      <c r="AG227" s="57"/>
    </row>
    <row r="228" spans="1:33" ht="30" customHeight="1">
      <c r="A228" s="58" t="s">
        <v>22</v>
      </c>
      <c r="B228" s="558">
        <v>43902</v>
      </c>
      <c r="C228" s="554" t="s">
        <v>350</v>
      </c>
      <c r="D228" s="362" t="s">
        <v>352</v>
      </c>
      <c r="E228" s="548">
        <v>450</v>
      </c>
      <c r="F228" s="365">
        <v>9</v>
      </c>
      <c r="G228" s="334">
        <f t="shared" si="68"/>
        <v>4050</v>
      </c>
      <c r="H228" s="500">
        <v>0</v>
      </c>
      <c r="I228" s="62">
        <v>0</v>
      </c>
      <c r="J228" s="467">
        <f>H228*I228</f>
        <v>0</v>
      </c>
      <c r="K228" s="133"/>
      <c r="L228" s="62"/>
      <c r="M228" s="63">
        <f t="shared" si="69"/>
        <v>0</v>
      </c>
      <c r="N228" s="61"/>
      <c r="O228" s="62"/>
      <c r="P228" s="63">
        <f t="shared" si="70"/>
        <v>0</v>
      </c>
      <c r="Q228" s="61"/>
      <c r="R228" s="62"/>
      <c r="S228" s="63">
        <f t="shared" si="71"/>
        <v>0</v>
      </c>
      <c r="T228" s="61"/>
      <c r="U228" s="62"/>
      <c r="V228" s="334">
        <f t="shared" si="72"/>
        <v>0</v>
      </c>
      <c r="W228" s="617">
        <f t="shared" si="73"/>
        <v>4050</v>
      </c>
      <c r="X228" s="357">
        <f>J228+P228+V228</f>
        <v>0</v>
      </c>
      <c r="Y228" s="357">
        <f t="shared" si="67"/>
        <v>4050</v>
      </c>
      <c r="Z228" s="645">
        <f t="shared" si="74"/>
        <v>1</v>
      </c>
      <c r="AA228" s="368"/>
      <c r="AB228" s="57"/>
      <c r="AC228" s="57"/>
      <c r="AD228" s="57"/>
      <c r="AE228" s="57"/>
      <c r="AF228" s="57"/>
      <c r="AG228" s="57"/>
    </row>
    <row r="229" spans="1:33" ht="30" customHeight="1">
      <c r="A229" s="58" t="s">
        <v>22</v>
      </c>
      <c r="B229" s="558">
        <v>44298</v>
      </c>
      <c r="C229" s="554" t="s">
        <v>350</v>
      </c>
      <c r="D229" s="362" t="s">
        <v>86</v>
      </c>
      <c r="E229" s="548">
        <v>0</v>
      </c>
      <c r="F229" s="365">
        <v>0</v>
      </c>
      <c r="G229" s="334">
        <f t="shared" si="68"/>
        <v>0</v>
      </c>
      <c r="H229" s="500">
        <v>1</v>
      </c>
      <c r="I229" s="334">
        <v>3600</v>
      </c>
      <c r="J229" s="469">
        <v>3600</v>
      </c>
      <c r="K229" s="133"/>
      <c r="L229" s="62"/>
      <c r="M229" s="63">
        <f t="shared" si="69"/>
        <v>0</v>
      </c>
      <c r="N229" s="61"/>
      <c r="O229" s="62"/>
      <c r="P229" s="63">
        <f t="shared" si="70"/>
        <v>0</v>
      </c>
      <c r="Q229" s="61"/>
      <c r="R229" s="62"/>
      <c r="S229" s="63">
        <f t="shared" si="71"/>
        <v>0</v>
      </c>
      <c r="T229" s="61"/>
      <c r="U229" s="62"/>
      <c r="V229" s="334">
        <f t="shared" si="72"/>
        <v>0</v>
      </c>
      <c r="W229" s="617">
        <f t="shared" si="73"/>
        <v>0</v>
      </c>
      <c r="X229" s="448">
        <v>3600</v>
      </c>
      <c r="Y229" s="357">
        <f t="shared" si="67"/>
        <v>-3600</v>
      </c>
      <c r="Z229" s="645" t="e">
        <f t="shared" si="74"/>
        <v>#DIV/0!</v>
      </c>
      <c r="AA229" s="368"/>
      <c r="AB229" s="57"/>
      <c r="AC229" s="57"/>
      <c r="AD229" s="57"/>
      <c r="AE229" s="57"/>
      <c r="AF229" s="57"/>
      <c r="AG229" s="57"/>
    </row>
    <row r="230" spans="1:33" ht="30" customHeight="1">
      <c r="A230" s="58" t="s">
        <v>22</v>
      </c>
      <c r="B230" s="558">
        <v>44328</v>
      </c>
      <c r="C230" s="555" t="s">
        <v>351</v>
      </c>
      <c r="D230" s="552" t="s">
        <v>352</v>
      </c>
      <c r="E230" s="549">
        <v>450</v>
      </c>
      <c r="F230" s="369">
        <v>6.33</v>
      </c>
      <c r="G230" s="334">
        <f t="shared" si="68"/>
        <v>2848.5</v>
      </c>
      <c r="H230" s="501">
        <v>0</v>
      </c>
      <c r="I230" s="414">
        <v>0</v>
      </c>
      <c r="J230" s="469">
        <f>H230*I230</f>
        <v>0</v>
      </c>
      <c r="K230" s="133"/>
      <c r="L230" s="62"/>
      <c r="M230" s="63">
        <f t="shared" si="69"/>
        <v>0</v>
      </c>
      <c r="N230" s="61"/>
      <c r="O230" s="62"/>
      <c r="P230" s="63">
        <f t="shared" si="70"/>
        <v>0</v>
      </c>
      <c r="Q230" s="61"/>
      <c r="R230" s="62"/>
      <c r="S230" s="63">
        <f t="shared" si="71"/>
        <v>0</v>
      </c>
      <c r="T230" s="61"/>
      <c r="U230" s="62"/>
      <c r="V230" s="334">
        <f t="shared" si="72"/>
        <v>0</v>
      </c>
      <c r="W230" s="617">
        <f t="shared" si="73"/>
        <v>2848.5</v>
      </c>
      <c r="X230" s="357">
        <v>0</v>
      </c>
      <c r="Y230" s="357">
        <f t="shared" si="67"/>
        <v>2848.5</v>
      </c>
      <c r="Z230" s="645">
        <f t="shared" si="74"/>
        <v>1</v>
      </c>
      <c r="AA230" s="368"/>
      <c r="AB230" s="57"/>
      <c r="AC230" s="57"/>
      <c r="AD230" s="57"/>
      <c r="AE230" s="57"/>
      <c r="AF230" s="57"/>
      <c r="AG230" s="57"/>
    </row>
    <row r="231" spans="1:33" ht="30" customHeight="1" thickBot="1">
      <c r="A231" s="58" t="s">
        <v>22</v>
      </c>
      <c r="B231" s="559">
        <v>44359</v>
      </c>
      <c r="C231" s="401" t="s">
        <v>351</v>
      </c>
      <c r="D231" s="561" t="s">
        <v>86</v>
      </c>
      <c r="E231" s="550">
        <v>0</v>
      </c>
      <c r="F231" s="419">
        <v>0</v>
      </c>
      <c r="G231" s="334">
        <f t="shared" si="68"/>
        <v>0</v>
      </c>
      <c r="H231" s="546">
        <v>1</v>
      </c>
      <c r="I231" s="613">
        <v>5353</v>
      </c>
      <c r="J231" s="614">
        <v>5353</v>
      </c>
      <c r="K231" s="133"/>
      <c r="L231" s="62"/>
      <c r="M231" s="63">
        <f t="shared" si="69"/>
        <v>0</v>
      </c>
      <c r="N231" s="61"/>
      <c r="O231" s="62"/>
      <c r="P231" s="63">
        <f t="shared" si="70"/>
        <v>0</v>
      </c>
      <c r="Q231" s="61"/>
      <c r="R231" s="62"/>
      <c r="S231" s="63">
        <f t="shared" si="71"/>
        <v>0</v>
      </c>
      <c r="T231" s="61"/>
      <c r="U231" s="62"/>
      <c r="V231" s="334">
        <f t="shared" si="72"/>
        <v>0</v>
      </c>
      <c r="W231" s="617">
        <f t="shared" si="73"/>
        <v>0</v>
      </c>
      <c r="X231" s="448">
        <v>5353</v>
      </c>
      <c r="Y231" s="357">
        <f t="shared" si="67"/>
        <v>-5353</v>
      </c>
      <c r="Z231" s="645" t="e">
        <f t="shared" si="74"/>
        <v>#DIV/0!</v>
      </c>
      <c r="AA231" s="376"/>
      <c r="AB231" s="5"/>
      <c r="AC231" s="5"/>
      <c r="AD231" s="5"/>
      <c r="AE231" s="5"/>
      <c r="AF231" s="5"/>
      <c r="AG231" s="5"/>
    </row>
    <row r="232" spans="1:33" ht="30" customHeight="1" thickBot="1">
      <c r="A232" s="108" t="s">
        <v>198</v>
      </c>
      <c r="B232" s="384"/>
      <c r="C232" s="370"/>
      <c r="D232" s="417"/>
      <c r="E232" s="420">
        <f>SUM(E226:E231)</f>
        <v>924</v>
      </c>
      <c r="F232" s="421"/>
      <c r="G232" s="422">
        <f>SUM(G226:G231)</f>
        <v>13918.5</v>
      </c>
      <c r="H232" s="422">
        <f>SUM(H226:H231)</f>
        <v>39.3</v>
      </c>
      <c r="I232" s="423"/>
      <c r="J232" s="424">
        <f>SUM(J226:J231)</f>
        <v>13918</v>
      </c>
      <c r="K232" s="425">
        <f>SUM(K226:K228)</f>
        <v>0</v>
      </c>
      <c r="L232" s="426"/>
      <c r="M232" s="418">
        <f>SUM(M226:M231)</f>
        <v>0</v>
      </c>
      <c r="N232" s="88">
        <f>SUM(N226:N228)</f>
        <v>0</v>
      </c>
      <c r="O232" s="87"/>
      <c r="P232" s="86">
        <f>SUM(P226:P231)</f>
        <v>0</v>
      </c>
      <c r="Q232" s="88">
        <f>SUM(Q226:Q228)</f>
        <v>0</v>
      </c>
      <c r="R232" s="87"/>
      <c r="S232" s="86">
        <f>SUM(S226:S231)</f>
        <v>0</v>
      </c>
      <c r="T232" s="88">
        <f>SUM(T226:T228)</f>
        <v>0</v>
      </c>
      <c r="U232" s="87"/>
      <c r="V232" s="282">
        <f>SUM(V226:V231)</f>
        <v>0</v>
      </c>
      <c r="W232" s="678">
        <f t="shared" si="73"/>
        <v>13918.5</v>
      </c>
      <c r="X232" s="646">
        <f>J232+P232+V232</f>
        <v>13918</v>
      </c>
      <c r="Y232" s="679">
        <f t="shared" si="67"/>
        <v>0.5</v>
      </c>
      <c r="Z232" s="680">
        <f t="shared" si="74"/>
        <v>3.5923411287135827E-05</v>
      </c>
      <c r="AA232" s="620"/>
      <c r="AB232" s="5"/>
      <c r="AC232" s="5"/>
      <c r="AD232" s="5"/>
      <c r="AE232" s="5"/>
      <c r="AF232" s="5"/>
      <c r="AG232" s="5"/>
    </row>
    <row r="233" spans="1:33" ht="30" customHeight="1" thickBot="1">
      <c r="A233" s="89" t="s">
        <v>19</v>
      </c>
      <c r="B233" s="208">
        <v>13</v>
      </c>
      <c r="C233" s="91" t="s">
        <v>199</v>
      </c>
      <c r="D233" s="36"/>
      <c r="E233" s="416"/>
      <c r="F233" s="416"/>
      <c r="G233" s="416"/>
      <c r="H233" s="416"/>
      <c r="I233" s="416"/>
      <c r="J233" s="416"/>
      <c r="K233" s="416"/>
      <c r="L233" s="416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27"/>
      <c r="X233" s="327"/>
      <c r="Y233" s="288"/>
      <c r="Z233" s="327"/>
      <c r="AA233" s="328"/>
      <c r="AB233" s="4"/>
      <c r="AC233" s="5"/>
      <c r="AD233" s="5"/>
      <c r="AE233" s="5"/>
      <c r="AF233" s="5"/>
      <c r="AG233" s="5"/>
    </row>
    <row r="234" spans="1:33" ht="30" customHeight="1">
      <c r="A234" s="39" t="s">
        <v>20</v>
      </c>
      <c r="B234" s="187" t="s">
        <v>200</v>
      </c>
      <c r="C234" s="204" t="s">
        <v>201</v>
      </c>
      <c r="D234" s="66"/>
      <c r="E234" s="410">
        <f>SUM(E235:E242)</f>
        <v>9</v>
      </c>
      <c r="F234" s="68"/>
      <c r="G234" s="69">
        <f>SUM(G235:G243)</f>
        <v>207000</v>
      </c>
      <c r="H234" s="410">
        <f>SUM(H235:H242)</f>
        <v>9</v>
      </c>
      <c r="I234" s="68"/>
      <c r="J234" s="69">
        <f>SUM(J235:J243)</f>
        <v>207000</v>
      </c>
      <c r="K234" s="67">
        <f>SUM(K235:K237)</f>
        <v>0</v>
      </c>
      <c r="L234" s="68"/>
      <c r="M234" s="69">
        <f>SUM(M235:M243)</f>
        <v>0</v>
      </c>
      <c r="N234" s="67">
        <f>SUM(N235:N237)</f>
        <v>0</v>
      </c>
      <c r="O234" s="68"/>
      <c r="P234" s="69">
        <f>SUM(P235:P243)</f>
        <v>0</v>
      </c>
      <c r="Q234" s="67">
        <f>SUM(Q235:Q237)</f>
        <v>0</v>
      </c>
      <c r="R234" s="68"/>
      <c r="S234" s="69">
        <f>SUM(S235:S243)</f>
        <v>0</v>
      </c>
      <c r="T234" s="67">
        <f>SUM(T235:T237)</f>
        <v>0</v>
      </c>
      <c r="U234" s="68"/>
      <c r="V234" s="314">
        <f>SUM(V235:V243)</f>
        <v>0</v>
      </c>
      <c r="W234" s="654">
        <f>SUM(W235:W243)</f>
        <v>207000</v>
      </c>
      <c r="X234" s="647">
        <f>SUM(X235:X243)</f>
        <v>207000</v>
      </c>
      <c r="Y234" s="647">
        <f t="shared" si="67"/>
        <v>0</v>
      </c>
      <c r="Z234" s="318">
        <f>Y234/W234</f>
        <v>0</v>
      </c>
      <c r="AA234" s="319"/>
      <c r="AB234" s="47"/>
      <c r="AC234" s="47"/>
      <c r="AD234" s="47"/>
      <c r="AE234" s="47"/>
      <c r="AF234" s="47"/>
      <c r="AG234" s="47"/>
    </row>
    <row r="235" spans="1:33" ht="30" customHeight="1">
      <c r="A235" s="48" t="s">
        <v>22</v>
      </c>
      <c r="B235" s="188" t="s">
        <v>202</v>
      </c>
      <c r="C235" s="205" t="s">
        <v>203</v>
      </c>
      <c r="D235" s="234" t="s">
        <v>86</v>
      </c>
      <c r="E235" s="52"/>
      <c r="F235" s="53"/>
      <c r="G235" s="54">
        <f>E235*F235</f>
        <v>0</v>
      </c>
      <c r="H235" s="52"/>
      <c r="I235" s="53"/>
      <c r="J235" s="54">
        <f>H235*I235</f>
        <v>0</v>
      </c>
      <c r="K235" s="52"/>
      <c r="L235" s="53"/>
      <c r="M235" s="54">
        <f aca="true" t="shared" si="75" ref="M235:M243">K235*L235</f>
        <v>0</v>
      </c>
      <c r="N235" s="52"/>
      <c r="O235" s="53"/>
      <c r="P235" s="54">
        <f aca="true" t="shared" si="76" ref="P235:P243">N235*O235</f>
        <v>0</v>
      </c>
      <c r="Q235" s="52"/>
      <c r="R235" s="53"/>
      <c r="S235" s="54">
        <f aca="true" t="shared" si="77" ref="S235:S243">Q235*R235</f>
        <v>0</v>
      </c>
      <c r="T235" s="52"/>
      <c r="U235" s="53"/>
      <c r="V235" s="315">
        <f aca="true" t="shared" si="78" ref="V235:V243">T235*U235</f>
        <v>0</v>
      </c>
      <c r="W235" s="356">
        <f aca="true" t="shared" si="79" ref="W235:W261">G235+M235+S235</f>
        <v>0</v>
      </c>
      <c r="X235" s="357">
        <f aca="true" t="shared" si="80" ref="X235:X261">J235+P235+V235</f>
        <v>0</v>
      </c>
      <c r="Y235" s="357">
        <f t="shared" si="67"/>
        <v>0</v>
      </c>
      <c r="Z235" s="249" t="e">
        <f aca="true" t="shared" si="81" ref="Z235:Z261">Y235/W235</f>
        <v>#DIV/0!</v>
      </c>
      <c r="AA235" s="321"/>
      <c r="AB235" s="57"/>
      <c r="AC235" s="57"/>
      <c r="AD235" s="57"/>
      <c r="AE235" s="57"/>
      <c r="AF235" s="57"/>
      <c r="AG235" s="57"/>
    </row>
    <row r="236" spans="1:33" ht="30" customHeight="1" thickBot="1">
      <c r="A236" s="48" t="s">
        <v>22</v>
      </c>
      <c r="B236" s="188" t="s">
        <v>204</v>
      </c>
      <c r="C236" s="206" t="s">
        <v>205</v>
      </c>
      <c r="D236" s="390" t="s">
        <v>86</v>
      </c>
      <c r="E236" s="409">
        <v>4</v>
      </c>
      <c r="F236" s="53">
        <v>6000</v>
      </c>
      <c r="G236" s="54">
        <f>E236*F236</f>
        <v>24000</v>
      </c>
      <c r="H236" s="409">
        <v>4</v>
      </c>
      <c r="I236" s="53">
        <v>6000</v>
      </c>
      <c r="J236" s="54">
        <f>H236*I236</f>
        <v>24000</v>
      </c>
      <c r="K236" s="52"/>
      <c r="L236" s="53"/>
      <c r="M236" s="54">
        <f t="shared" si="75"/>
        <v>0</v>
      </c>
      <c r="N236" s="52"/>
      <c r="O236" s="53"/>
      <c r="P236" s="54">
        <f t="shared" si="76"/>
        <v>0</v>
      </c>
      <c r="Q236" s="52"/>
      <c r="R236" s="53"/>
      <c r="S236" s="54">
        <f t="shared" si="77"/>
        <v>0</v>
      </c>
      <c r="T236" s="52"/>
      <c r="U236" s="53"/>
      <c r="V236" s="315">
        <f t="shared" si="78"/>
        <v>0</v>
      </c>
      <c r="W236" s="356">
        <f t="shared" si="79"/>
        <v>24000</v>
      </c>
      <c r="X236" s="357">
        <f t="shared" si="80"/>
        <v>24000</v>
      </c>
      <c r="Y236" s="357">
        <f t="shared" si="67"/>
        <v>0</v>
      </c>
      <c r="Z236" s="249">
        <f t="shared" si="81"/>
        <v>0</v>
      </c>
      <c r="AA236" s="321"/>
      <c r="AB236" s="57"/>
      <c r="AC236" s="57"/>
      <c r="AD236" s="57"/>
      <c r="AE236" s="57"/>
      <c r="AF236" s="57"/>
      <c r="AG236" s="57"/>
    </row>
    <row r="237" spans="1:33" ht="30" customHeight="1">
      <c r="A237" s="48" t="s">
        <v>22</v>
      </c>
      <c r="B237" s="188" t="s">
        <v>206</v>
      </c>
      <c r="C237" s="93" t="s">
        <v>207</v>
      </c>
      <c r="D237" s="391" t="s">
        <v>86</v>
      </c>
      <c r="E237" s="131"/>
      <c r="F237" s="53"/>
      <c r="G237" s="54">
        <f>E237*F237</f>
        <v>0</v>
      </c>
      <c r="H237" s="52"/>
      <c r="I237" s="53"/>
      <c r="J237" s="54">
        <f>H237*I237</f>
        <v>0</v>
      </c>
      <c r="K237" s="52"/>
      <c r="L237" s="53"/>
      <c r="M237" s="54">
        <f t="shared" si="75"/>
        <v>0</v>
      </c>
      <c r="N237" s="52"/>
      <c r="O237" s="53"/>
      <c r="P237" s="54">
        <f t="shared" si="76"/>
        <v>0</v>
      </c>
      <c r="Q237" s="52"/>
      <c r="R237" s="53"/>
      <c r="S237" s="54">
        <f t="shared" si="77"/>
        <v>0</v>
      </c>
      <c r="T237" s="52"/>
      <c r="U237" s="53"/>
      <c r="V237" s="315">
        <f t="shared" si="78"/>
        <v>0</v>
      </c>
      <c r="W237" s="356">
        <f t="shared" si="79"/>
        <v>0</v>
      </c>
      <c r="X237" s="357">
        <f t="shared" si="80"/>
        <v>0</v>
      </c>
      <c r="Y237" s="357">
        <f t="shared" si="67"/>
        <v>0</v>
      </c>
      <c r="Z237" s="249" t="e">
        <f t="shared" si="81"/>
        <v>#DIV/0!</v>
      </c>
      <c r="AA237" s="321"/>
      <c r="AB237" s="57"/>
      <c r="AC237" s="57"/>
      <c r="AD237" s="57"/>
      <c r="AE237" s="57"/>
      <c r="AF237" s="57"/>
      <c r="AG237" s="57"/>
    </row>
    <row r="238" spans="1:33" ht="30" customHeight="1">
      <c r="A238" s="48" t="s">
        <v>22</v>
      </c>
      <c r="B238" s="202" t="s">
        <v>208</v>
      </c>
      <c r="C238" s="85" t="s">
        <v>353</v>
      </c>
      <c r="D238" s="392" t="s">
        <v>86</v>
      </c>
      <c r="E238" s="395">
        <v>1</v>
      </c>
      <c r="F238" s="62">
        <v>40000</v>
      </c>
      <c r="G238" s="63">
        <f>PRODUCT(E238:F238)</f>
        <v>40000</v>
      </c>
      <c r="H238" s="397">
        <v>1</v>
      </c>
      <c r="I238" s="62">
        <v>40000</v>
      </c>
      <c r="J238" s="63">
        <v>40000</v>
      </c>
      <c r="K238" s="61"/>
      <c r="L238" s="62"/>
      <c r="M238" s="54">
        <f t="shared" si="75"/>
        <v>0</v>
      </c>
      <c r="N238" s="61"/>
      <c r="O238" s="62"/>
      <c r="P238" s="54">
        <f t="shared" si="76"/>
        <v>0</v>
      </c>
      <c r="Q238" s="61"/>
      <c r="R238" s="62"/>
      <c r="S238" s="54">
        <f t="shared" si="77"/>
        <v>0</v>
      </c>
      <c r="T238" s="61"/>
      <c r="U238" s="62"/>
      <c r="V238" s="315">
        <f t="shared" si="78"/>
        <v>0</v>
      </c>
      <c r="W238" s="356">
        <f t="shared" si="79"/>
        <v>40000</v>
      </c>
      <c r="X238" s="357">
        <f t="shared" si="80"/>
        <v>40000</v>
      </c>
      <c r="Y238" s="357">
        <f t="shared" si="67"/>
        <v>0</v>
      </c>
      <c r="Z238" s="249">
        <f t="shared" si="81"/>
        <v>0</v>
      </c>
      <c r="AA238" s="368"/>
      <c r="AB238" s="57"/>
      <c r="AC238" s="57"/>
      <c r="AD238" s="57"/>
      <c r="AE238" s="57"/>
      <c r="AF238" s="57"/>
      <c r="AG238" s="57"/>
    </row>
    <row r="239" spans="1:33" ht="30" customHeight="1">
      <c r="A239" s="48" t="s">
        <v>22</v>
      </c>
      <c r="B239" s="359" t="s">
        <v>354</v>
      </c>
      <c r="C239" s="387" t="s">
        <v>355</v>
      </c>
      <c r="D239" s="393" t="s">
        <v>86</v>
      </c>
      <c r="E239" s="396">
        <v>1</v>
      </c>
      <c r="F239" s="355">
        <v>45000</v>
      </c>
      <c r="G239" s="355">
        <v>45000</v>
      </c>
      <c r="H239" s="398">
        <v>1</v>
      </c>
      <c r="I239" s="355">
        <v>45000</v>
      </c>
      <c r="J239" s="355">
        <v>45000</v>
      </c>
      <c r="K239" s="61"/>
      <c r="L239" s="62"/>
      <c r="M239" s="54">
        <f t="shared" si="75"/>
        <v>0</v>
      </c>
      <c r="N239" s="61"/>
      <c r="O239" s="62"/>
      <c r="P239" s="54">
        <f t="shared" si="76"/>
        <v>0</v>
      </c>
      <c r="Q239" s="61"/>
      <c r="R239" s="62"/>
      <c r="S239" s="54">
        <f t="shared" si="77"/>
        <v>0</v>
      </c>
      <c r="T239" s="61"/>
      <c r="U239" s="62"/>
      <c r="V239" s="315">
        <f t="shared" si="78"/>
        <v>0</v>
      </c>
      <c r="W239" s="356">
        <f t="shared" si="79"/>
        <v>45000</v>
      </c>
      <c r="X239" s="357">
        <f t="shared" si="80"/>
        <v>45000</v>
      </c>
      <c r="Y239" s="357">
        <f t="shared" si="67"/>
        <v>0</v>
      </c>
      <c r="Z239" s="249">
        <f t="shared" si="81"/>
        <v>0</v>
      </c>
      <c r="AA239" s="368"/>
      <c r="AB239" s="57"/>
      <c r="AC239" s="57"/>
      <c r="AD239" s="57"/>
      <c r="AE239" s="57"/>
      <c r="AF239" s="57"/>
      <c r="AG239" s="57"/>
    </row>
    <row r="240" spans="1:33" ht="30" customHeight="1">
      <c r="A240" s="48" t="s">
        <v>22</v>
      </c>
      <c r="B240" s="359" t="s">
        <v>356</v>
      </c>
      <c r="C240" s="387" t="s">
        <v>357</v>
      </c>
      <c r="D240" s="393" t="s">
        <v>86</v>
      </c>
      <c r="E240" s="396">
        <v>1</v>
      </c>
      <c r="F240" s="355">
        <v>9000</v>
      </c>
      <c r="G240" s="355">
        <v>9000</v>
      </c>
      <c r="H240" s="398">
        <v>1</v>
      </c>
      <c r="I240" s="355">
        <v>9000</v>
      </c>
      <c r="J240" s="355">
        <v>9000</v>
      </c>
      <c r="K240" s="61"/>
      <c r="L240" s="62"/>
      <c r="M240" s="54">
        <f t="shared" si="75"/>
        <v>0</v>
      </c>
      <c r="N240" s="61"/>
      <c r="O240" s="62"/>
      <c r="P240" s="54">
        <f t="shared" si="76"/>
        <v>0</v>
      </c>
      <c r="Q240" s="61"/>
      <c r="R240" s="62"/>
      <c r="S240" s="54">
        <f t="shared" si="77"/>
        <v>0</v>
      </c>
      <c r="T240" s="61"/>
      <c r="U240" s="62"/>
      <c r="V240" s="315">
        <f t="shared" si="78"/>
        <v>0</v>
      </c>
      <c r="W240" s="356">
        <f t="shared" si="79"/>
        <v>9000</v>
      </c>
      <c r="X240" s="357">
        <f t="shared" si="80"/>
        <v>9000</v>
      </c>
      <c r="Y240" s="357">
        <f t="shared" si="67"/>
        <v>0</v>
      </c>
      <c r="Z240" s="249">
        <f t="shared" si="81"/>
        <v>0</v>
      </c>
      <c r="AA240" s="368"/>
      <c r="AB240" s="57"/>
      <c r="AC240" s="57"/>
      <c r="AD240" s="57"/>
      <c r="AE240" s="57"/>
      <c r="AF240" s="57"/>
      <c r="AG240" s="57"/>
    </row>
    <row r="241" spans="1:33" ht="30" customHeight="1">
      <c r="A241" s="58" t="s">
        <v>22</v>
      </c>
      <c r="B241" s="359" t="s">
        <v>358</v>
      </c>
      <c r="C241" s="387" t="s">
        <v>359</v>
      </c>
      <c r="D241" s="393" t="s">
        <v>86</v>
      </c>
      <c r="E241" s="396">
        <v>1</v>
      </c>
      <c r="F241" s="355">
        <v>44000</v>
      </c>
      <c r="G241" s="355">
        <v>44000</v>
      </c>
      <c r="H241" s="398">
        <v>1</v>
      </c>
      <c r="I241" s="355">
        <v>44000</v>
      </c>
      <c r="J241" s="355">
        <v>44000</v>
      </c>
      <c r="K241" s="61"/>
      <c r="L241" s="62"/>
      <c r="M241" s="54">
        <f t="shared" si="75"/>
        <v>0</v>
      </c>
      <c r="N241" s="61"/>
      <c r="O241" s="62"/>
      <c r="P241" s="54">
        <f t="shared" si="76"/>
        <v>0</v>
      </c>
      <c r="Q241" s="61"/>
      <c r="R241" s="62"/>
      <c r="S241" s="54">
        <f t="shared" si="77"/>
        <v>0</v>
      </c>
      <c r="T241" s="61"/>
      <c r="U241" s="62"/>
      <c r="V241" s="315">
        <f t="shared" si="78"/>
        <v>0</v>
      </c>
      <c r="W241" s="356">
        <f t="shared" si="79"/>
        <v>44000</v>
      </c>
      <c r="X241" s="357">
        <f t="shared" si="80"/>
        <v>44000</v>
      </c>
      <c r="Y241" s="357">
        <f t="shared" si="67"/>
        <v>0</v>
      </c>
      <c r="Z241" s="249">
        <f t="shared" si="81"/>
        <v>0</v>
      </c>
      <c r="AA241" s="368"/>
      <c r="AB241" s="57"/>
      <c r="AC241" s="57"/>
      <c r="AD241" s="57"/>
      <c r="AE241" s="57"/>
      <c r="AF241" s="57"/>
      <c r="AG241" s="57"/>
    </row>
    <row r="242" spans="1:33" ht="30" customHeight="1">
      <c r="A242" s="406" t="s">
        <v>22</v>
      </c>
      <c r="B242" s="404" t="s">
        <v>360</v>
      </c>
      <c r="C242" s="387" t="s">
        <v>361</v>
      </c>
      <c r="D242" s="393" t="s">
        <v>86</v>
      </c>
      <c r="E242" s="396">
        <v>1</v>
      </c>
      <c r="F242" s="355">
        <v>45000</v>
      </c>
      <c r="G242" s="355">
        <v>45000</v>
      </c>
      <c r="H242" s="398">
        <v>1</v>
      </c>
      <c r="I242" s="355">
        <v>45000</v>
      </c>
      <c r="J242" s="355">
        <v>45000</v>
      </c>
      <c r="K242" s="61"/>
      <c r="L242" s="62"/>
      <c r="M242" s="54">
        <f t="shared" si="75"/>
        <v>0</v>
      </c>
      <c r="N242" s="61"/>
      <c r="O242" s="62"/>
      <c r="P242" s="54">
        <f t="shared" si="76"/>
        <v>0</v>
      </c>
      <c r="Q242" s="61"/>
      <c r="R242" s="62"/>
      <c r="S242" s="54">
        <f t="shared" si="77"/>
        <v>0</v>
      </c>
      <c r="T242" s="61"/>
      <c r="U242" s="62"/>
      <c r="V242" s="315">
        <f t="shared" si="78"/>
        <v>0</v>
      </c>
      <c r="W242" s="356">
        <f t="shared" si="79"/>
        <v>45000</v>
      </c>
      <c r="X242" s="357">
        <f t="shared" si="80"/>
        <v>45000</v>
      </c>
      <c r="Y242" s="357">
        <f t="shared" si="67"/>
        <v>0</v>
      </c>
      <c r="Z242" s="249">
        <f t="shared" si="81"/>
        <v>0</v>
      </c>
      <c r="AA242" s="368"/>
      <c r="AB242" s="57"/>
      <c r="AC242" s="57"/>
      <c r="AD242" s="57"/>
      <c r="AE242" s="57"/>
      <c r="AF242" s="57"/>
      <c r="AG242" s="57"/>
    </row>
    <row r="243" spans="1:33" ht="30" customHeight="1" thickBot="1">
      <c r="A243" s="407" t="s">
        <v>22</v>
      </c>
      <c r="B243" s="375"/>
      <c r="C243" s="134" t="s">
        <v>209</v>
      </c>
      <c r="D243" s="394"/>
      <c r="E243" s="389"/>
      <c r="F243" s="366">
        <v>0.22</v>
      </c>
      <c r="G243" s="367">
        <f>E243*F243</f>
        <v>0</v>
      </c>
      <c r="H243" s="73"/>
      <c r="I243" s="238">
        <v>0.22</v>
      </c>
      <c r="J243" s="75">
        <f>H243*I243</f>
        <v>0</v>
      </c>
      <c r="K243" s="73"/>
      <c r="L243" s="238">
        <v>0.22</v>
      </c>
      <c r="M243" s="75">
        <f t="shared" si="75"/>
        <v>0</v>
      </c>
      <c r="N243" s="73"/>
      <c r="O243" s="238">
        <v>0.22</v>
      </c>
      <c r="P243" s="75">
        <f t="shared" si="76"/>
        <v>0</v>
      </c>
      <c r="Q243" s="73"/>
      <c r="R243" s="238">
        <v>0.22</v>
      </c>
      <c r="S243" s="75">
        <f t="shared" si="77"/>
        <v>0</v>
      </c>
      <c r="T243" s="73"/>
      <c r="U243" s="238">
        <v>0.22</v>
      </c>
      <c r="V243" s="316">
        <f t="shared" si="78"/>
        <v>0</v>
      </c>
      <c r="W243" s="655">
        <f t="shared" si="79"/>
        <v>0</v>
      </c>
      <c r="X243" s="656">
        <f t="shared" si="80"/>
        <v>0</v>
      </c>
      <c r="Y243" s="357">
        <f t="shared" si="67"/>
        <v>0</v>
      </c>
      <c r="Z243" s="249" t="e">
        <f t="shared" si="81"/>
        <v>#DIV/0!</v>
      </c>
      <c r="AA243" s="376"/>
      <c r="AB243" s="57"/>
      <c r="AC243" s="57"/>
      <c r="AD243" s="57"/>
      <c r="AE243" s="57"/>
      <c r="AF243" s="57"/>
      <c r="AG243" s="57"/>
    </row>
    <row r="244" spans="1:33" ht="30" customHeight="1">
      <c r="A244" s="405" t="s">
        <v>20</v>
      </c>
      <c r="B244" s="408" t="s">
        <v>200</v>
      </c>
      <c r="C244" s="120" t="s">
        <v>210</v>
      </c>
      <c r="D244" s="42"/>
      <c r="E244" s="43">
        <f>SUM(E245:E247)</f>
        <v>0</v>
      </c>
      <c r="F244" s="44"/>
      <c r="G244" s="45">
        <f>SUM(G245:G248)</f>
        <v>0</v>
      </c>
      <c r="H244" s="43">
        <f>SUM(H245:H247)</f>
        <v>0</v>
      </c>
      <c r="I244" s="44"/>
      <c r="J244" s="45">
        <f>SUM(J245:J248)</f>
        <v>0</v>
      </c>
      <c r="K244" s="43">
        <f>SUM(K245:K247)</f>
        <v>0</v>
      </c>
      <c r="L244" s="44"/>
      <c r="M244" s="45">
        <f>SUM(M245:M248)</f>
        <v>0</v>
      </c>
      <c r="N244" s="43">
        <f>SUM(N245:N247)</f>
        <v>0</v>
      </c>
      <c r="O244" s="44"/>
      <c r="P244" s="45">
        <f>SUM(P245:P248)</f>
        <v>0</v>
      </c>
      <c r="Q244" s="43">
        <f>SUM(Q245:Q247)</f>
        <v>0</v>
      </c>
      <c r="R244" s="44"/>
      <c r="S244" s="45">
        <f>SUM(S245:S248)</f>
        <v>0</v>
      </c>
      <c r="T244" s="43">
        <f>SUM(T245:T247)</f>
        <v>0</v>
      </c>
      <c r="U244" s="44"/>
      <c r="V244" s="45">
        <f>SUM(V245:V248)</f>
        <v>0</v>
      </c>
      <c r="W244" s="45">
        <f>SUM(W245:W248)</f>
        <v>0</v>
      </c>
      <c r="X244" s="45">
        <f>SUM(X245:X248)</f>
        <v>0</v>
      </c>
      <c r="Y244" s="45">
        <f t="shared" si="67"/>
        <v>0</v>
      </c>
      <c r="Z244" s="45" t="e">
        <f>Y244/W244</f>
        <v>#DIV/0!</v>
      </c>
      <c r="AA244" s="45"/>
      <c r="AB244" s="47"/>
      <c r="AC244" s="47"/>
      <c r="AD244" s="47"/>
      <c r="AE244" s="47"/>
      <c r="AF244" s="47"/>
      <c r="AG244" s="47"/>
    </row>
    <row r="245" spans="1:33" ht="30" customHeight="1">
      <c r="A245" s="48" t="s">
        <v>22</v>
      </c>
      <c r="B245" s="188" t="s">
        <v>211</v>
      </c>
      <c r="C245" s="93" t="s">
        <v>212</v>
      </c>
      <c r="D245" s="51"/>
      <c r="E245" s="52"/>
      <c r="F245" s="53"/>
      <c r="G245" s="54">
        <f>E245*F245</f>
        <v>0</v>
      </c>
      <c r="H245" s="52"/>
      <c r="I245" s="53"/>
      <c r="J245" s="54">
        <f>H245*I245</f>
        <v>0</v>
      </c>
      <c r="K245" s="52"/>
      <c r="L245" s="53"/>
      <c r="M245" s="54">
        <f>K245*L245</f>
        <v>0</v>
      </c>
      <c r="N245" s="52"/>
      <c r="O245" s="53"/>
      <c r="P245" s="54">
        <f>N245*O245</f>
        <v>0</v>
      </c>
      <c r="Q245" s="52"/>
      <c r="R245" s="53"/>
      <c r="S245" s="54">
        <f>Q245*R245</f>
        <v>0</v>
      </c>
      <c r="T245" s="52"/>
      <c r="U245" s="53"/>
      <c r="V245" s="54">
        <f>T245*U245</f>
        <v>0</v>
      </c>
      <c r="W245" s="55">
        <f t="shared" si="79"/>
        <v>0</v>
      </c>
      <c r="X245" s="242">
        <f t="shared" si="80"/>
        <v>0</v>
      </c>
      <c r="Y245" s="242">
        <f t="shared" si="67"/>
        <v>0</v>
      </c>
      <c r="Z245" s="249" t="e">
        <f t="shared" si="81"/>
        <v>#DIV/0!</v>
      </c>
      <c r="AA245" s="212"/>
      <c r="AB245" s="57"/>
      <c r="AC245" s="57"/>
      <c r="AD245" s="57"/>
      <c r="AE245" s="57"/>
      <c r="AF245" s="57"/>
      <c r="AG245" s="57"/>
    </row>
    <row r="246" spans="1:33" ht="30" customHeight="1">
      <c r="A246" s="48" t="s">
        <v>22</v>
      </c>
      <c r="B246" s="188" t="s">
        <v>213</v>
      </c>
      <c r="C246" s="93" t="s">
        <v>212</v>
      </c>
      <c r="D246" s="51"/>
      <c r="E246" s="52"/>
      <c r="F246" s="53"/>
      <c r="G246" s="54">
        <f>E246*F246</f>
        <v>0</v>
      </c>
      <c r="H246" s="52"/>
      <c r="I246" s="53"/>
      <c r="J246" s="54">
        <f>H246*I246</f>
        <v>0</v>
      </c>
      <c r="K246" s="52"/>
      <c r="L246" s="53"/>
      <c r="M246" s="54">
        <f>K246*L246</f>
        <v>0</v>
      </c>
      <c r="N246" s="52"/>
      <c r="O246" s="53"/>
      <c r="P246" s="54">
        <f>N246*O246</f>
        <v>0</v>
      </c>
      <c r="Q246" s="52"/>
      <c r="R246" s="53"/>
      <c r="S246" s="54">
        <f>Q246*R246</f>
        <v>0</v>
      </c>
      <c r="T246" s="52"/>
      <c r="U246" s="53"/>
      <c r="V246" s="54">
        <f>T246*U246</f>
        <v>0</v>
      </c>
      <c r="W246" s="55">
        <f t="shared" si="79"/>
        <v>0</v>
      </c>
      <c r="X246" s="242">
        <f t="shared" si="80"/>
        <v>0</v>
      </c>
      <c r="Y246" s="242">
        <f t="shared" si="67"/>
        <v>0</v>
      </c>
      <c r="Z246" s="249" t="e">
        <f t="shared" si="81"/>
        <v>#DIV/0!</v>
      </c>
      <c r="AA246" s="212"/>
      <c r="AB246" s="57"/>
      <c r="AC246" s="57"/>
      <c r="AD246" s="57"/>
      <c r="AE246" s="57"/>
      <c r="AF246" s="57"/>
      <c r="AG246" s="57"/>
    </row>
    <row r="247" spans="1:33" ht="30" customHeight="1">
      <c r="A247" s="58" t="s">
        <v>22</v>
      </c>
      <c r="B247" s="202" t="s">
        <v>214</v>
      </c>
      <c r="C247" s="93" t="s">
        <v>212</v>
      </c>
      <c r="D247" s="60"/>
      <c r="E247" s="61"/>
      <c r="F247" s="62"/>
      <c r="G247" s="63">
        <f>E247*F247</f>
        <v>0</v>
      </c>
      <c r="H247" s="61"/>
      <c r="I247" s="62"/>
      <c r="J247" s="63">
        <f>H247*I247</f>
        <v>0</v>
      </c>
      <c r="K247" s="61"/>
      <c r="L247" s="62"/>
      <c r="M247" s="63">
        <f>K247*L247</f>
        <v>0</v>
      </c>
      <c r="N247" s="61"/>
      <c r="O247" s="62"/>
      <c r="P247" s="63">
        <f>N247*O247</f>
        <v>0</v>
      </c>
      <c r="Q247" s="61"/>
      <c r="R247" s="62"/>
      <c r="S247" s="63">
        <f>Q247*R247</f>
        <v>0</v>
      </c>
      <c r="T247" s="61"/>
      <c r="U247" s="62"/>
      <c r="V247" s="63">
        <f>T247*U247</f>
        <v>0</v>
      </c>
      <c r="W247" s="64">
        <f t="shared" si="79"/>
        <v>0</v>
      </c>
      <c r="X247" s="242">
        <f t="shared" si="80"/>
        <v>0</v>
      </c>
      <c r="Y247" s="242">
        <f t="shared" si="67"/>
        <v>0</v>
      </c>
      <c r="Z247" s="249" t="e">
        <f t="shared" si="81"/>
        <v>#DIV/0!</v>
      </c>
      <c r="AA247" s="221"/>
      <c r="AB247" s="57"/>
      <c r="AC247" s="57"/>
      <c r="AD247" s="57"/>
      <c r="AE247" s="57"/>
      <c r="AF247" s="57"/>
      <c r="AG247" s="57"/>
    </row>
    <row r="248" spans="1:33" ht="30" customHeight="1" thickBot="1">
      <c r="A248" s="58" t="s">
        <v>22</v>
      </c>
      <c r="B248" s="202" t="s">
        <v>215</v>
      </c>
      <c r="C248" s="94" t="s">
        <v>216</v>
      </c>
      <c r="D248" s="72"/>
      <c r="E248" s="239"/>
      <c r="F248" s="62">
        <v>0.22</v>
      </c>
      <c r="G248" s="63">
        <f>E248*F248</f>
        <v>0</v>
      </c>
      <c r="H248" s="239"/>
      <c r="I248" s="62">
        <v>0.22</v>
      </c>
      <c r="J248" s="63">
        <f>H248*I248</f>
        <v>0</v>
      </c>
      <c r="K248" s="239"/>
      <c r="L248" s="62">
        <v>0.22</v>
      </c>
      <c r="M248" s="63">
        <f>K248*L248</f>
        <v>0</v>
      </c>
      <c r="N248" s="239"/>
      <c r="O248" s="62">
        <v>0.22</v>
      </c>
      <c r="P248" s="63">
        <f>N248*O248</f>
        <v>0</v>
      </c>
      <c r="Q248" s="239"/>
      <c r="R248" s="62">
        <v>0.22</v>
      </c>
      <c r="S248" s="63">
        <f>Q248*R248</f>
        <v>0</v>
      </c>
      <c r="T248" s="239"/>
      <c r="U248" s="62">
        <v>0.22</v>
      </c>
      <c r="V248" s="63">
        <f>T248*U248</f>
        <v>0</v>
      </c>
      <c r="W248" s="64">
        <f t="shared" si="79"/>
        <v>0</v>
      </c>
      <c r="X248" s="242">
        <f t="shared" si="80"/>
        <v>0</v>
      </c>
      <c r="Y248" s="242">
        <f t="shared" si="67"/>
        <v>0</v>
      </c>
      <c r="Z248" s="249" t="e">
        <f t="shared" si="81"/>
        <v>#DIV/0!</v>
      </c>
      <c r="AA248" s="223"/>
      <c r="AB248" s="57"/>
      <c r="AC248" s="57"/>
      <c r="AD248" s="57"/>
      <c r="AE248" s="57"/>
      <c r="AF248" s="57"/>
      <c r="AG248" s="57"/>
    </row>
    <row r="249" spans="1:33" ht="30" customHeight="1">
      <c r="A249" s="39" t="s">
        <v>20</v>
      </c>
      <c r="B249" s="209" t="s">
        <v>217</v>
      </c>
      <c r="C249" s="120" t="s">
        <v>218</v>
      </c>
      <c r="D249" s="66"/>
      <c r="E249" s="67">
        <f>SUM(E250:E252)</f>
        <v>0</v>
      </c>
      <c r="F249" s="68"/>
      <c r="G249" s="69">
        <f>SUM(G250:G252)</f>
        <v>0</v>
      </c>
      <c r="H249" s="67">
        <f>SUM(H250:H252)</f>
        <v>0</v>
      </c>
      <c r="I249" s="68"/>
      <c r="J249" s="69">
        <f>SUM(J250:J252)</f>
        <v>0</v>
      </c>
      <c r="K249" s="67">
        <f>SUM(K250:K252)</f>
        <v>0</v>
      </c>
      <c r="L249" s="68"/>
      <c r="M249" s="69">
        <f>SUM(M250:M252)</f>
        <v>0</v>
      </c>
      <c r="N249" s="67">
        <f>SUM(N250:N252)</f>
        <v>0</v>
      </c>
      <c r="O249" s="68"/>
      <c r="P249" s="69">
        <f>SUM(P250:P252)</f>
        <v>0</v>
      </c>
      <c r="Q249" s="67">
        <f>SUM(Q250:Q252)</f>
        <v>0</v>
      </c>
      <c r="R249" s="68"/>
      <c r="S249" s="69">
        <f>SUM(S250:S252)</f>
        <v>0</v>
      </c>
      <c r="T249" s="67">
        <f>SUM(T250:T252)</f>
        <v>0</v>
      </c>
      <c r="U249" s="68"/>
      <c r="V249" s="69">
        <f>SUM(V250:V252)</f>
        <v>0</v>
      </c>
      <c r="W249" s="69">
        <f>SUM(W250:W252)</f>
        <v>0</v>
      </c>
      <c r="X249" s="69">
        <f>SUM(X250:X252)</f>
        <v>0</v>
      </c>
      <c r="Y249" s="69">
        <f t="shared" si="67"/>
        <v>0</v>
      </c>
      <c r="Z249" s="69" t="e">
        <f>Y249/W249</f>
        <v>#DIV/0!</v>
      </c>
      <c r="AA249" s="228"/>
      <c r="AB249" s="47"/>
      <c r="AC249" s="47"/>
      <c r="AD249" s="47"/>
      <c r="AE249" s="47"/>
      <c r="AF249" s="47"/>
      <c r="AG249" s="47"/>
    </row>
    <row r="250" spans="1:33" ht="30" customHeight="1">
      <c r="A250" s="48" t="s">
        <v>22</v>
      </c>
      <c r="B250" s="188" t="s">
        <v>219</v>
      </c>
      <c r="C250" s="93" t="s">
        <v>220</v>
      </c>
      <c r="D250" s="51"/>
      <c r="E250" s="52"/>
      <c r="F250" s="53"/>
      <c r="G250" s="54">
        <f>E250*F250</f>
        <v>0</v>
      </c>
      <c r="H250" s="52"/>
      <c r="I250" s="53"/>
      <c r="J250" s="54">
        <f>H250*I250</f>
        <v>0</v>
      </c>
      <c r="K250" s="52"/>
      <c r="L250" s="53"/>
      <c r="M250" s="54">
        <f>K250*L250</f>
        <v>0</v>
      </c>
      <c r="N250" s="52"/>
      <c r="O250" s="53"/>
      <c r="P250" s="54">
        <f>N250*O250</f>
        <v>0</v>
      </c>
      <c r="Q250" s="52"/>
      <c r="R250" s="53"/>
      <c r="S250" s="54">
        <f>Q250*R250</f>
        <v>0</v>
      </c>
      <c r="T250" s="52"/>
      <c r="U250" s="53"/>
      <c r="V250" s="54">
        <f>T250*U250</f>
        <v>0</v>
      </c>
      <c r="W250" s="55">
        <f t="shared" si="79"/>
        <v>0</v>
      </c>
      <c r="X250" s="242">
        <f t="shared" si="80"/>
        <v>0</v>
      </c>
      <c r="Y250" s="242">
        <f t="shared" si="67"/>
        <v>0</v>
      </c>
      <c r="Z250" s="249" t="e">
        <f t="shared" si="81"/>
        <v>#DIV/0!</v>
      </c>
      <c r="AA250" s="226"/>
      <c r="AB250" s="57"/>
      <c r="AC250" s="57"/>
      <c r="AD250" s="57"/>
      <c r="AE250" s="57"/>
      <c r="AF250" s="57"/>
      <c r="AG250" s="57"/>
    </row>
    <row r="251" spans="1:33" ht="30" customHeight="1">
      <c r="A251" s="48" t="s">
        <v>22</v>
      </c>
      <c r="B251" s="188" t="s">
        <v>221</v>
      </c>
      <c r="C251" s="93" t="s">
        <v>220</v>
      </c>
      <c r="D251" s="51"/>
      <c r="E251" s="52"/>
      <c r="F251" s="53"/>
      <c r="G251" s="54">
        <f>E251*F251</f>
        <v>0</v>
      </c>
      <c r="H251" s="52"/>
      <c r="I251" s="53"/>
      <c r="J251" s="54">
        <f>H251*I251</f>
        <v>0</v>
      </c>
      <c r="K251" s="52"/>
      <c r="L251" s="53"/>
      <c r="M251" s="54">
        <f>K251*L251</f>
        <v>0</v>
      </c>
      <c r="N251" s="52"/>
      <c r="O251" s="53"/>
      <c r="P251" s="54">
        <f>N251*O251</f>
        <v>0</v>
      </c>
      <c r="Q251" s="52"/>
      <c r="R251" s="53"/>
      <c r="S251" s="54">
        <f>Q251*R251</f>
        <v>0</v>
      </c>
      <c r="T251" s="52"/>
      <c r="U251" s="53"/>
      <c r="V251" s="54">
        <f>T251*U251</f>
        <v>0</v>
      </c>
      <c r="W251" s="55">
        <f t="shared" si="79"/>
        <v>0</v>
      </c>
      <c r="X251" s="242">
        <f t="shared" si="80"/>
        <v>0</v>
      </c>
      <c r="Y251" s="242">
        <f t="shared" si="67"/>
        <v>0</v>
      </c>
      <c r="Z251" s="249" t="e">
        <f t="shared" si="81"/>
        <v>#DIV/0!</v>
      </c>
      <c r="AA251" s="226"/>
      <c r="AB251" s="57"/>
      <c r="AC251" s="57"/>
      <c r="AD251" s="57"/>
      <c r="AE251" s="57"/>
      <c r="AF251" s="57"/>
      <c r="AG251" s="57"/>
    </row>
    <row r="252" spans="1:33" ht="30" customHeight="1" thickBot="1">
      <c r="A252" s="58" t="s">
        <v>22</v>
      </c>
      <c r="B252" s="202" t="s">
        <v>222</v>
      </c>
      <c r="C252" s="85" t="s">
        <v>220</v>
      </c>
      <c r="D252" s="60"/>
      <c r="E252" s="61"/>
      <c r="F252" s="62"/>
      <c r="G252" s="63">
        <f>E252*F252</f>
        <v>0</v>
      </c>
      <c r="H252" s="61"/>
      <c r="I252" s="62"/>
      <c r="J252" s="63">
        <f>H252*I252</f>
        <v>0</v>
      </c>
      <c r="K252" s="61"/>
      <c r="L252" s="62"/>
      <c r="M252" s="63">
        <f>K252*L252</f>
        <v>0</v>
      </c>
      <c r="N252" s="61"/>
      <c r="O252" s="62"/>
      <c r="P252" s="63">
        <f>N252*O252</f>
        <v>0</v>
      </c>
      <c r="Q252" s="61"/>
      <c r="R252" s="62"/>
      <c r="S252" s="63">
        <f>Q252*R252</f>
        <v>0</v>
      </c>
      <c r="T252" s="61"/>
      <c r="U252" s="62"/>
      <c r="V252" s="63">
        <f>T252*U252</f>
        <v>0</v>
      </c>
      <c r="W252" s="64">
        <f t="shared" si="79"/>
        <v>0</v>
      </c>
      <c r="X252" s="242">
        <f t="shared" si="80"/>
        <v>0</v>
      </c>
      <c r="Y252" s="242">
        <f t="shared" si="67"/>
        <v>0</v>
      </c>
      <c r="Z252" s="249" t="e">
        <f t="shared" si="81"/>
        <v>#DIV/0!</v>
      </c>
      <c r="AA252" s="227"/>
      <c r="AB252" s="57"/>
      <c r="AC252" s="57"/>
      <c r="AD252" s="57"/>
      <c r="AE252" s="57"/>
      <c r="AF252" s="57"/>
      <c r="AG252" s="57"/>
    </row>
    <row r="253" spans="1:33" ht="30" customHeight="1">
      <c r="A253" s="39" t="s">
        <v>20</v>
      </c>
      <c r="B253" s="209" t="s">
        <v>223</v>
      </c>
      <c r="C253" s="207" t="s">
        <v>199</v>
      </c>
      <c r="D253" s="66"/>
      <c r="E253" s="67">
        <f>SUM(E254:E260)</f>
        <v>0</v>
      </c>
      <c r="F253" s="68"/>
      <c r="G253" s="69">
        <f>SUM(G254:G261)</f>
        <v>0</v>
      </c>
      <c r="H253" s="67">
        <f>SUM(H254:H260)</f>
        <v>0</v>
      </c>
      <c r="I253" s="68"/>
      <c r="J253" s="69">
        <f>SUM(J254:J261)</f>
        <v>0</v>
      </c>
      <c r="K253" s="67">
        <f>SUM(K254:K260)</f>
        <v>0</v>
      </c>
      <c r="L253" s="68"/>
      <c r="M253" s="69">
        <f>SUM(M254:M261)</f>
        <v>0</v>
      </c>
      <c r="N253" s="67">
        <f>SUM(N254:N260)</f>
        <v>0</v>
      </c>
      <c r="O253" s="68"/>
      <c r="P253" s="69">
        <f>SUM(P254:P261)</f>
        <v>0</v>
      </c>
      <c r="Q253" s="67">
        <f>SUM(Q254:Q260)</f>
        <v>0</v>
      </c>
      <c r="R253" s="68"/>
      <c r="S253" s="69">
        <f>SUM(S254:S261)</f>
        <v>0</v>
      </c>
      <c r="T253" s="67">
        <f>SUM(T254:T260)</f>
        <v>0</v>
      </c>
      <c r="U253" s="68"/>
      <c r="V253" s="69">
        <f>SUM(V254:V261)</f>
        <v>0</v>
      </c>
      <c r="W253" s="69">
        <f>SUM(W254:W261)</f>
        <v>0</v>
      </c>
      <c r="X253" s="69">
        <f>SUM(X254:X261)</f>
        <v>0</v>
      </c>
      <c r="Y253" s="69">
        <f t="shared" si="67"/>
        <v>0</v>
      </c>
      <c r="Z253" s="69" t="e">
        <f>Y253/W253</f>
        <v>#DIV/0!</v>
      </c>
      <c r="AA253" s="228"/>
      <c r="AB253" s="47"/>
      <c r="AC253" s="47"/>
      <c r="AD253" s="47"/>
      <c r="AE253" s="47"/>
      <c r="AF253" s="47"/>
      <c r="AG253" s="47"/>
    </row>
    <row r="254" spans="1:33" ht="30" customHeight="1">
      <c r="A254" s="48" t="s">
        <v>22</v>
      </c>
      <c r="B254" s="188" t="s">
        <v>224</v>
      </c>
      <c r="C254" s="170" t="s">
        <v>245</v>
      </c>
      <c r="D254" s="51"/>
      <c r="E254" s="52"/>
      <c r="F254" s="53"/>
      <c r="G254" s="54">
        <f aca="true" t="shared" si="82" ref="G254:G261">E254*F254</f>
        <v>0</v>
      </c>
      <c r="H254" s="52"/>
      <c r="I254" s="53"/>
      <c r="J254" s="54">
        <f aca="true" t="shared" si="83" ref="J254:J261">H254*I254</f>
        <v>0</v>
      </c>
      <c r="K254" s="52"/>
      <c r="L254" s="53"/>
      <c r="M254" s="54">
        <f aca="true" t="shared" si="84" ref="M254:M260">K254*L254</f>
        <v>0</v>
      </c>
      <c r="N254" s="52"/>
      <c r="O254" s="53"/>
      <c r="P254" s="54">
        <f aca="true" t="shared" si="85" ref="P254:P260">N254*O254</f>
        <v>0</v>
      </c>
      <c r="Q254" s="52"/>
      <c r="R254" s="53"/>
      <c r="S254" s="54">
        <f aca="true" t="shared" si="86" ref="S254:S261">Q254*R254</f>
        <v>0</v>
      </c>
      <c r="T254" s="52"/>
      <c r="U254" s="53"/>
      <c r="V254" s="54">
        <f aca="true" t="shared" si="87" ref="V254:V261">T254*U254</f>
        <v>0</v>
      </c>
      <c r="W254" s="55">
        <f t="shared" si="79"/>
        <v>0</v>
      </c>
      <c r="X254" s="242">
        <f t="shared" si="80"/>
        <v>0</v>
      </c>
      <c r="Y254" s="242">
        <f t="shared" si="67"/>
        <v>0</v>
      </c>
      <c r="Z254" s="249" t="e">
        <f t="shared" si="81"/>
        <v>#DIV/0!</v>
      </c>
      <c r="AA254" s="226"/>
      <c r="AB254" s="57"/>
      <c r="AC254" s="57"/>
      <c r="AD254" s="57"/>
      <c r="AE254" s="57"/>
      <c r="AF254" s="57"/>
      <c r="AG254" s="57"/>
    </row>
    <row r="255" spans="1:33" ht="30" customHeight="1">
      <c r="A255" s="48" t="s">
        <v>22</v>
      </c>
      <c r="B255" s="188" t="s">
        <v>225</v>
      </c>
      <c r="C255" s="93" t="s">
        <v>226</v>
      </c>
      <c r="D255" s="51"/>
      <c r="E255" s="52"/>
      <c r="F255" s="53"/>
      <c r="G255" s="54">
        <f t="shared" si="82"/>
        <v>0</v>
      </c>
      <c r="H255" s="52"/>
      <c r="I255" s="53"/>
      <c r="J255" s="54">
        <f t="shared" si="83"/>
        <v>0</v>
      </c>
      <c r="K255" s="52"/>
      <c r="L255" s="53"/>
      <c r="M255" s="54">
        <f t="shared" si="84"/>
        <v>0</v>
      </c>
      <c r="N255" s="52"/>
      <c r="O255" s="53"/>
      <c r="P255" s="54">
        <f t="shared" si="85"/>
        <v>0</v>
      </c>
      <c r="Q255" s="52"/>
      <c r="R255" s="53"/>
      <c r="S255" s="54">
        <f t="shared" si="86"/>
        <v>0</v>
      </c>
      <c r="T255" s="52"/>
      <c r="U255" s="53"/>
      <c r="V255" s="54">
        <f t="shared" si="87"/>
        <v>0</v>
      </c>
      <c r="W255" s="64">
        <f t="shared" si="79"/>
        <v>0</v>
      </c>
      <c r="X255" s="242">
        <f t="shared" si="80"/>
        <v>0</v>
      </c>
      <c r="Y255" s="242">
        <f t="shared" si="67"/>
        <v>0</v>
      </c>
      <c r="Z255" s="249" t="e">
        <f t="shared" si="81"/>
        <v>#DIV/0!</v>
      </c>
      <c r="AA255" s="226"/>
      <c r="AB255" s="57"/>
      <c r="AC255" s="57"/>
      <c r="AD255" s="57"/>
      <c r="AE255" s="57"/>
      <c r="AF255" s="57"/>
      <c r="AG255" s="57"/>
    </row>
    <row r="256" spans="1:33" ht="30" customHeight="1">
      <c r="A256" s="48" t="s">
        <v>22</v>
      </c>
      <c r="B256" s="188" t="s">
        <v>227</v>
      </c>
      <c r="C256" s="93" t="s">
        <v>228</v>
      </c>
      <c r="D256" s="51"/>
      <c r="E256" s="52"/>
      <c r="F256" s="53"/>
      <c r="G256" s="54">
        <f t="shared" si="82"/>
        <v>0</v>
      </c>
      <c r="H256" s="52"/>
      <c r="I256" s="53"/>
      <c r="J256" s="54">
        <f t="shared" si="83"/>
        <v>0</v>
      </c>
      <c r="K256" s="52"/>
      <c r="L256" s="53"/>
      <c r="M256" s="54">
        <f t="shared" si="84"/>
        <v>0</v>
      </c>
      <c r="N256" s="52"/>
      <c r="O256" s="53"/>
      <c r="P256" s="54">
        <f t="shared" si="85"/>
        <v>0</v>
      </c>
      <c r="Q256" s="52"/>
      <c r="R256" s="53"/>
      <c r="S256" s="54">
        <f t="shared" si="86"/>
        <v>0</v>
      </c>
      <c r="T256" s="52"/>
      <c r="U256" s="53"/>
      <c r="V256" s="54">
        <f t="shared" si="87"/>
        <v>0</v>
      </c>
      <c r="W256" s="64">
        <f t="shared" si="79"/>
        <v>0</v>
      </c>
      <c r="X256" s="242">
        <f t="shared" si="80"/>
        <v>0</v>
      </c>
      <c r="Y256" s="242">
        <f t="shared" si="67"/>
        <v>0</v>
      </c>
      <c r="Z256" s="249" t="e">
        <f t="shared" si="81"/>
        <v>#DIV/0!</v>
      </c>
      <c r="AA256" s="226"/>
      <c r="AB256" s="57"/>
      <c r="AC256" s="57"/>
      <c r="AD256" s="57"/>
      <c r="AE256" s="57"/>
      <c r="AF256" s="57"/>
      <c r="AG256" s="57"/>
    </row>
    <row r="257" spans="1:33" ht="30" customHeight="1">
      <c r="A257" s="48" t="s">
        <v>22</v>
      </c>
      <c r="B257" s="188" t="s">
        <v>229</v>
      </c>
      <c r="C257" s="93" t="s">
        <v>230</v>
      </c>
      <c r="D257" s="51"/>
      <c r="E257" s="52"/>
      <c r="F257" s="53"/>
      <c r="G257" s="54">
        <f t="shared" si="82"/>
        <v>0</v>
      </c>
      <c r="H257" s="52"/>
      <c r="I257" s="53"/>
      <c r="J257" s="54">
        <f t="shared" si="83"/>
        <v>0</v>
      </c>
      <c r="K257" s="52"/>
      <c r="L257" s="53"/>
      <c r="M257" s="54">
        <f t="shared" si="84"/>
        <v>0</v>
      </c>
      <c r="N257" s="52"/>
      <c r="O257" s="53"/>
      <c r="P257" s="54">
        <f t="shared" si="85"/>
        <v>0</v>
      </c>
      <c r="Q257" s="52"/>
      <c r="R257" s="53"/>
      <c r="S257" s="54">
        <f t="shared" si="86"/>
        <v>0</v>
      </c>
      <c r="T257" s="52"/>
      <c r="U257" s="53"/>
      <c r="V257" s="54">
        <f t="shared" si="87"/>
        <v>0</v>
      </c>
      <c r="W257" s="64">
        <f t="shared" si="79"/>
        <v>0</v>
      </c>
      <c r="X257" s="242">
        <f t="shared" si="80"/>
        <v>0</v>
      </c>
      <c r="Y257" s="242">
        <f t="shared" si="67"/>
        <v>0</v>
      </c>
      <c r="Z257" s="249" t="e">
        <f t="shared" si="81"/>
        <v>#DIV/0!</v>
      </c>
      <c r="AA257" s="226"/>
      <c r="AB257" s="57"/>
      <c r="AC257" s="57"/>
      <c r="AD257" s="57"/>
      <c r="AE257" s="57"/>
      <c r="AF257" s="57"/>
      <c r="AG257" s="57"/>
    </row>
    <row r="258" spans="1:33" ht="30" customHeight="1">
      <c r="A258" s="48" t="s">
        <v>22</v>
      </c>
      <c r="B258" s="188" t="s">
        <v>231</v>
      </c>
      <c r="C258" s="169" t="s">
        <v>244</v>
      </c>
      <c r="D258" s="51"/>
      <c r="E258" s="52"/>
      <c r="F258" s="53"/>
      <c r="G258" s="54">
        <f t="shared" si="82"/>
        <v>0</v>
      </c>
      <c r="H258" s="52"/>
      <c r="I258" s="53"/>
      <c r="J258" s="54">
        <f t="shared" si="83"/>
        <v>0</v>
      </c>
      <c r="K258" s="52"/>
      <c r="L258" s="53"/>
      <c r="M258" s="54">
        <f t="shared" si="84"/>
        <v>0</v>
      </c>
      <c r="N258" s="52"/>
      <c r="O258" s="53"/>
      <c r="P258" s="54">
        <f t="shared" si="85"/>
        <v>0</v>
      </c>
      <c r="Q258" s="52"/>
      <c r="R258" s="53"/>
      <c r="S258" s="54">
        <f t="shared" si="86"/>
        <v>0</v>
      </c>
      <c r="T258" s="52"/>
      <c r="U258" s="53"/>
      <c r="V258" s="54">
        <f t="shared" si="87"/>
        <v>0</v>
      </c>
      <c r="W258" s="64">
        <f t="shared" si="79"/>
        <v>0</v>
      </c>
      <c r="X258" s="242">
        <f t="shared" si="80"/>
        <v>0</v>
      </c>
      <c r="Y258" s="242">
        <f t="shared" si="67"/>
        <v>0</v>
      </c>
      <c r="Z258" s="249" t="e">
        <f t="shared" si="81"/>
        <v>#DIV/0!</v>
      </c>
      <c r="AA258" s="226"/>
      <c r="AB258" s="56"/>
      <c r="AC258" s="57"/>
      <c r="AD258" s="57"/>
      <c r="AE258" s="57"/>
      <c r="AF258" s="57"/>
      <c r="AG258" s="57"/>
    </row>
    <row r="259" spans="1:33" ht="30" customHeight="1">
      <c r="A259" s="48" t="s">
        <v>22</v>
      </c>
      <c r="B259" s="188" t="s">
        <v>232</v>
      </c>
      <c r="C259" s="169" t="s">
        <v>244</v>
      </c>
      <c r="D259" s="51"/>
      <c r="E259" s="52"/>
      <c r="F259" s="53"/>
      <c r="G259" s="54">
        <f t="shared" si="82"/>
        <v>0</v>
      </c>
      <c r="H259" s="52"/>
      <c r="I259" s="53"/>
      <c r="J259" s="54">
        <f t="shared" si="83"/>
        <v>0</v>
      </c>
      <c r="K259" s="52"/>
      <c r="L259" s="53"/>
      <c r="M259" s="54">
        <f t="shared" si="84"/>
        <v>0</v>
      </c>
      <c r="N259" s="52"/>
      <c r="O259" s="53"/>
      <c r="P259" s="54">
        <f t="shared" si="85"/>
        <v>0</v>
      </c>
      <c r="Q259" s="52"/>
      <c r="R259" s="53"/>
      <c r="S259" s="54">
        <f t="shared" si="86"/>
        <v>0</v>
      </c>
      <c r="T259" s="52"/>
      <c r="U259" s="53"/>
      <c r="V259" s="54">
        <f t="shared" si="87"/>
        <v>0</v>
      </c>
      <c r="W259" s="64">
        <f t="shared" si="79"/>
        <v>0</v>
      </c>
      <c r="X259" s="242">
        <f t="shared" si="80"/>
        <v>0</v>
      </c>
      <c r="Y259" s="242">
        <f t="shared" si="67"/>
        <v>0</v>
      </c>
      <c r="Z259" s="249" t="e">
        <f t="shared" si="81"/>
        <v>#DIV/0!</v>
      </c>
      <c r="AA259" s="226"/>
      <c r="AB259" s="57"/>
      <c r="AC259" s="57"/>
      <c r="AD259" s="57"/>
      <c r="AE259" s="57"/>
      <c r="AF259" s="57"/>
      <c r="AG259" s="57"/>
    </row>
    <row r="260" spans="1:33" ht="30" customHeight="1">
      <c r="A260" s="58" t="s">
        <v>22</v>
      </c>
      <c r="B260" s="202" t="s">
        <v>233</v>
      </c>
      <c r="C260" s="169" t="s">
        <v>244</v>
      </c>
      <c r="D260" s="60"/>
      <c r="E260" s="61"/>
      <c r="F260" s="62"/>
      <c r="G260" s="63">
        <f t="shared" si="82"/>
        <v>0</v>
      </c>
      <c r="H260" s="61"/>
      <c r="I260" s="62"/>
      <c r="J260" s="63">
        <f t="shared" si="83"/>
        <v>0</v>
      </c>
      <c r="K260" s="61"/>
      <c r="L260" s="62"/>
      <c r="M260" s="63">
        <f t="shared" si="84"/>
        <v>0</v>
      </c>
      <c r="N260" s="61"/>
      <c r="O260" s="62"/>
      <c r="P260" s="63">
        <f t="shared" si="85"/>
        <v>0</v>
      </c>
      <c r="Q260" s="61"/>
      <c r="R260" s="62"/>
      <c r="S260" s="63">
        <f t="shared" si="86"/>
        <v>0</v>
      </c>
      <c r="T260" s="61"/>
      <c r="U260" s="62"/>
      <c r="V260" s="63">
        <f t="shared" si="87"/>
        <v>0</v>
      </c>
      <c r="W260" s="64">
        <f t="shared" si="79"/>
        <v>0</v>
      </c>
      <c r="X260" s="242">
        <f t="shared" si="80"/>
        <v>0</v>
      </c>
      <c r="Y260" s="242">
        <f t="shared" si="67"/>
        <v>0</v>
      </c>
      <c r="Z260" s="249" t="e">
        <f t="shared" si="81"/>
        <v>#DIV/0!</v>
      </c>
      <c r="AA260" s="227"/>
      <c r="AB260" s="57"/>
      <c r="AC260" s="57"/>
      <c r="AD260" s="57"/>
      <c r="AE260" s="57"/>
      <c r="AF260" s="57"/>
      <c r="AG260" s="57"/>
    </row>
    <row r="261" spans="1:33" ht="30" customHeight="1" thickBot="1">
      <c r="A261" s="58" t="s">
        <v>22</v>
      </c>
      <c r="B261" s="189" t="s">
        <v>234</v>
      </c>
      <c r="C261" s="94" t="s">
        <v>235</v>
      </c>
      <c r="D261" s="72"/>
      <c r="E261" s="239"/>
      <c r="F261" s="62">
        <v>0.22</v>
      </c>
      <c r="G261" s="63">
        <f t="shared" si="82"/>
        <v>0</v>
      </c>
      <c r="H261" s="239"/>
      <c r="I261" s="62">
        <v>0.22</v>
      </c>
      <c r="J261" s="63">
        <f t="shared" si="83"/>
        <v>0</v>
      </c>
      <c r="K261" s="239"/>
      <c r="L261" s="62">
        <v>0.22</v>
      </c>
      <c r="M261" s="63">
        <f>K261*L261</f>
        <v>0</v>
      </c>
      <c r="N261" s="239"/>
      <c r="O261" s="62">
        <v>0.22</v>
      </c>
      <c r="P261" s="63">
        <f>N261*O261</f>
        <v>0</v>
      </c>
      <c r="Q261" s="239"/>
      <c r="R261" s="62">
        <v>0.22</v>
      </c>
      <c r="S261" s="63">
        <f t="shared" si="86"/>
        <v>0</v>
      </c>
      <c r="T261" s="239"/>
      <c r="U261" s="62">
        <v>0.22</v>
      </c>
      <c r="V261" s="63">
        <f t="shared" si="87"/>
        <v>0</v>
      </c>
      <c r="W261" s="64">
        <f t="shared" si="79"/>
        <v>0</v>
      </c>
      <c r="X261" s="242">
        <f t="shared" si="80"/>
        <v>0</v>
      </c>
      <c r="Y261" s="242">
        <f t="shared" si="67"/>
        <v>0</v>
      </c>
      <c r="Z261" s="249" t="e">
        <f t="shared" si="81"/>
        <v>#DIV/0!</v>
      </c>
      <c r="AA261" s="223"/>
      <c r="AB261" s="5"/>
      <c r="AC261" s="5"/>
      <c r="AD261" s="5"/>
      <c r="AE261" s="5"/>
      <c r="AF261" s="5"/>
      <c r="AG261" s="5"/>
    </row>
    <row r="262" spans="1:33" ht="30" customHeight="1" thickBot="1">
      <c r="A262" s="143" t="s">
        <v>236</v>
      </c>
      <c r="B262" s="196"/>
      <c r="C262" s="144"/>
      <c r="D262" s="145"/>
      <c r="E262" s="112">
        <f>E253+E249+E244+E234</f>
        <v>9</v>
      </c>
      <c r="F262" s="87"/>
      <c r="G262" s="146">
        <f>G253+G249+G244+G234</f>
        <v>207000</v>
      </c>
      <c r="H262" s="112">
        <f>H253+H249+H244+H234</f>
        <v>9</v>
      </c>
      <c r="I262" s="87"/>
      <c r="J262" s="146">
        <f>J253+J249+J244+J234</f>
        <v>207000</v>
      </c>
      <c r="K262" s="112">
        <f>K253+K249+K244+K234</f>
        <v>0</v>
      </c>
      <c r="L262" s="87"/>
      <c r="M262" s="146">
        <f>M253+M249+M244+M234</f>
        <v>0</v>
      </c>
      <c r="N262" s="112">
        <f>N253+N249+N244+N234</f>
        <v>0</v>
      </c>
      <c r="O262" s="87"/>
      <c r="P262" s="146">
        <f>P253+P249+P244+P234</f>
        <v>0</v>
      </c>
      <c r="Q262" s="112">
        <f>Q253+Q249+Q244+Q234</f>
        <v>0</v>
      </c>
      <c r="R262" s="87"/>
      <c r="S262" s="146">
        <f>S253+S249+S244+S234</f>
        <v>0</v>
      </c>
      <c r="T262" s="112">
        <f>T253+T249+T244+T234</f>
        <v>0</v>
      </c>
      <c r="U262" s="87"/>
      <c r="V262" s="146">
        <f>V253+V249+V244+V234</f>
        <v>0</v>
      </c>
      <c r="W262" s="147">
        <f>W253+W234+W249+W244</f>
        <v>207000</v>
      </c>
      <c r="X262" s="147">
        <f>X253+X234+X249+X244</f>
        <v>207000</v>
      </c>
      <c r="Y262" s="147">
        <f t="shared" si="67"/>
        <v>0</v>
      </c>
      <c r="Z262" s="147">
        <f>Y262/W262</f>
        <v>0</v>
      </c>
      <c r="AA262" s="229"/>
      <c r="AB262" s="5"/>
      <c r="AC262" s="5"/>
      <c r="AD262" s="5"/>
      <c r="AE262" s="5"/>
      <c r="AF262" s="5"/>
      <c r="AG262" s="5"/>
    </row>
    <row r="263" spans="1:33" ht="30" customHeight="1" thickBot="1">
      <c r="A263" s="148" t="s">
        <v>237</v>
      </c>
      <c r="B263" s="149"/>
      <c r="C263" s="150"/>
      <c r="D263" s="151"/>
      <c r="E263" s="152"/>
      <c r="F263" s="153"/>
      <c r="G263" s="154">
        <f>G36+G50+G61+G83+G97+G189+G197+G205+G213+G220+G224+G232+G262</f>
        <v>714692.16</v>
      </c>
      <c r="H263" s="152"/>
      <c r="I263" s="153"/>
      <c r="J263" s="154">
        <f>J36+J50+J61+J83+J97+J189+J197+J205+J213+J220+J224+J232+J262</f>
        <v>706648.180325</v>
      </c>
      <c r="K263" s="152"/>
      <c r="L263" s="153"/>
      <c r="M263" s="154">
        <f>M36+M50+M61+M83+M97+M189+M197+M205+M213+M220+M224+M232+M262</f>
        <v>0</v>
      </c>
      <c r="N263" s="152"/>
      <c r="O263" s="153"/>
      <c r="P263" s="154">
        <f>P36+P50+P61+P83+P97+P189+P197+P205+P213+P220+P224+P232+P262</f>
        <v>0</v>
      </c>
      <c r="Q263" s="152"/>
      <c r="R263" s="153"/>
      <c r="S263" s="154">
        <f>S36+S50+S61+S83+S97+S189+S197+S205+S213+S220+S224+S232+S262</f>
        <v>0</v>
      </c>
      <c r="T263" s="152"/>
      <c r="U263" s="153"/>
      <c r="V263" s="154">
        <f>V36+V50+V61+V83+V97+V189+V197+V205+V213+V220+V224+V232+V262</f>
        <v>0</v>
      </c>
      <c r="W263" s="154">
        <f>W36+W50+W61+W83+W97+W189+W197+W205+W213+W220+W224+W232+W262</f>
        <v>714692.16</v>
      </c>
      <c r="X263" s="154">
        <f>X36+X50+X61+X83+X97+X189+X197+X205+X213+X220+X224+X232+X262</f>
        <v>706648.180325</v>
      </c>
      <c r="Y263" s="154">
        <f>Y36+Y50+Y61+Y83+Y97+Y189+Y197+Y205+Y213+Y220+Y224+Y232+Y262</f>
        <v>8043.979674999999</v>
      </c>
      <c r="Z263" s="248">
        <f>Y263/W263</f>
        <v>0.011255167084804734</v>
      </c>
      <c r="AA263" s="230"/>
      <c r="AB263" s="5"/>
      <c r="AC263" s="5"/>
      <c r="AD263" s="5"/>
      <c r="AE263" s="5"/>
      <c r="AF263" s="5"/>
      <c r="AG263" s="5"/>
    </row>
    <row r="264" spans="1:33" ht="15" customHeight="1" thickBot="1">
      <c r="A264" s="634"/>
      <c r="B264" s="709"/>
      <c r="C264" s="709"/>
      <c r="D264" s="17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9"/>
      <c r="X264" s="19"/>
      <c r="Y264" s="19"/>
      <c r="Z264" s="19"/>
      <c r="AA264" s="216"/>
      <c r="AB264" s="5"/>
      <c r="AC264" s="5"/>
      <c r="AD264" s="5"/>
      <c r="AE264" s="5"/>
      <c r="AF264" s="5"/>
      <c r="AG264" s="5"/>
    </row>
    <row r="265" spans="1:33" ht="30" customHeight="1" thickBot="1">
      <c r="A265" s="635" t="s">
        <v>238</v>
      </c>
      <c r="B265" s="636"/>
      <c r="C265" s="636"/>
      <c r="D265" s="155"/>
      <c r="E265" s="152"/>
      <c r="F265" s="153"/>
      <c r="G265" s="156">
        <f>Фінансування!C27-'Кошторис  витрат'!G263</f>
        <v>0</v>
      </c>
      <c r="H265" s="152"/>
      <c r="I265" s="153"/>
      <c r="J265" s="156">
        <f>Фінансування!C28-'Кошторис  витрат'!J263</f>
        <v>-0.0003249999135732651</v>
      </c>
      <c r="K265" s="152"/>
      <c r="L265" s="153"/>
      <c r="M265" s="156">
        <f>'Кошторис  витрат'!J30-'Кошторис  витрат'!M263</f>
        <v>0</v>
      </c>
      <c r="N265" s="152"/>
      <c r="O265" s="153"/>
      <c r="P265" s="156">
        <f>'Кошторис  витрат'!J31-'Кошторис  витрат'!P263</f>
        <v>40904.16</v>
      </c>
      <c r="Q265" s="152"/>
      <c r="R265" s="153"/>
      <c r="S265" s="156">
        <f>Фінансування!L27-'Кошторис  витрат'!S263</f>
        <v>0</v>
      </c>
      <c r="T265" s="152"/>
      <c r="U265" s="153"/>
      <c r="V265" s="156">
        <f>Фінансування!L28-'Кошторис  витрат'!V263</f>
        <v>0</v>
      </c>
      <c r="W265" s="157">
        <f>Фінансування!N27-'Кошторис  витрат'!W263</f>
        <v>0</v>
      </c>
      <c r="X265" s="157">
        <f>Фінансування!N28-'Кошторис  витрат'!X263</f>
        <v>-0.0003249999135732651</v>
      </c>
      <c r="Y265" s="157"/>
      <c r="Z265" s="157"/>
      <c r="AA265" s="231"/>
      <c r="AB265" s="5"/>
      <c r="AC265" s="5"/>
      <c r="AD265" s="5"/>
      <c r="AE265" s="5"/>
      <c r="AF265" s="5"/>
      <c r="AG265" s="5"/>
    </row>
    <row r="266" spans="1:33" ht="15.75" customHeight="1">
      <c r="A266" s="1"/>
      <c r="B266" s="158"/>
      <c r="C266" s="2"/>
      <c r="D266" s="159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14"/>
      <c r="X266" s="14"/>
      <c r="Y266" s="14"/>
      <c r="Z266" s="14"/>
      <c r="AA266" s="213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158"/>
      <c r="C267" s="2"/>
      <c r="D267" s="159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14"/>
      <c r="X267" s="14"/>
      <c r="Y267" s="14"/>
      <c r="Z267" s="14"/>
      <c r="AA267" s="213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158"/>
      <c r="C268" s="2"/>
      <c r="D268" s="159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14"/>
      <c r="X268" s="14"/>
      <c r="Y268" s="14"/>
      <c r="Z268" s="14"/>
      <c r="AA268" s="213"/>
      <c r="AB268" s="1"/>
      <c r="AC268" s="1"/>
      <c r="AD268" s="1"/>
      <c r="AE268" s="1"/>
      <c r="AF268" s="1"/>
      <c r="AG268" s="1"/>
    </row>
    <row r="269" spans="1:33" ht="15.75" customHeight="1">
      <c r="A269" s="478" t="s">
        <v>525</v>
      </c>
      <c r="B269" s="478"/>
      <c r="C269" s="478"/>
      <c r="D269" s="159"/>
      <c r="E269" s="160"/>
      <c r="F269" s="160"/>
      <c r="G269" s="7"/>
      <c r="H269" s="160"/>
      <c r="I269" s="160"/>
      <c r="J269" s="7"/>
      <c r="K269" s="161"/>
      <c r="L269" s="6" t="s">
        <v>526</v>
      </c>
      <c r="M269" s="160"/>
      <c r="N269" s="161"/>
      <c r="O269" s="6" t="s">
        <v>526</v>
      </c>
      <c r="P269" s="160"/>
      <c r="Q269" s="7"/>
      <c r="R269" s="7"/>
      <c r="S269" s="7"/>
      <c r="T269" s="7"/>
      <c r="U269" s="7"/>
      <c r="V269" s="7"/>
      <c r="W269" s="14"/>
      <c r="X269" s="14"/>
      <c r="Y269" s="14"/>
      <c r="Z269" s="14"/>
      <c r="AA269" s="213"/>
      <c r="AB269" s="1"/>
      <c r="AC269" s="2"/>
      <c r="AD269" s="1"/>
      <c r="AE269" s="1"/>
      <c r="AF269" s="1"/>
      <c r="AG269" s="1"/>
    </row>
    <row r="270" spans="1:33" ht="15.75" customHeight="1">
      <c r="A270" s="8"/>
      <c r="B270" s="162"/>
      <c r="C270" s="9" t="s">
        <v>7</v>
      </c>
      <c r="D270" s="163"/>
      <c r="E270" s="12"/>
      <c r="F270" s="10" t="s">
        <v>8</v>
      </c>
      <c r="G270" s="12"/>
      <c r="H270" s="12"/>
      <c r="I270" s="10" t="s">
        <v>8</v>
      </c>
      <c r="J270" s="12"/>
      <c r="K270" s="13"/>
      <c r="L270" s="11" t="s">
        <v>9</v>
      </c>
      <c r="M270" s="12"/>
      <c r="N270" s="13"/>
      <c r="O270" s="11" t="s">
        <v>9</v>
      </c>
      <c r="P270" s="12"/>
      <c r="Q270" s="12"/>
      <c r="R270" s="12"/>
      <c r="S270" s="12"/>
      <c r="T270" s="12"/>
      <c r="U270" s="12"/>
      <c r="V270" s="12"/>
      <c r="W270" s="164"/>
      <c r="X270" s="164"/>
      <c r="Y270" s="164"/>
      <c r="Z270" s="164"/>
      <c r="AA270" s="232"/>
      <c r="AB270" s="166"/>
      <c r="AC270" s="165"/>
      <c r="AD270" s="166"/>
      <c r="AE270" s="166"/>
      <c r="AF270" s="166"/>
      <c r="AG270" s="166"/>
    </row>
    <row r="271" spans="1:33" ht="15.75" customHeight="1">
      <c r="A271" s="1"/>
      <c r="B271" s="158"/>
      <c r="C271" s="2"/>
      <c r="D271" s="159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14"/>
      <c r="X271" s="14"/>
      <c r="Y271" s="14"/>
      <c r="Z271" s="14"/>
      <c r="AA271" s="213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158"/>
      <c r="C272" s="2"/>
      <c r="D272" s="159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14"/>
      <c r="X272" s="14"/>
      <c r="Y272" s="14"/>
      <c r="Z272" s="14"/>
      <c r="AA272" s="213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158"/>
      <c r="C273" s="2"/>
      <c r="D273" s="159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14"/>
      <c r="X273" s="14"/>
      <c r="Y273" s="14"/>
      <c r="Z273" s="14"/>
      <c r="AA273" s="213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158"/>
      <c r="C274" s="2"/>
      <c r="D274" s="159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167"/>
      <c r="X274" s="167"/>
      <c r="Y274" s="167"/>
      <c r="Z274" s="167"/>
      <c r="AA274" s="213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158"/>
      <c r="C275" s="2"/>
      <c r="D275" s="159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167"/>
      <c r="X275" s="167"/>
      <c r="Y275" s="167"/>
      <c r="Z275" s="167"/>
      <c r="AA275" s="213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158"/>
      <c r="C276" s="2"/>
      <c r="D276" s="159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167"/>
      <c r="X276" s="167"/>
      <c r="Y276" s="167"/>
      <c r="Z276" s="167"/>
      <c r="AA276" s="213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158"/>
      <c r="C277" s="2"/>
      <c r="D277" s="159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167"/>
      <c r="X277" s="167"/>
      <c r="Y277" s="167"/>
      <c r="Z277" s="167"/>
      <c r="AA277" s="213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158"/>
      <c r="C278" s="2"/>
      <c r="D278" s="159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167"/>
      <c r="X278" s="167"/>
      <c r="Y278" s="167"/>
      <c r="Z278" s="167"/>
      <c r="AA278" s="213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158"/>
      <c r="C279" s="2"/>
      <c r="D279" s="159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167"/>
      <c r="X279" s="167"/>
      <c r="Y279" s="167"/>
      <c r="Z279" s="167"/>
      <c r="AA279" s="213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158"/>
      <c r="C280" s="2"/>
      <c r="D280" s="159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167"/>
      <c r="X280" s="167"/>
      <c r="Y280" s="167"/>
      <c r="Z280" s="167"/>
      <c r="AA280" s="213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158"/>
      <c r="C281" s="2"/>
      <c r="D281" s="159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167"/>
      <c r="X281" s="167"/>
      <c r="Y281" s="167"/>
      <c r="Z281" s="167"/>
      <c r="AA281" s="213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158"/>
      <c r="C282" s="2"/>
      <c r="D282" s="159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167"/>
      <c r="X282" s="167"/>
      <c r="Y282" s="167"/>
      <c r="Z282" s="167"/>
      <c r="AA282" s="213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158"/>
      <c r="C283" s="2"/>
      <c r="D283" s="159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167"/>
      <c r="X283" s="167"/>
      <c r="Y283" s="167"/>
      <c r="Z283" s="167"/>
      <c r="AA283" s="213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158"/>
      <c r="C284" s="2"/>
      <c r="D284" s="159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167"/>
      <c r="X284" s="167"/>
      <c r="Y284" s="167"/>
      <c r="Z284" s="167"/>
      <c r="AA284" s="213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158"/>
      <c r="C285" s="2"/>
      <c r="D285" s="159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167"/>
      <c r="X285" s="167"/>
      <c r="Y285" s="167"/>
      <c r="Z285" s="167"/>
      <c r="AA285" s="213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158"/>
      <c r="C286" s="2"/>
      <c r="D286" s="159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167"/>
      <c r="X286" s="167"/>
      <c r="Y286" s="167"/>
      <c r="Z286" s="167"/>
      <c r="AA286" s="213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158"/>
      <c r="C287" s="2"/>
      <c r="D287" s="159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167"/>
      <c r="X287" s="167"/>
      <c r="Y287" s="167"/>
      <c r="Z287" s="167"/>
      <c r="AA287" s="213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158"/>
      <c r="C288" s="2"/>
      <c r="D288" s="159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167"/>
      <c r="X288" s="167"/>
      <c r="Y288" s="167"/>
      <c r="Z288" s="167"/>
      <c r="AA288" s="213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158"/>
      <c r="C289" s="2"/>
      <c r="D289" s="159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167"/>
      <c r="X289" s="167"/>
      <c r="Y289" s="167"/>
      <c r="Z289" s="167"/>
      <c r="AA289" s="213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158"/>
      <c r="C290" s="2"/>
      <c r="D290" s="159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167"/>
      <c r="X290" s="167"/>
      <c r="Y290" s="167"/>
      <c r="Z290" s="167"/>
      <c r="AA290" s="213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158"/>
      <c r="C291" s="2"/>
      <c r="D291" s="159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167"/>
      <c r="X291" s="167"/>
      <c r="Y291" s="167"/>
      <c r="Z291" s="167"/>
      <c r="AA291" s="213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158"/>
      <c r="C292" s="2"/>
      <c r="D292" s="159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167"/>
      <c r="X292" s="167"/>
      <c r="Y292" s="167"/>
      <c r="Z292" s="167"/>
      <c r="AA292" s="213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158"/>
      <c r="C293" s="2"/>
      <c r="D293" s="159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167"/>
      <c r="X293" s="167"/>
      <c r="Y293" s="167"/>
      <c r="Z293" s="167"/>
      <c r="AA293" s="213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158"/>
      <c r="C294" s="2"/>
      <c r="D294" s="159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167"/>
      <c r="X294" s="167"/>
      <c r="Y294" s="167"/>
      <c r="Z294" s="167"/>
      <c r="AA294" s="213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158"/>
      <c r="C295" s="2"/>
      <c r="D295" s="159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167"/>
      <c r="X295" s="167"/>
      <c r="Y295" s="167"/>
      <c r="Z295" s="167"/>
      <c r="AA295" s="213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158"/>
      <c r="C296" s="2"/>
      <c r="D296" s="159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167"/>
      <c r="X296" s="167"/>
      <c r="Y296" s="167"/>
      <c r="Z296" s="167"/>
      <c r="AA296" s="213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158"/>
      <c r="C297" s="2"/>
      <c r="D297" s="159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167"/>
      <c r="X297" s="167"/>
      <c r="Y297" s="167"/>
      <c r="Z297" s="167"/>
      <c r="AA297" s="213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158"/>
      <c r="C298" s="2"/>
      <c r="D298" s="159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167"/>
      <c r="X298" s="167"/>
      <c r="Y298" s="167"/>
      <c r="Z298" s="167"/>
      <c r="AA298" s="213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158"/>
      <c r="C299" s="2"/>
      <c r="D299" s="159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167"/>
      <c r="X299" s="167"/>
      <c r="Y299" s="167"/>
      <c r="Z299" s="167"/>
      <c r="AA299" s="213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158"/>
      <c r="C300" s="2"/>
      <c r="D300" s="159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167"/>
      <c r="X300" s="167"/>
      <c r="Y300" s="167"/>
      <c r="Z300" s="167"/>
      <c r="AA300" s="213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158"/>
      <c r="C301" s="2"/>
      <c r="D301" s="159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167"/>
      <c r="X301" s="167"/>
      <c r="Y301" s="167"/>
      <c r="Z301" s="167"/>
      <c r="AA301" s="213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158"/>
      <c r="C302" s="2"/>
      <c r="D302" s="159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167"/>
      <c r="X302" s="167"/>
      <c r="Y302" s="167"/>
      <c r="Z302" s="167"/>
      <c r="AA302" s="213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158"/>
      <c r="C303" s="2"/>
      <c r="D303" s="159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167"/>
      <c r="X303" s="167"/>
      <c r="Y303" s="167"/>
      <c r="Z303" s="167"/>
      <c r="AA303" s="213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158"/>
      <c r="C304" s="2"/>
      <c r="D304" s="159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167"/>
      <c r="X304" s="167"/>
      <c r="Y304" s="167"/>
      <c r="Z304" s="167"/>
      <c r="AA304" s="213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158"/>
      <c r="C305" s="2"/>
      <c r="D305" s="159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167"/>
      <c r="X305" s="167"/>
      <c r="Y305" s="167"/>
      <c r="Z305" s="167"/>
      <c r="AA305" s="213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158"/>
      <c r="C306" s="2"/>
      <c r="D306" s="159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167"/>
      <c r="X306" s="167"/>
      <c r="Y306" s="167"/>
      <c r="Z306" s="167"/>
      <c r="AA306" s="213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158"/>
      <c r="C307" s="2"/>
      <c r="D307" s="159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167"/>
      <c r="X307" s="167"/>
      <c r="Y307" s="167"/>
      <c r="Z307" s="167"/>
      <c r="AA307" s="213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158"/>
      <c r="C308" s="2"/>
      <c r="D308" s="159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167"/>
      <c r="X308" s="167"/>
      <c r="Y308" s="167"/>
      <c r="Z308" s="167"/>
      <c r="AA308" s="213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158"/>
      <c r="C309" s="2"/>
      <c r="D309" s="159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167"/>
      <c r="X309" s="167"/>
      <c r="Y309" s="167"/>
      <c r="Z309" s="167"/>
      <c r="AA309" s="213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158"/>
      <c r="C310" s="2"/>
      <c r="D310" s="159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167"/>
      <c r="X310" s="167"/>
      <c r="Y310" s="167"/>
      <c r="Z310" s="167"/>
      <c r="AA310" s="213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158"/>
      <c r="C311" s="2"/>
      <c r="D311" s="159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167"/>
      <c r="X311" s="167"/>
      <c r="Y311" s="167"/>
      <c r="Z311" s="167"/>
      <c r="AA311" s="213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158"/>
      <c r="C312" s="2"/>
      <c r="D312" s="159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167"/>
      <c r="X312" s="167"/>
      <c r="Y312" s="167"/>
      <c r="Z312" s="167"/>
      <c r="AA312" s="213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158"/>
      <c r="C313" s="2"/>
      <c r="D313" s="159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167"/>
      <c r="X313" s="167"/>
      <c r="Y313" s="167"/>
      <c r="Z313" s="167"/>
      <c r="AA313" s="213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158"/>
      <c r="C314" s="2"/>
      <c r="D314" s="159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167"/>
      <c r="X314" s="167"/>
      <c r="Y314" s="167"/>
      <c r="Z314" s="167"/>
      <c r="AA314" s="213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158"/>
      <c r="C315" s="2"/>
      <c r="D315" s="159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167"/>
      <c r="X315" s="167"/>
      <c r="Y315" s="167"/>
      <c r="Z315" s="167"/>
      <c r="AA315" s="213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158"/>
      <c r="C316" s="2"/>
      <c r="D316" s="159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167"/>
      <c r="X316" s="167"/>
      <c r="Y316" s="167"/>
      <c r="Z316" s="167"/>
      <c r="AA316" s="213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158"/>
      <c r="C317" s="2"/>
      <c r="D317" s="159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167"/>
      <c r="X317" s="167"/>
      <c r="Y317" s="167"/>
      <c r="Z317" s="167"/>
      <c r="AA317" s="213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158"/>
      <c r="C318" s="2"/>
      <c r="D318" s="159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167"/>
      <c r="X318" s="167"/>
      <c r="Y318" s="167"/>
      <c r="Z318" s="167"/>
      <c r="AA318" s="213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158"/>
      <c r="C319" s="2"/>
      <c r="D319" s="159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167"/>
      <c r="X319" s="167"/>
      <c r="Y319" s="167"/>
      <c r="Z319" s="167"/>
      <c r="AA319" s="213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158"/>
      <c r="C320" s="2"/>
      <c r="D320" s="159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167"/>
      <c r="X320" s="167"/>
      <c r="Y320" s="167"/>
      <c r="Z320" s="167"/>
      <c r="AA320" s="213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158"/>
      <c r="C321" s="2"/>
      <c r="D321" s="159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167"/>
      <c r="X321" s="167"/>
      <c r="Y321" s="167"/>
      <c r="Z321" s="167"/>
      <c r="AA321" s="213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158"/>
      <c r="C322" s="2"/>
      <c r="D322" s="159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167"/>
      <c r="X322" s="167"/>
      <c r="Y322" s="167"/>
      <c r="Z322" s="167"/>
      <c r="AA322" s="213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158"/>
      <c r="C323" s="2"/>
      <c r="D323" s="159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167"/>
      <c r="X323" s="167"/>
      <c r="Y323" s="167"/>
      <c r="Z323" s="167"/>
      <c r="AA323" s="213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158"/>
      <c r="C324" s="2"/>
      <c r="D324" s="159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167"/>
      <c r="X324" s="167"/>
      <c r="Y324" s="167"/>
      <c r="Z324" s="167"/>
      <c r="AA324" s="213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158"/>
      <c r="C325" s="2"/>
      <c r="D325" s="159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167"/>
      <c r="X325" s="167"/>
      <c r="Y325" s="167"/>
      <c r="Z325" s="167"/>
      <c r="AA325" s="213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158"/>
      <c r="C326" s="2"/>
      <c r="D326" s="159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167"/>
      <c r="X326" s="167"/>
      <c r="Y326" s="167"/>
      <c r="Z326" s="167"/>
      <c r="AA326" s="213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158"/>
      <c r="C327" s="2"/>
      <c r="D327" s="159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167"/>
      <c r="X327" s="167"/>
      <c r="Y327" s="167"/>
      <c r="Z327" s="167"/>
      <c r="AA327" s="213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158"/>
      <c r="C328" s="2"/>
      <c r="D328" s="159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167"/>
      <c r="X328" s="167"/>
      <c r="Y328" s="167"/>
      <c r="Z328" s="167"/>
      <c r="AA328" s="213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158"/>
      <c r="C329" s="2"/>
      <c r="D329" s="159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167"/>
      <c r="X329" s="167"/>
      <c r="Y329" s="167"/>
      <c r="Z329" s="167"/>
      <c r="AA329" s="213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158"/>
      <c r="C330" s="2"/>
      <c r="D330" s="159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167"/>
      <c r="X330" s="167"/>
      <c r="Y330" s="167"/>
      <c r="Z330" s="167"/>
      <c r="AA330" s="213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158"/>
      <c r="C331" s="2"/>
      <c r="D331" s="159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167"/>
      <c r="X331" s="167"/>
      <c r="Y331" s="167"/>
      <c r="Z331" s="167"/>
      <c r="AA331" s="213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158"/>
      <c r="C332" s="2"/>
      <c r="D332" s="159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167"/>
      <c r="X332" s="167"/>
      <c r="Y332" s="167"/>
      <c r="Z332" s="167"/>
      <c r="AA332" s="213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158"/>
      <c r="C333" s="2"/>
      <c r="D333" s="159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167"/>
      <c r="X333" s="167"/>
      <c r="Y333" s="167"/>
      <c r="Z333" s="167"/>
      <c r="AA333" s="213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158"/>
      <c r="C334" s="2"/>
      <c r="D334" s="159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167"/>
      <c r="X334" s="167"/>
      <c r="Y334" s="167"/>
      <c r="Z334" s="167"/>
      <c r="AA334" s="213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158"/>
      <c r="C335" s="2"/>
      <c r="D335" s="159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167"/>
      <c r="X335" s="167"/>
      <c r="Y335" s="167"/>
      <c r="Z335" s="167"/>
      <c r="AA335" s="213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158"/>
      <c r="C336" s="2"/>
      <c r="D336" s="159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167"/>
      <c r="X336" s="167"/>
      <c r="Y336" s="167"/>
      <c r="Z336" s="167"/>
      <c r="AA336" s="213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158"/>
      <c r="C337" s="2"/>
      <c r="D337" s="159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167"/>
      <c r="X337" s="167"/>
      <c r="Y337" s="167"/>
      <c r="Z337" s="167"/>
      <c r="AA337" s="213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158"/>
      <c r="C338" s="2"/>
      <c r="D338" s="159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167"/>
      <c r="X338" s="167"/>
      <c r="Y338" s="167"/>
      <c r="Z338" s="167"/>
      <c r="AA338" s="213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158"/>
      <c r="C339" s="2"/>
      <c r="D339" s="159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167"/>
      <c r="X339" s="167"/>
      <c r="Y339" s="167"/>
      <c r="Z339" s="167"/>
      <c r="AA339" s="213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158"/>
      <c r="C340" s="2"/>
      <c r="D340" s="159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167"/>
      <c r="X340" s="167"/>
      <c r="Y340" s="167"/>
      <c r="Z340" s="167"/>
      <c r="AA340" s="213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158"/>
      <c r="C341" s="2"/>
      <c r="D341" s="159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167"/>
      <c r="X341" s="167"/>
      <c r="Y341" s="167"/>
      <c r="Z341" s="167"/>
      <c r="AA341" s="213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158"/>
      <c r="C342" s="2"/>
      <c r="D342" s="159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167"/>
      <c r="X342" s="167"/>
      <c r="Y342" s="167"/>
      <c r="Z342" s="167"/>
      <c r="AA342" s="213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158"/>
      <c r="C343" s="2"/>
      <c r="D343" s="159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167"/>
      <c r="X343" s="167"/>
      <c r="Y343" s="167"/>
      <c r="Z343" s="167"/>
      <c r="AA343" s="213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158"/>
      <c r="C344" s="2"/>
      <c r="D344" s="159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167"/>
      <c r="X344" s="167"/>
      <c r="Y344" s="167"/>
      <c r="Z344" s="167"/>
      <c r="AA344" s="213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58"/>
      <c r="C345" s="2"/>
      <c r="D345" s="159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167"/>
      <c r="X345" s="167"/>
      <c r="Y345" s="167"/>
      <c r="Z345" s="167"/>
      <c r="AA345" s="213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58"/>
      <c r="C346" s="2"/>
      <c r="D346" s="159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167"/>
      <c r="X346" s="167"/>
      <c r="Y346" s="167"/>
      <c r="Z346" s="167"/>
      <c r="AA346" s="213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58"/>
      <c r="C347" s="2"/>
      <c r="D347" s="159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167"/>
      <c r="X347" s="167"/>
      <c r="Y347" s="167"/>
      <c r="Z347" s="167"/>
      <c r="AA347" s="213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58"/>
      <c r="C348" s="2"/>
      <c r="D348" s="159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167"/>
      <c r="X348" s="167"/>
      <c r="Y348" s="167"/>
      <c r="Z348" s="167"/>
      <c r="AA348" s="213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58"/>
      <c r="C349" s="2"/>
      <c r="D349" s="159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167"/>
      <c r="X349" s="167"/>
      <c r="Y349" s="167"/>
      <c r="Z349" s="167"/>
      <c r="AA349" s="213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158"/>
      <c r="C350" s="2"/>
      <c r="D350" s="159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167"/>
      <c r="X350" s="167"/>
      <c r="Y350" s="167"/>
      <c r="Z350" s="167"/>
      <c r="AA350" s="213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158"/>
      <c r="C351" s="2"/>
      <c r="D351" s="159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167"/>
      <c r="X351" s="167"/>
      <c r="Y351" s="167"/>
      <c r="Z351" s="167"/>
      <c r="AA351" s="213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158"/>
      <c r="C352" s="2"/>
      <c r="D352" s="159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167"/>
      <c r="X352" s="167"/>
      <c r="Y352" s="167"/>
      <c r="Z352" s="167"/>
      <c r="AA352" s="213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158"/>
      <c r="C353" s="2"/>
      <c r="D353" s="159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167"/>
      <c r="X353" s="167"/>
      <c r="Y353" s="167"/>
      <c r="Z353" s="167"/>
      <c r="AA353" s="213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158"/>
      <c r="C354" s="2"/>
      <c r="D354" s="159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167"/>
      <c r="X354" s="167"/>
      <c r="Y354" s="167"/>
      <c r="Z354" s="167"/>
      <c r="AA354" s="213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158"/>
      <c r="C355" s="2"/>
      <c r="D355" s="159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167"/>
      <c r="X355" s="167"/>
      <c r="Y355" s="167"/>
      <c r="Z355" s="167"/>
      <c r="AA355" s="213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158"/>
      <c r="C356" s="2"/>
      <c r="D356" s="159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167"/>
      <c r="X356" s="167"/>
      <c r="Y356" s="167"/>
      <c r="Z356" s="167"/>
      <c r="AA356" s="213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158"/>
      <c r="C357" s="2"/>
      <c r="D357" s="159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167"/>
      <c r="X357" s="167"/>
      <c r="Y357" s="167"/>
      <c r="Z357" s="167"/>
      <c r="AA357" s="213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158"/>
      <c r="C358" s="2"/>
      <c r="D358" s="159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167"/>
      <c r="X358" s="167"/>
      <c r="Y358" s="167"/>
      <c r="Z358" s="167"/>
      <c r="AA358" s="213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158"/>
      <c r="C359" s="2"/>
      <c r="D359" s="159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167"/>
      <c r="X359" s="167"/>
      <c r="Y359" s="167"/>
      <c r="Z359" s="167"/>
      <c r="AA359" s="213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158"/>
      <c r="C360" s="2"/>
      <c r="D360" s="159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167"/>
      <c r="X360" s="167"/>
      <c r="Y360" s="167"/>
      <c r="Z360" s="167"/>
      <c r="AA360" s="213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158"/>
      <c r="C361" s="2"/>
      <c r="D361" s="159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167"/>
      <c r="X361" s="167"/>
      <c r="Y361" s="167"/>
      <c r="Z361" s="167"/>
      <c r="AA361" s="213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158"/>
      <c r="C362" s="2"/>
      <c r="D362" s="159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167"/>
      <c r="X362" s="167"/>
      <c r="Y362" s="167"/>
      <c r="Z362" s="167"/>
      <c r="AA362" s="213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158"/>
      <c r="C363" s="2"/>
      <c r="D363" s="159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167"/>
      <c r="X363" s="167"/>
      <c r="Y363" s="167"/>
      <c r="Z363" s="167"/>
      <c r="AA363" s="213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158"/>
      <c r="C364" s="2"/>
      <c r="D364" s="159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167"/>
      <c r="X364" s="167"/>
      <c r="Y364" s="167"/>
      <c r="Z364" s="167"/>
      <c r="AA364" s="213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158"/>
      <c r="C365" s="2"/>
      <c r="D365" s="159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167"/>
      <c r="X365" s="167"/>
      <c r="Y365" s="167"/>
      <c r="Z365" s="167"/>
      <c r="AA365" s="213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158"/>
      <c r="C366" s="2"/>
      <c r="D366" s="159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167"/>
      <c r="X366" s="167"/>
      <c r="Y366" s="167"/>
      <c r="Z366" s="167"/>
      <c r="AA366" s="213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158"/>
      <c r="C367" s="2"/>
      <c r="D367" s="159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167"/>
      <c r="X367" s="167"/>
      <c r="Y367" s="167"/>
      <c r="Z367" s="167"/>
      <c r="AA367" s="213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158"/>
      <c r="C368" s="2"/>
      <c r="D368" s="159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167"/>
      <c r="X368" s="167"/>
      <c r="Y368" s="167"/>
      <c r="Z368" s="167"/>
      <c r="AA368" s="213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158"/>
      <c r="C369" s="2"/>
      <c r="D369" s="159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167"/>
      <c r="X369" s="167"/>
      <c r="Y369" s="167"/>
      <c r="Z369" s="167"/>
      <c r="AA369" s="213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158"/>
      <c r="C370" s="2"/>
      <c r="D370" s="159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167"/>
      <c r="X370" s="167"/>
      <c r="Y370" s="167"/>
      <c r="Z370" s="167"/>
      <c r="AA370" s="213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158"/>
      <c r="C371" s="2"/>
      <c r="D371" s="159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167"/>
      <c r="X371" s="167"/>
      <c r="Y371" s="167"/>
      <c r="Z371" s="167"/>
      <c r="AA371" s="213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158"/>
      <c r="C372" s="2"/>
      <c r="D372" s="159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167"/>
      <c r="X372" s="167"/>
      <c r="Y372" s="167"/>
      <c r="Z372" s="167"/>
      <c r="AA372" s="213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158"/>
      <c r="C373" s="2"/>
      <c r="D373" s="159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167"/>
      <c r="X373" s="167"/>
      <c r="Y373" s="167"/>
      <c r="Z373" s="167"/>
      <c r="AA373" s="213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158"/>
      <c r="C374" s="2"/>
      <c r="D374" s="159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167"/>
      <c r="X374" s="167"/>
      <c r="Y374" s="167"/>
      <c r="Z374" s="167"/>
      <c r="AA374" s="213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158"/>
      <c r="C375" s="2"/>
      <c r="D375" s="159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167"/>
      <c r="X375" s="167"/>
      <c r="Y375" s="167"/>
      <c r="Z375" s="167"/>
      <c r="AA375" s="213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158"/>
      <c r="C376" s="2"/>
      <c r="D376" s="159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167"/>
      <c r="X376" s="167"/>
      <c r="Y376" s="167"/>
      <c r="Z376" s="167"/>
      <c r="AA376" s="213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158"/>
      <c r="C377" s="2"/>
      <c r="D377" s="159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167"/>
      <c r="X377" s="167"/>
      <c r="Y377" s="167"/>
      <c r="Z377" s="167"/>
      <c r="AA377" s="213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158"/>
      <c r="C378" s="2"/>
      <c r="D378" s="159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167"/>
      <c r="X378" s="167"/>
      <c r="Y378" s="167"/>
      <c r="Z378" s="167"/>
      <c r="AA378" s="213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158"/>
      <c r="C379" s="2"/>
      <c r="D379" s="159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167"/>
      <c r="X379" s="167"/>
      <c r="Y379" s="167"/>
      <c r="Z379" s="167"/>
      <c r="AA379" s="213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158"/>
      <c r="C380" s="2"/>
      <c r="D380" s="159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167"/>
      <c r="X380" s="167"/>
      <c r="Y380" s="167"/>
      <c r="Z380" s="167"/>
      <c r="AA380" s="213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58"/>
      <c r="C381" s="2"/>
      <c r="D381" s="159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167"/>
      <c r="X381" s="167"/>
      <c r="Y381" s="167"/>
      <c r="Z381" s="167"/>
      <c r="AA381" s="213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58"/>
      <c r="C382" s="2"/>
      <c r="D382" s="159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167"/>
      <c r="X382" s="167"/>
      <c r="Y382" s="167"/>
      <c r="Z382" s="167"/>
      <c r="AA382" s="213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58"/>
      <c r="C383" s="2"/>
      <c r="D383" s="159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167"/>
      <c r="X383" s="167"/>
      <c r="Y383" s="167"/>
      <c r="Z383" s="167"/>
      <c r="AA383" s="213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58"/>
      <c r="C384" s="2"/>
      <c r="D384" s="159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167"/>
      <c r="X384" s="167"/>
      <c r="Y384" s="167"/>
      <c r="Z384" s="167"/>
      <c r="AA384" s="213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58"/>
      <c r="C385" s="2"/>
      <c r="D385" s="159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167"/>
      <c r="X385" s="167"/>
      <c r="Y385" s="167"/>
      <c r="Z385" s="167"/>
      <c r="AA385" s="213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58"/>
      <c r="C386" s="2"/>
      <c r="D386" s="159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167"/>
      <c r="X386" s="167"/>
      <c r="Y386" s="167"/>
      <c r="Z386" s="167"/>
      <c r="AA386" s="213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58"/>
      <c r="C387" s="2"/>
      <c r="D387" s="159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167"/>
      <c r="X387" s="167"/>
      <c r="Y387" s="167"/>
      <c r="Z387" s="167"/>
      <c r="AA387" s="213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58"/>
      <c r="C388" s="2"/>
      <c r="D388" s="159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167"/>
      <c r="X388" s="167"/>
      <c r="Y388" s="167"/>
      <c r="Z388" s="167"/>
      <c r="AA388" s="213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58"/>
      <c r="C389" s="2"/>
      <c r="D389" s="159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167"/>
      <c r="X389" s="167"/>
      <c r="Y389" s="167"/>
      <c r="Z389" s="167"/>
      <c r="AA389" s="213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58"/>
      <c r="C390" s="2"/>
      <c r="D390" s="159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167"/>
      <c r="X390" s="167"/>
      <c r="Y390" s="167"/>
      <c r="Z390" s="167"/>
      <c r="AA390" s="213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58"/>
      <c r="C391" s="2"/>
      <c r="D391" s="159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167"/>
      <c r="X391" s="167"/>
      <c r="Y391" s="167"/>
      <c r="Z391" s="167"/>
      <c r="AA391" s="213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58"/>
      <c r="C392" s="2"/>
      <c r="D392" s="159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167"/>
      <c r="X392" s="167"/>
      <c r="Y392" s="167"/>
      <c r="Z392" s="167"/>
      <c r="AA392" s="213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58"/>
      <c r="C393" s="2"/>
      <c r="D393" s="159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167"/>
      <c r="X393" s="167"/>
      <c r="Y393" s="167"/>
      <c r="Z393" s="167"/>
      <c r="AA393" s="213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58"/>
      <c r="C394" s="2"/>
      <c r="D394" s="159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167"/>
      <c r="X394" s="167"/>
      <c r="Y394" s="167"/>
      <c r="Z394" s="167"/>
      <c r="AA394" s="213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58"/>
      <c r="C395" s="2"/>
      <c r="D395" s="159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167"/>
      <c r="X395" s="167"/>
      <c r="Y395" s="167"/>
      <c r="Z395" s="167"/>
      <c r="AA395" s="213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58"/>
      <c r="C396" s="2"/>
      <c r="D396" s="159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167"/>
      <c r="X396" s="167"/>
      <c r="Y396" s="167"/>
      <c r="Z396" s="167"/>
      <c r="AA396" s="213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58"/>
      <c r="C397" s="2"/>
      <c r="D397" s="159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167"/>
      <c r="X397" s="167"/>
      <c r="Y397" s="167"/>
      <c r="Z397" s="167"/>
      <c r="AA397" s="213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58"/>
      <c r="C398" s="2"/>
      <c r="D398" s="159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167"/>
      <c r="X398" s="167"/>
      <c r="Y398" s="167"/>
      <c r="Z398" s="167"/>
      <c r="AA398" s="213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58"/>
      <c r="C399" s="2"/>
      <c r="D399" s="159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167"/>
      <c r="X399" s="167"/>
      <c r="Y399" s="167"/>
      <c r="Z399" s="167"/>
      <c r="AA399" s="213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58"/>
      <c r="C400" s="2"/>
      <c r="D400" s="159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167"/>
      <c r="X400" s="167"/>
      <c r="Y400" s="167"/>
      <c r="Z400" s="167"/>
      <c r="AA400" s="213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58"/>
      <c r="C401" s="2"/>
      <c r="D401" s="159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167"/>
      <c r="X401" s="167"/>
      <c r="Y401" s="167"/>
      <c r="Z401" s="167"/>
      <c r="AA401" s="213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58"/>
      <c r="C402" s="2"/>
      <c r="D402" s="159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167"/>
      <c r="X402" s="167"/>
      <c r="Y402" s="167"/>
      <c r="Z402" s="167"/>
      <c r="AA402" s="213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58"/>
      <c r="C403" s="2"/>
      <c r="D403" s="159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167"/>
      <c r="X403" s="167"/>
      <c r="Y403" s="167"/>
      <c r="Z403" s="167"/>
      <c r="AA403" s="213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58"/>
      <c r="C404" s="2"/>
      <c r="D404" s="159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167"/>
      <c r="X404" s="167"/>
      <c r="Y404" s="167"/>
      <c r="Z404" s="167"/>
      <c r="AA404" s="213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58"/>
      <c r="C405" s="2"/>
      <c r="D405" s="159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167"/>
      <c r="X405" s="167"/>
      <c r="Y405" s="167"/>
      <c r="Z405" s="167"/>
      <c r="AA405" s="213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58"/>
      <c r="C406" s="2"/>
      <c r="D406" s="159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167"/>
      <c r="X406" s="167"/>
      <c r="Y406" s="167"/>
      <c r="Z406" s="167"/>
      <c r="AA406" s="213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58"/>
      <c r="C407" s="2"/>
      <c r="D407" s="159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167"/>
      <c r="X407" s="167"/>
      <c r="Y407" s="167"/>
      <c r="Z407" s="167"/>
      <c r="AA407" s="213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58"/>
      <c r="C408" s="2"/>
      <c r="D408" s="159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167"/>
      <c r="X408" s="167"/>
      <c r="Y408" s="167"/>
      <c r="Z408" s="167"/>
      <c r="AA408" s="213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58"/>
      <c r="C409" s="2"/>
      <c r="D409" s="159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167"/>
      <c r="X409" s="167"/>
      <c r="Y409" s="167"/>
      <c r="Z409" s="167"/>
      <c r="AA409" s="213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58"/>
      <c r="C410" s="2"/>
      <c r="D410" s="159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167"/>
      <c r="X410" s="167"/>
      <c r="Y410" s="167"/>
      <c r="Z410" s="167"/>
      <c r="AA410" s="213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58"/>
      <c r="C411" s="2"/>
      <c r="D411" s="159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167"/>
      <c r="X411" s="167"/>
      <c r="Y411" s="167"/>
      <c r="Z411" s="167"/>
      <c r="AA411" s="213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58"/>
      <c r="C412" s="2"/>
      <c r="D412" s="159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167"/>
      <c r="X412" s="167"/>
      <c r="Y412" s="167"/>
      <c r="Z412" s="167"/>
      <c r="AA412" s="213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58"/>
      <c r="C413" s="2"/>
      <c r="D413" s="159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167"/>
      <c r="X413" s="167"/>
      <c r="Y413" s="167"/>
      <c r="Z413" s="167"/>
      <c r="AA413" s="213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58"/>
      <c r="C414" s="2"/>
      <c r="D414" s="159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167"/>
      <c r="X414" s="167"/>
      <c r="Y414" s="167"/>
      <c r="Z414" s="167"/>
      <c r="AA414" s="213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58"/>
      <c r="C415" s="2"/>
      <c r="D415" s="159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167"/>
      <c r="X415" s="167"/>
      <c r="Y415" s="167"/>
      <c r="Z415" s="167"/>
      <c r="AA415" s="213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58"/>
      <c r="C416" s="2"/>
      <c r="D416" s="159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167"/>
      <c r="X416" s="167"/>
      <c r="Y416" s="167"/>
      <c r="Z416" s="167"/>
      <c r="AA416" s="213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58"/>
      <c r="C417" s="2"/>
      <c r="D417" s="159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167"/>
      <c r="X417" s="167"/>
      <c r="Y417" s="167"/>
      <c r="Z417" s="167"/>
      <c r="AA417" s="213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58"/>
      <c r="C418" s="2"/>
      <c r="D418" s="159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167"/>
      <c r="X418" s="167"/>
      <c r="Y418" s="167"/>
      <c r="Z418" s="167"/>
      <c r="AA418" s="213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58"/>
      <c r="C419" s="2"/>
      <c r="D419" s="159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167"/>
      <c r="X419" s="167"/>
      <c r="Y419" s="167"/>
      <c r="Z419" s="167"/>
      <c r="AA419" s="213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58"/>
      <c r="C420" s="2"/>
      <c r="D420" s="159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167"/>
      <c r="X420" s="167"/>
      <c r="Y420" s="167"/>
      <c r="Z420" s="167"/>
      <c r="AA420" s="213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58"/>
      <c r="C421" s="2"/>
      <c r="D421" s="159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167"/>
      <c r="X421" s="167"/>
      <c r="Y421" s="167"/>
      <c r="Z421" s="167"/>
      <c r="AA421" s="213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58"/>
      <c r="C422" s="2"/>
      <c r="D422" s="159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167"/>
      <c r="X422" s="167"/>
      <c r="Y422" s="167"/>
      <c r="Z422" s="167"/>
      <c r="AA422" s="213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58"/>
      <c r="C423" s="2"/>
      <c r="D423" s="159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167"/>
      <c r="X423" s="167"/>
      <c r="Y423" s="167"/>
      <c r="Z423" s="167"/>
      <c r="AA423" s="213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58"/>
      <c r="C424" s="2"/>
      <c r="D424" s="159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167"/>
      <c r="X424" s="167"/>
      <c r="Y424" s="167"/>
      <c r="Z424" s="167"/>
      <c r="AA424" s="213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58"/>
      <c r="C425" s="2"/>
      <c r="D425" s="159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167"/>
      <c r="X425" s="167"/>
      <c r="Y425" s="167"/>
      <c r="Z425" s="167"/>
      <c r="AA425" s="213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58"/>
      <c r="C426" s="2"/>
      <c r="D426" s="159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167"/>
      <c r="X426" s="167"/>
      <c r="Y426" s="167"/>
      <c r="Z426" s="167"/>
      <c r="AA426" s="213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58"/>
      <c r="C427" s="2"/>
      <c r="D427" s="159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167"/>
      <c r="X427" s="167"/>
      <c r="Y427" s="167"/>
      <c r="Z427" s="167"/>
      <c r="AA427" s="213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58"/>
      <c r="C428" s="2"/>
      <c r="D428" s="159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167"/>
      <c r="X428" s="167"/>
      <c r="Y428" s="167"/>
      <c r="Z428" s="167"/>
      <c r="AA428" s="213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58"/>
      <c r="C429" s="2"/>
      <c r="D429" s="159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167"/>
      <c r="X429" s="167"/>
      <c r="Y429" s="167"/>
      <c r="Z429" s="167"/>
      <c r="AA429" s="213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58"/>
      <c r="C430" s="2"/>
      <c r="D430" s="159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167"/>
      <c r="X430" s="167"/>
      <c r="Y430" s="167"/>
      <c r="Z430" s="167"/>
      <c r="AA430" s="213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58"/>
      <c r="C431" s="2"/>
      <c r="D431" s="159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167"/>
      <c r="X431" s="167"/>
      <c r="Y431" s="167"/>
      <c r="Z431" s="167"/>
      <c r="AA431" s="213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58"/>
      <c r="C432" s="2"/>
      <c r="D432" s="159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167"/>
      <c r="X432" s="167"/>
      <c r="Y432" s="167"/>
      <c r="Z432" s="167"/>
      <c r="AA432" s="213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58"/>
      <c r="C433" s="2"/>
      <c r="D433" s="159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167"/>
      <c r="X433" s="167"/>
      <c r="Y433" s="167"/>
      <c r="Z433" s="167"/>
      <c r="AA433" s="213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58"/>
      <c r="C434" s="2"/>
      <c r="D434" s="159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167"/>
      <c r="X434" s="167"/>
      <c r="Y434" s="167"/>
      <c r="Z434" s="167"/>
      <c r="AA434" s="213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58"/>
      <c r="C435" s="2"/>
      <c r="D435" s="159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167"/>
      <c r="X435" s="167"/>
      <c r="Y435" s="167"/>
      <c r="Z435" s="167"/>
      <c r="AA435" s="213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58"/>
      <c r="C436" s="2"/>
      <c r="D436" s="159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167"/>
      <c r="X436" s="167"/>
      <c r="Y436" s="167"/>
      <c r="Z436" s="167"/>
      <c r="AA436" s="213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58"/>
      <c r="C437" s="2"/>
      <c r="D437" s="159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167"/>
      <c r="X437" s="167"/>
      <c r="Y437" s="167"/>
      <c r="Z437" s="167"/>
      <c r="AA437" s="213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58"/>
      <c r="C438" s="2"/>
      <c r="D438" s="159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167"/>
      <c r="X438" s="167"/>
      <c r="Y438" s="167"/>
      <c r="Z438" s="167"/>
      <c r="AA438" s="213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58"/>
      <c r="C439" s="2"/>
      <c r="D439" s="159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167"/>
      <c r="X439" s="167"/>
      <c r="Y439" s="167"/>
      <c r="Z439" s="167"/>
      <c r="AA439" s="213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58"/>
      <c r="C440" s="2"/>
      <c r="D440" s="159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167"/>
      <c r="X440" s="167"/>
      <c r="Y440" s="167"/>
      <c r="Z440" s="167"/>
      <c r="AA440" s="213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58"/>
      <c r="C441" s="2"/>
      <c r="D441" s="159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167"/>
      <c r="X441" s="167"/>
      <c r="Y441" s="167"/>
      <c r="Z441" s="167"/>
      <c r="AA441" s="213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58"/>
      <c r="C442" s="2"/>
      <c r="D442" s="159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167"/>
      <c r="X442" s="167"/>
      <c r="Y442" s="167"/>
      <c r="Z442" s="167"/>
      <c r="AA442" s="213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58"/>
      <c r="C443" s="2"/>
      <c r="D443" s="159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167"/>
      <c r="X443" s="167"/>
      <c r="Y443" s="167"/>
      <c r="Z443" s="167"/>
      <c r="AA443" s="213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58"/>
      <c r="C444" s="2"/>
      <c r="D444" s="159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167"/>
      <c r="X444" s="167"/>
      <c r="Y444" s="167"/>
      <c r="Z444" s="167"/>
      <c r="AA444" s="213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58"/>
      <c r="C445" s="2"/>
      <c r="D445" s="159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167"/>
      <c r="X445" s="167"/>
      <c r="Y445" s="167"/>
      <c r="Z445" s="167"/>
      <c r="AA445" s="213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58"/>
      <c r="C446" s="2"/>
      <c r="D446" s="159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167"/>
      <c r="X446" s="167"/>
      <c r="Y446" s="167"/>
      <c r="Z446" s="167"/>
      <c r="AA446" s="213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58"/>
      <c r="C447" s="2"/>
      <c r="D447" s="159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167"/>
      <c r="X447" s="167"/>
      <c r="Y447" s="167"/>
      <c r="Z447" s="167"/>
      <c r="AA447" s="213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58"/>
      <c r="C448" s="2"/>
      <c r="D448" s="159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167"/>
      <c r="X448" s="167"/>
      <c r="Y448" s="167"/>
      <c r="Z448" s="167"/>
      <c r="AA448" s="213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58"/>
      <c r="C449" s="2"/>
      <c r="D449" s="159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167"/>
      <c r="X449" s="167"/>
      <c r="Y449" s="167"/>
      <c r="Z449" s="167"/>
      <c r="AA449" s="213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58"/>
      <c r="C450" s="2"/>
      <c r="D450" s="159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167"/>
      <c r="X450" s="167"/>
      <c r="Y450" s="167"/>
      <c r="Z450" s="167"/>
      <c r="AA450" s="213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58"/>
      <c r="C451" s="2"/>
      <c r="D451" s="159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167"/>
      <c r="X451" s="167"/>
      <c r="Y451" s="167"/>
      <c r="Z451" s="167"/>
      <c r="AA451" s="213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58"/>
      <c r="C452" s="2"/>
      <c r="D452" s="159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167"/>
      <c r="X452" s="167"/>
      <c r="Y452" s="167"/>
      <c r="Z452" s="167"/>
      <c r="AA452" s="213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58"/>
      <c r="C453" s="2"/>
      <c r="D453" s="159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167"/>
      <c r="X453" s="167"/>
      <c r="Y453" s="167"/>
      <c r="Z453" s="167"/>
      <c r="AA453" s="213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58"/>
      <c r="C454" s="2"/>
      <c r="D454" s="159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167"/>
      <c r="X454" s="167"/>
      <c r="Y454" s="167"/>
      <c r="Z454" s="167"/>
      <c r="AA454" s="213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58"/>
      <c r="C455" s="2"/>
      <c r="D455" s="159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167"/>
      <c r="X455" s="167"/>
      <c r="Y455" s="167"/>
      <c r="Z455" s="167"/>
      <c r="AA455" s="213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58"/>
      <c r="C456" s="2"/>
      <c r="D456" s="159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167"/>
      <c r="X456" s="167"/>
      <c r="Y456" s="167"/>
      <c r="Z456" s="167"/>
      <c r="AA456" s="213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58"/>
      <c r="C457" s="2"/>
      <c r="D457" s="159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167"/>
      <c r="X457" s="167"/>
      <c r="Y457" s="167"/>
      <c r="Z457" s="167"/>
      <c r="AA457" s="213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58"/>
      <c r="C458" s="2"/>
      <c r="D458" s="159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167"/>
      <c r="X458" s="167"/>
      <c r="Y458" s="167"/>
      <c r="Z458" s="167"/>
      <c r="AA458" s="213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58"/>
      <c r="C459" s="2"/>
      <c r="D459" s="159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167"/>
      <c r="X459" s="167"/>
      <c r="Y459" s="167"/>
      <c r="Z459" s="167"/>
      <c r="AA459" s="213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58"/>
      <c r="C460" s="2"/>
      <c r="D460" s="159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167"/>
      <c r="X460" s="167"/>
      <c r="Y460" s="167"/>
      <c r="Z460" s="167"/>
      <c r="AA460" s="213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58"/>
      <c r="C461" s="2"/>
      <c r="D461" s="159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167"/>
      <c r="X461" s="167"/>
      <c r="Y461" s="167"/>
      <c r="Z461" s="167"/>
      <c r="AA461" s="213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58"/>
      <c r="C462" s="2"/>
      <c r="D462" s="159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167"/>
      <c r="X462" s="167"/>
      <c r="Y462" s="167"/>
      <c r="Z462" s="167"/>
      <c r="AA462" s="213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58"/>
      <c r="C463" s="2"/>
      <c r="D463" s="159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167"/>
      <c r="X463" s="167"/>
      <c r="Y463" s="167"/>
      <c r="Z463" s="167"/>
      <c r="AA463" s="213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58"/>
      <c r="C464" s="2"/>
      <c r="D464" s="159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167"/>
      <c r="X464" s="167"/>
      <c r="Y464" s="167"/>
      <c r="Z464" s="167"/>
      <c r="AA464" s="213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58"/>
      <c r="C465" s="2"/>
      <c r="D465" s="159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167"/>
      <c r="X465" s="167"/>
      <c r="Y465" s="167"/>
      <c r="Z465" s="167"/>
      <c r="AA465" s="213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"/>
      <c r="C466" s="2"/>
      <c r="D466" s="159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167"/>
      <c r="X466" s="167"/>
      <c r="Y466" s="167"/>
      <c r="Z466" s="167"/>
      <c r="AA466" s="213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"/>
      <c r="C467" s="2"/>
      <c r="D467" s="159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167"/>
      <c r="X467" s="167"/>
      <c r="Y467" s="167"/>
      <c r="Z467" s="167"/>
      <c r="AA467" s="213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2"/>
      <c r="D468" s="159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167"/>
      <c r="X468" s="167"/>
      <c r="Y468" s="167"/>
      <c r="Z468" s="167"/>
      <c r="AA468" s="213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2"/>
      <c r="D469" s="159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167"/>
      <c r="X469" s="167"/>
      <c r="Y469" s="167"/>
      <c r="Z469" s="167"/>
      <c r="AA469" s="213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2"/>
      <c r="D470" s="159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167"/>
      <c r="X470" s="167"/>
      <c r="Y470" s="167"/>
      <c r="Z470" s="167"/>
      <c r="AA470" s="213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2"/>
      <c r="D471" s="159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167"/>
      <c r="X471" s="167"/>
      <c r="Y471" s="167"/>
      <c r="Z471" s="167"/>
      <c r="AA471" s="213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2"/>
      <c r="D472" s="159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167"/>
      <c r="X472" s="167"/>
      <c r="Y472" s="167"/>
      <c r="Z472" s="167"/>
      <c r="AA472" s="213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2"/>
      <c r="D473" s="159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167"/>
      <c r="X473" s="167"/>
      <c r="Y473" s="167"/>
      <c r="Z473" s="167"/>
      <c r="AA473" s="213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2"/>
      <c r="D474" s="159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167"/>
      <c r="X474" s="167"/>
      <c r="Y474" s="167"/>
      <c r="Z474" s="167"/>
      <c r="AA474" s="213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2"/>
      <c r="D475" s="159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167"/>
      <c r="X475" s="167"/>
      <c r="Y475" s="167"/>
      <c r="Z475" s="167"/>
      <c r="AA475" s="213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2"/>
      <c r="D476" s="159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167"/>
      <c r="X476" s="167"/>
      <c r="Y476" s="167"/>
      <c r="Z476" s="167"/>
      <c r="AA476" s="213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2"/>
      <c r="D477" s="159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167"/>
      <c r="X477" s="167"/>
      <c r="Y477" s="167"/>
      <c r="Z477" s="167"/>
      <c r="AA477" s="213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2"/>
      <c r="D478" s="159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167"/>
      <c r="X478" s="167"/>
      <c r="Y478" s="167"/>
      <c r="Z478" s="167"/>
      <c r="AA478" s="213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2"/>
      <c r="D479" s="159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167"/>
      <c r="X479" s="167"/>
      <c r="Y479" s="167"/>
      <c r="Z479" s="167"/>
      <c r="AA479" s="213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2"/>
      <c r="D480" s="159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167"/>
      <c r="X480" s="167"/>
      <c r="Y480" s="167"/>
      <c r="Z480" s="167"/>
      <c r="AA480" s="213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2"/>
      <c r="D481" s="159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167"/>
      <c r="X481" s="167"/>
      <c r="Y481" s="167"/>
      <c r="Z481" s="167"/>
      <c r="AA481" s="213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2"/>
      <c r="D482" s="159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167"/>
      <c r="X482" s="167"/>
      <c r="Y482" s="167"/>
      <c r="Z482" s="167"/>
      <c r="AA482" s="213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2"/>
      <c r="D483" s="159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167"/>
      <c r="X483" s="167"/>
      <c r="Y483" s="167"/>
      <c r="Z483" s="167"/>
      <c r="AA483" s="213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2"/>
      <c r="D484" s="159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167"/>
      <c r="X484" s="167"/>
      <c r="Y484" s="167"/>
      <c r="Z484" s="167"/>
      <c r="AA484" s="213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2"/>
      <c r="D485" s="159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167"/>
      <c r="X485" s="167"/>
      <c r="Y485" s="167"/>
      <c r="Z485" s="167"/>
      <c r="AA485" s="213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2"/>
      <c r="D486" s="159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167"/>
      <c r="X486" s="167"/>
      <c r="Y486" s="167"/>
      <c r="Z486" s="167"/>
      <c r="AA486" s="213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2"/>
      <c r="D487" s="159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167"/>
      <c r="X487" s="167"/>
      <c r="Y487" s="167"/>
      <c r="Z487" s="167"/>
      <c r="AA487" s="213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2"/>
      <c r="D488" s="159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167"/>
      <c r="X488" s="167"/>
      <c r="Y488" s="167"/>
      <c r="Z488" s="167"/>
      <c r="AA488" s="213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2"/>
      <c r="D489" s="159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167"/>
      <c r="X489" s="167"/>
      <c r="Y489" s="167"/>
      <c r="Z489" s="167"/>
      <c r="AA489" s="213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2"/>
      <c r="D490" s="159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167"/>
      <c r="X490" s="167"/>
      <c r="Y490" s="167"/>
      <c r="Z490" s="167"/>
      <c r="AA490" s="213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2"/>
      <c r="D491" s="159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167"/>
      <c r="X491" s="167"/>
      <c r="Y491" s="167"/>
      <c r="Z491" s="167"/>
      <c r="AA491" s="213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2"/>
      <c r="D492" s="159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167"/>
      <c r="X492" s="167"/>
      <c r="Y492" s="167"/>
      <c r="Z492" s="167"/>
      <c r="AA492" s="213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2"/>
      <c r="D493" s="159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167"/>
      <c r="X493" s="167"/>
      <c r="Y493" s="167"/>
      <c r="Z493" s="167"/>
      <c r="AA493" s="213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2"/>
      <c r="D494" s="159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167"/>
      <c r="X494" s="167"/>
      <c r="Y494" s="167"/>
      <c r="Z494" s="167"/>
      <c r="AA494" s="213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2"/>
      <c r="D495" s="159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167"/>
      <c r="X495" s="167"/>
      <c r="Y495" s="167"/>
      <c r="Z495" s="167"/>
      <c r="AA495" s="213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2"/>
      <c r="D496" s="159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167"/>
      <c r="X496" s="167"/>
      <c r="Y496" s="167"/>
      <c r="Z496" s="167"/>
      <c r="AA496" s="213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2"/>
      <c r="D497" s="159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167"/>
      <c r="X497" s="167"/>
      <c r="Y497" s="167"/>
      <c r="Z497" s="167"/>
      <c r="AA497" s="213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2"/>
      <c r="D498" s="159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167"/>
      <c r="X498" s="167"/>
      <c r="Y498" s="167"/>
      <c r="Z498" s="167"/>
      <c r="AA498" s="213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2"/>
      <c r="D499" s="159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167"/>
      <c r="X499" s="167"/>
      <c r="Y499" s="167"/>
      <c r="Z499" s="167"/>
      <c r="AA499" s="213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2"/>
      <c r="D500" s="159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167"/>
      <c r="X500" s="167"/>
      <c r="Y500" s="167"/>
      <c r="Z500" s="167"/>
      <c r="AA500" s="213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2"/>
      <c r="D501" s="159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167"/>
      <c r="X501" s="167"/>
      <c r="Y501" s="167"/>
      <c r="Z501" s="167"/>
      <c r="AA501" s="213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2"/>
      <c r="D502" s="159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167"/>
      <c r="X502" s="167"/>
      <c r="Y502" s="167"/>
      <c r="Z502" s="167"/>
      <c r="AA502" s="213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2"/>
      <c r="D503" s="159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167"/>
      <c r="X503" s="167"/>
      <c r="Y503" s="167"/>
      <c r="Z503" s="167"/>
      <c r="AA503" s="213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2"/>
      <c r="D504" s="159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167"/>
      <c r="X504" s="167"/>
      <c r="Y504" s="167"/>
      <c r="Z504" s="167"/>
      <c r="AA504" s="213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2"/>
      <c r="D505" s="159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167"/>
      <c r="X505" s="167"/>
      <c r="Y505" s="167"/>
      <c r="Z505" s="167"/>
      <c r="AA505" s="213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2"/>
      <c r="D506" s="159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167"/>
      <c r="X506" s="167"/>
      <c r="Y506" s="167"/>
      <c r="Z506" s="167"/>
      <c r="AA506" s="213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2"/>
      <c r="D507" s="159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167"/>
      <c r="X507" s="167"/>
      <c r="Y507" s="167"/>
      <c r="Z507" s="167"/>
      <c r="AA507" s="213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2"/>
      <c r="D508" s="159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167"/>
      <c r="X508" s="167"/>
      <c r="Y508" s="167"/>
      <c r="Z508" s="167"/>
      <c r="AA508" s="213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2"/>
      <c r="D509" s="159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167"/>
      <c r="X509" s="167"/>
      <c r="Y509" s="167"/>
      <c r="Z509" s="167"/>
      <c r="AA509" s="213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2"/>
      <c r="D510" s="159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167"/>
      <c r="X510" s="167"/>
      <c r="Y510" s="167"/>
      <c r="Z510" s="167"/>
      <c r="AA510" s="213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2"/>
      <c r="D511" s="159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167"/>
      <c r="X511" s="167"/>
      <c r="Y511" s="167"/>
      <c r="Z511" s="167"/>
      <c r="AA511" s="213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2"/>
      <c r="D512" s="159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167"/>
      <c r="X512" s="167"/>
      <c r="Y512" s="167"/>
      <c r="Z512" s="167"/>
      <c r="AA512" s="213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2"/>
      <c r="D513" s="159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167"/>
      <c r="X513" s="167"/>
      <c r="Y513" s="167"/>
      <c r="Z513" s="167"/>
      <c r="AA513" s="213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2"/>
      <c r="D514" s="159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167"/>
      <c r="X514" s="167"/>
      <c r="Y514" s="167"/>
      <c r="Z514" s="167"/>
      <c r="AA514" s="213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2"/>
      <c r="D515" s="159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167"/>
      <c r="X515" s="167"/>
      <c r="Y515" s="167"/>
      <c r="Z515" s="167"/>
      <c r="AA515" s="213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2"/>
      <c r="D516" s="159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167"/>
      <c r="X516" s="167"/>
      <c r="Y516" s="167"/>
      <c r="Z516" s="167"/>
      <c r="AA516" s="213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2"/>
      <c r="D517" s="159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167"/>
      <c r="X517" s="167"/>
      <c r="Y517" s="167"/>
      <c r="Z517" s="167"/>
      <c r="AA517" s="213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2"/>
      <c r="D518" s="159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167"/>
      <c r="X518" s="167"/>
      <c r="Y518" s="167"/>
      <c r="Z518" s="167"/>
      <c r="AA518" s="213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2"/>
      <c r="D519" s="159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167"/>
      <c r="X519" s="167"/>
      <c r="Y519" s="167"/>
      <c r="Z519" s="167"/>
      <c r="AA519" s="213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2"/>
      <c r="D520" s="159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167"/>
      <c r="X520" s="167"/>
      <c r="Y520" s="167"/>
      <c r="Z520" s="167"/>
      <c r="AA520" s="213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2"/>
      <c r="D521" s="159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167"/>
      <c r="X521" s="167"/>
      <c r="Y521" s="167"/>
      <c r="Z521" s="167"/>
      <c r="AA521" s="213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2"/>
      <c r="D522" s="159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167"/>
      <c r="X522" s="167"/>
      <c r="Y522" s="167"/>
      <c r="Z522" s="167"/>
      <c r="AA522" s="213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2"/>
      <c r="D523" s="159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167"/>
      <c r="X523" s="167"/>
      <c r="Y523" s="167"/>
      <c r="Z523" s="167"/>
      <c r="AA523" s="213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2"/>
      <c r="D524" s="159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167"/>
      <c r="X524" s="167"/>
      <c r="Y524" s="167"/>
      <c r="Z524" s="167"/>
      <c r="AA524" s="213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2"/>
      <c r="D525" s="159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167"/>
      <c r="X525" s="167"/>
      <c r="Y525" s="167"/>
      <c r="Z525" s="167"/>
      <c r="AA525" s="213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2"/>
      <c r="D526" s="159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167"/>
      <c r="X526" s="167"/>
      <c r="Y526" s="167"/>
      <c r="Z526" s="167"/>
      <c r="AA526" s="213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2"/>
      <c r="D527" s="159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167"/>
      <c r="X527" s="167"/>
      <c r="Y527" s="167"/>
      <c r="Z527" s="167"/>
      <c r="AA527" s="213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2"/>
      <c r="D528" s="159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167"/>
      <c r="X528" s="167"/>
      <c r="Y528" s="167"/>
      <c r="Z528" s="167"/>
      <c r="AA528" s="213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2"/>
      <c r="D529" s="159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167"/>
      <c r="X529" s="167"/>
      <c r="Y529" s="167"/>
      <c r="Z529" s="167"/>
      <c r="AA529" s="213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2"/>
      <c r="D530" s="159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167"/>
      <c r="X530" s="167"/>
      <c r="Y530" s="167"/>
      <c r="Z530" s="167"/>
      <c r="AA530" s="213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2"/>
      <c r="D531" s="159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167"/>
      <c r="X531" s="167"/>
      <c r="Y531" s="167"/>
      <c r="Z531" s="167"/>
      <c r="AA531" s="213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2"/>
      <c r="D532" s="159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167"/>
      <c r="X532" s="167"/>
      <c r="Y532" s="167"/>
      <c r="Z532" s="167"/>
      <c r="AA532" s="213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2"/>
      <c r="D533" s="159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167"/>
      <c r="X533" s="167"/>
      <c r="Y533" s="167"/>
      <c r="Z533" s="167"/>
      <c r="AA533" s="213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2"/>
      <c r="D534" s="159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167"/>
      <c r="X534" s="167"/>
      <c r="Y534" s="167"/>
      <c r="Z534" s="167"/>
      <c r="AA534" s="213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2"/>
      <c r="D535" s="159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167"/>
      <c r="X535" s="167"/>
      <c r="Y535" s="167"/>
      <c r="Z535" s="167"/>
      <c r="AA535" s="213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2"/>
      <c r="D536" s="159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167"/>
      <c r="X536" s="167"/>
      <c r="Y536" s="167"/>
      <c r="Z536" s="167"/>
      <c r="AA536" s="213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2"/>
      <c r="D537" s="159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167"/>
      <c r="X537" s="167"/>
      <c r="Y537" s="167"/>
      <c r="Z537" s="167"/>
      <c r="AA537" s="213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2"/>
      <c r="D538" s="159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167"/>
      <c r="X538" s="167"/>
      <c r="Y538" s="167"/>
      <c r="Z538" s="167"/>
      <c r="AA538" s="213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2"/>
      <c r="D539" s="159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167"/>
      <c r="X539" s="167"/>
      <c r="Y539" s="167"/>
      <c r="Z539" s="167"/>
      <c r="AA539" s="213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2"/>
      <c r="D540" s="159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167"/>
      <c r="X540" s="167"/>
      <c r="Y540" s="167"/>
      <c r="Z540" s="167"/>
      <c r="AA540" s="213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2"/>
      <c r="D541" s="159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167"/>
      <c r="X541" s="167"/>
      <c r="Y541" s="167"/>
      <c r="Z541" s="167"/>
      <c r="AA541" s="213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2"/>
      <c r="D542" s="159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167"/>
      <c r="X542" s="167"/>
      <c r="Y542" s="167"/>
      <c r="Z542" s="167"/>
      <c r="AA542" s="213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2"/>
      <c r="D543" s="159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167"/>
      <c r="X543" s="167"/>
      <c r="Y543" s="167"/>
      <c r="Z543" s="167"/>
      <c r="AA543" s="213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2"/>
      <c r="D544" s="159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167"/>
      <c r="X544" s="167"/>
      <c r="Y544" s="167"/>
      <c r="Z544" s="167"/>
      <c r="AA544" s="213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2"/>
      <c r="D545" s="159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167"/>
      <c r="X545" s="167"/>
      <c r="Y545" s="167"/>
      <c r="Z545" s="167"/>
      <c r="AA545" s="213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2"/>
      <c r="D546" s="159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167"/>
      <c r="X546" s="167"/>
      <c r="Y546" s="167"/>
      <c r="Z546" s="167"/>
      <c r="AA546" s="213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2"/>
      <c r="D547" s="159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167"/>
      <c r="X547" s="167"/>
      <c r="Y547" s="167"/>
      <c r="Z547" s="167"/>
      <c r="AA547" s="213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2"/>
      <c r="D548" s="159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167"/>
      <c r="X548" s="167"/>
      <c r="Y548" s="167"/>
      <c r="Z548" s="167"/>
      <c r="AA548" s="213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2"/>
      <c r="D549" s="159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167"/>
      <c r="X549" s="167"/>
      <c r="Y549" s="167"/>
      <c r="Z549" s="167"/>
      <c r="AA549" s="213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2"/>
      <c r="D550" s="159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167"/>
      <c r="X550" s="167"/>
      <c r="Y550" s="167"/>
      <c r="Z550" s="167"/>
      <c r="AA550" s="213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2"/>
      <c r="D551" s="159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167"/>
      <c r="X551" s="167"/>
      <c r="Y551" s="167"/>
      <c r="Z551" s="167"/>
      <c r="AA551" s="213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2"/>
      <c r="D552" s="159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167"/>
      <c r="X552" s="167"/>
      <c r="Y552" s="167"/>
      <c r="Z552" s="167"/>
      <c r="AA552" s="213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2"/>
      <c r="D553" s="159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167"/>
      <c r="X553" s="167"/>
      <c r="Y553" s="167"/>
      <c r="Z553" s="167"/>
      <c r="AA553" s="213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2"/>
      <c r="D554" s="159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167"/>
      <c r="X554" s="167"/>
      <c r="Y554" s="167"/>
      <c r="Z554" s="167"/>
      <c r="AA554" s="213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2"/>
      <c r="D555" s="159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167"/>
      <c r="X555" s="167"/>
      <c r="Y555" s="167"/>
      <c r="Z555" s="167"/>
      <c r="AA555" s="213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2"/>
      <c r="D556" s="159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167"/>
      <c r="X556" s="167"/>
      <c r="Y556" s="167"/>
      <c r="Z556" s="167"/>
      <c r="AA556" s="213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2"/>
      <c r="D557" s="159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167"/>
      <c r="X557" s="167"/>
      <c r="Y557" s="167"/>
      <c r="Z557" s="167"/>
      <c r="AA557" s="213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2"/>
      <c r="D558" s="159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167"/>
      <c r="X558" s="167"/>
      <c r="Y558" s="167"/>
      <c r="Z558" s="167"/>
      <c r="AA558" s="213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2"/>
      <c r="D559" s="159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167"/>
      <c r="X559" s="167"/>
      <c r="Y559" s="167"/>
      <c r="Z559" s="167"/>
      <c r="AA559" s="213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2"/>
      <c r="D560" s="159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167"/>
      <c r="X560" s="167"/>
      <c r="Y560" s="167"/>
      <c r="Z560" s="167"/>
      <c r="AA560" s="213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2"/>
      <c r="D561" s="159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167"/>
      <c r="X561" s="167"/>
      <c r="Y561" s="167"/>
      <c r="Z561" s="167"/>
      <c r="AA561" s="213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2"/>
      <c r="D562" s="159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167"/>
      <c r="X562" s="167"/>
      <c r="Y562" s="167"/>
      <c r="Z562" s="167"/>
      <c r="AA562" s="213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2"/>
      <c r="D563" s="159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167"/>
      <c r="X563" s="167"/>
      <c r="Y563" s="167"/>
      <c r="Z563" s="167"/>
      <c r="AA563" s="213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2"/>
      <c r="D564" s="159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167"/>
      <c r="X564" s="167"/>
      <c r="Y564" s="167"/>
      <c r="Z564" s="167"/>
      <c r="AA564" s="213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2"/>
      <c r="D565" s="159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167"/>
      <c r="X565" s="167"/>
      <c r="Y565" s="167"/>
      <c r="Z565" s="167"/>
      <c r="AA565" s="213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2"/>
      <c r="D566" s="159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167"/>
      <c r="X566" s="167"/>
      <c r="Y566" s="167"/>
      <c r="Z566" s="167"/>
      <c r="AA566" s="213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2"/>
      <c r="D567" s="159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167"/>
      <c r="X567" s="167"/>
      <c r="Y567" s="167"/>
      <c r="Z567" s="167"/>
      <c r="AA567" s="213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2"/>
      <c r="D568" s="159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167"/>
      <c r="X568" s="167"/>
      <c r="Y568" s="167"/>
      <c r="Z568" s="167"/>
      <c r="AA568" s="213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2"/>
      <c r="D569" s="159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167"/>
      <c r="X569" s="167"/>
      <c r="Y569" s="167"/>
      <c r="Z569" s="167"/>
      <c r="AA569" s="213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2"/>
      <c r="D570" s="159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167"/>
      <c r="X570" s="167"/>
      <c r="Y570" s="167"/>
      <c r="Z570" s="167"/>
      <c r="AA570" s="213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2"/>
      <c r="D571" s="159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167"/>
      <c r="X571" s="167"/>
      <c r="Y571" s="167"/>
      <c r="Z571" s="167"/>
      <c r="AA571" s="213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2"/>
      <c r="D572" s="159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167"/>
      <c r="X572" s="167"/>
      <c r="Y572" s="167"/>
      <c r="Z572" s="167"/>
      <c r="AA572" s="213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2"/>
      <c r="D573" s="159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167"/>
      <c r="X573" s="167"/>
      <c r="Y573" s="167"/>
      <c r="Z573" s="167"/>
      <c r="AA573" s="213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2"/>
      <c r="D574" s="159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167"/>
      <c r="X574" s="167"/>
      <c r="Y574" s="167"/>
      <c r="Z574" s="167"/>
      <c r="AA574" s="213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2"/>
      <c r="D575" s="159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167"/>
      <c r="X575" s="167"/>
      <c r="Y575" s="167"/>
      <c r="Z575" s="167"/>
      <c r="AA575" s="213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2"/>
      <c r="D576" s="159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167"/>
      <c r="X576" s="167"/>
      <c r="Y576" s="167"/>
      <c r="Z576" s="167"/>
      <c r="AA576" s="213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2"/>
      <c r="D577" s="159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167"/>
      <c r="X577" s="167"/>
      <c r="Y577" s="167"/>
      <c r="Z577" s="167"/>
      <c r="AA577" s="213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2"/>
      <c r="D578" s="159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167"/>
      <c r="X578" s="167"/>
      <c r="Y578" s="167"/>
      <c r="Z578" s="167"/>
      <c r="AA578" s="213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2"/>
      <c r="D579" s="159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167"/>
      <c r="X579" s="167"/>
      <c r="Y579" s="167"/>
      <c r="Z579" s="167"/>
      <c r="AA579" s="213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2"/>
      <c r="D580" s="159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167"/>
      <c r="X580" s="167"/>
      <c r="Y580" s="167"/>
      <c r="Z580" s="167"/>
      <c r="AA580" s="213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2"/>
      <c r="D581" s="159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167"/>
      <c r="X581" s="167"/>
      <c r="Y581" s="167"/>
      <c r="Z581" s="167"/>
      <c r="AA581" s="213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2"/>
      <c r="D582" s="159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167"/>
      <c r="X582" s="167"/>
      <c r="Y582" s="167"/>
      <c r="Z582" s="167"/>
      <c r="AA582" s="213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2"/>
      <c r="D583" s="159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167"/>
      <c r="X583" s="167"/>
      <c r="Y583" s="167"/>
      <c r="Z583" s="167"/>
      <c r="AA583" s="213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2"/>
      <c r="D584" s="159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167"/>
      <c r="X584" s="167"/>
      <c r="Y584" s="167"/>
      <c r="Z584" s="167"/>
      <c r="AA584" s="213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2"/>
      <c r="D585" s="159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167"/>
      <c r="X585" s="167"/>
      <c r="Y585" s="167"/>
      <c r="Z585" s="167"/>
      <c r="AA585" s="213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2"/>
      <c r="D586" s="159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167"/>
      <c r="X586" s="167"/>
      <c r="Y586" s="167"/>
      <c r="Z586" s="167"/>
      <c r="AA586" s="213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2"/>
      <c r="D587" s="159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167"/>
      <c r="X587" s="167"/>
      <c r="Y587" s="167"/>
      <c r="Z587" s="167"/>
      <c r="AA587" s="213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2"/>
      <c r="D588" s="159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167"/>
      <c r="X588" s="167"/>
      <c r="Y588" s="167"/>
      <c r="Z588" s="167"/>
      <c r="AA588" s="213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2"/>
      <c r="D589" s="159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167"/>
      <c r="X589" s="167"/>
      <c r="Y589" s="167"/>
      <c r="Z589" s="167"/>
      <c r="AA589" s="213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2"/>
      <c r="D590" s="159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167"/>
      <c r="X590" s="167"/>
      <c r="Y590" s="167"/>
      <c r="Z590" s="167"/>
      <c r="AA590" s="213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2"/>
      <c r="D591" s="159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167"/>
      <c r="X591" s="167"/>
      <c r="Y591" s="167"/>
      <c r="Z591" s="167"/>
      <c r="AA591" s="213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2"/>
      <c r="D592" s="159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167"/>
      <c r="X592" s="167"/>
      <c r="Y592" s="167"/>
      <c r="Z592" s="167"/>
      <c r="AA592" s="213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2"/>
      <c r="D593" s="159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167"/>
      <c r="X593" s="167"/>
      <c r="Y593" s="167"/>
      <c r="Z593" s="167"/>
      <c r="AA593" s="213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2"/>
      <c r="D594" s="159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167"/>
      <c r="X594" s="167"/>
      <c r="Y594" s="167"/>
      <c r="Z594" s="167"/>
      <c r="AA594" s="213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2"/>
      <c r="D595" s="159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167"/>
      <c r="X595" s="167"/>
      <c r="Y595" s="167"/>
      <c r="Z595" s="167"/>
      <c r="AA595" s="213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2"/>
      <c r="D596" s="159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167"/>
      <c r="X596" s="167"/>
      <c r="Y596" s="167"/>
      <c r="Z596" s="167"/>
      <c r="AA596" s="213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2"/>
      <c r="D597" s="159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167"/>
      <c r="X597" s="167"/>
      <c r="Y597" s="167"/>
      <c r="Z597" s="167"/>
      <c r="AA597" s="213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2"/>
      <c r="D598" s="159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167"/>
      <c r="X598" s="167"/>
      <c r="Y598" s="167"/>
      <c r="Z598" s="167"/>
      <c r="AA598" s="213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2"/>
      <c r="D599" s="159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167"/>
      <c r="X599" s="167"/>
      <c r="Y599" s="167"/>
      <c r="Z599" s="167"/>
      <c r="AA599" s="213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2"/>
      <c r="D600" s="159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167"/>
      <c r="X600" s="167"/>
      <c r="Y600" s="167"/>
      <c r="Z600" s="167"/>
      <c r="AA600" s="213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2"/>
      <c r="D601" s="159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167"/>
      <c r="X601" s="167"/>
      <c r="Y601" s="167"/>
      <c r="Z601" s="167"/>
      <c r="AA601" s="213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2"/>
      <c r="D602" s="159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167"/>
      <c r="X602" s="167"/>
      <c r="Y602" s="167"/>
      <c r="Z602" s="167"/>
      <c r="AA602" s="213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2"/>
      <c r="D603" s="159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167"/>
      <c r="X603" s="167"/>
      <c r="Y603" s="167"/>
      <c r="Z603" s="167"/>
      <c r="AA603" s="213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2"/>
      <c r="D604" s="159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167"/>
      <c r="X604" s="167"/>
      <c r="Y604" s="167"/>
      <c r="Z604" s="167"/>
      <c r="AA604" s="213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2"/>
      <c r="D605" s="159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167"/>
      <c r="X605" s="167"/>
      <c r="Y605" s="167"/>
      <c r="Z605" s="167"/>
      <c r="AA605" s="213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2"/>
      <c r="D606" s="159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167"/>
      <c r="X606" s="167"/>
      <c r="Y606" s="167"/>
      <c r="Z606" s="167"/>
      <c r="AA606" s="213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2"/>
      <c r="D607" s="159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167"/>
      <c r="X607" s="167"/>
      <c r="Y607" s="167"/>
      <c r="Z607" s="167"/>
      <c r="AA607" s="213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2"/>
      <c r="D608" s="159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167"/>
      <c r="X608" s="167"/>
      <c r="Y608" s="167"/>
      <c r="Z608" s="167"/>
      <c r="AA608" s="213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2"/>
      <c r="D609" s="159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167"/>
      <c r="X609" s="167"/>
      <c r="Y609" s="167"/>
      <c r="Z609" s="167"/>
      <c r="AA609" s="213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2"/>
      <c r="D610" s="159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167"/>
      <c r="X610" s="167"/>
      <c r="Y610" s="167"/>
      <c r="Z610" s="167"/>
      <c r="AA610" s="213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2"/>
      <c r="D611" s="159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167"/>
      <c r="X611" s="167"/>
      <c r="Y611" s="167"/>
      <c r="Z611" s="167"/>
      <c r="AA611" s="213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2"/>
      <c r="D612" s="159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167"/>
      <c r="X612" s="167"/>
      <c r="Y612" s="167"/>
      <c r="Z612" s="167"/>
      <c r="AA612" s="213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2"/>
      <c r="D613" s="159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167"/>
      <c r="X613" s="167"/>
      <c r="Y613" s="167"/>
      <c r="Z613" s="167"/>
      <c r="AA613" s="213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2"/>
      <c r="D614" s="159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167"/>
      <c r="X614" s="167"/>
      <c r="Y614" s="167"/>
      <c r="Z614" s="167"/>
      <c r="AA614" s="213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2"/>
      <c r="D615" s="159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167"/>
      <c r="X615" s="167"/>
      <c r="Y615" s="167"/>
      <c r="Z615" s="167"/>
      <c r="AA615" s="213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2"/>
      <c r="D616" s="159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167"/>
      <c r="X616" s="167"/>
      <c r="Y616" s="167"/>
      <c r="Z616" s="167"/>
      <c r="AA616" s="213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2"/>
      <c r="D617" s="159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167"/>
      <c r="X617" s="167"/>
      <c r="Y617" s="167"/>
      <c r="Z617" s="167"/>
      <c r="AA617" s="213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2"/>
      <c r="D618" s="159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167"/>
      <c r="X618" s="167"/>
      <c r="Y618" s="167"/>
      <c r="Z618" s="167"/>
      <c r="AA618" s="213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2"/>
      <c r="D619" s="159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167"/>
      <c r="X619" s="167"/>
      <c r="Y619" s="167"/>
      <c r="Z619" s="167"/>
      <c r="AA619" s="213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2"/>
      <c r="D620" s="159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167"/>
      <c r="X620" s="167"/>
      <c r="Y620" s="167"/>
      <c r="Z620" s="167"/>
      <c r="AA620" s="213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2"/>
      <c r="D621" s="159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167"/>
      <c r="X621" s="167"/>
      <c r="Y621" s="167"/>
      <c r="Z621" s="167"/>
      <c r="AA621" s="213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2"/>
      <c r="D622" s="159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167"/>
      <c r="X622" s="167"/>
      <c r="Y622" s="167"/>
      <c r="Z622" s="167"/>
      <c r="AA622" s="213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2"/>
      <c r="D623" s="159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167"/>
      <c r="X623" s="167"/>
      <c r="Y623" s="167"/>
      <c r="Z623" s="167"/>
      <c r="AA623" s="213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2"/>
      <c r="D624" s="159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167"/>
      <c r="X624" s="167"/>
      <c r="Y624" s="167"/>
      <c r="Z624" s="167"/>
      <c r="AA624" s="213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2"/>
      <c r="D625" s="159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167"/>
      <c r="X625" s="167"/>
      <c r="Y625" s="167"/>
      <c r="Z625" s="167"/>
      <c r="AA625" s="213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2"/>
      <c r="D626" s="159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167"/>
      <c r="X626" s="167"/>
      <c r="Y626" s="167"/>
      <c r="Z626" s="167"/>
      <c r="AA626" s="213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2"/>
      <c r="D627" s="159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167"/>
      <c r="X627" s="167"/>
      <c r="Y627" s="167"/>
      <c r="Z627" s="167"/>
      <c r="AA627" s="213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2"/>
      <c r="D628" s="159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167"/>
      <c r="X628" s="167"/>
      <c r="Y628" s="167"/>
      <c r="Z628" s="167"/>
      <c r="AA628" s="213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2"/>
      <c r="D629" s="159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167"/>
      <c r="X629" s="167"/>
      <c r="Y629" s="167"/>
      <c r="Z629" s="167"/>
      <c r="AA629" s="213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2"/>
      <c r="D630" s="159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167"/>
      <c r="X630" s="167"/>
      <c r="Y630" s="167"/>
      <c r="Z630" s="167"/>
      <c r="AA630" s="213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2"/>
      <c r="D631" s="159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167"/>
      <c r="X631" s="167"/>
      <c r="Y631" s="167"/>
      <c r="Z631" s="167"/>
      <c r="AA631" s="213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2"/>
      <c r="D632" s="159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167"/>
      <c r="X632" s="167"/>
      <c r="Y632" s="167"/>
      <c r="Z632" s="167"/>
      <c r="AA632" s="213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2"/>
      <c r="D633" s="159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167"/>
      <c r="X633" s="167"/>
      <c r="Y633" s="167"/>
      <c r="Z633" s="167"/>
      <c r="AA633" s="213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2"/>
      <c r="D634" s="159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167"/>
      <c r="X634" s="167"/>
      <c r="Y634" s="167"/>
      <c r="Z634" s="167"/>
      <c r="AA634" s="213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2"/>
      <c r="D635" s="159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167"/>
      <c r="X635" s="167"/>
      <c r="Y635" s="167"/>
      <c r="Z635" s="167"/>
      <c r="AA635" s="213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2"/>
      <c r="D636" s="159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167"/>
      <c r="X636" s="167"/>
      <c r="Y636" s="167"/>
      <c r="Z636" s="167"/>
      <c r="AA636" s="213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2"/>
      <c r="D637" s="159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167"/>
      <c r="X637" s="167"/>
      <c r="Y637" s="167"/>
      <c r="Z637" s="167"/>
      <c r="AA637" s="213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2"/>
      <c r="D638" s="159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167"/>
      <c r="X638" s="167"/>
      <c r="Y638" s="167"/>
      <c r="Z638" s="167"/>
      <c r="AA638" s="213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2"/>
      <c r="D639" s="159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167"/>
      <c r="X639" s="167"/>
      <c r="Y639" s="167"/>
      <c r="Z639" s="167"/>
      <c r="AA639" s="213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2"/>
      <c r="D640" s="159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167"/>
      <c r="X640" s="167"/>
      <c r="Y640" s="167"/>
      <c r="Z640" s="167"/>
      <c r="AA640" s="213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2"/>
      <c r="D641" s="159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167"/>
      <c r="X641" s="167"/>
      <c r="Y641" s="167"/>
      <c r="Z641" s="167"/>
      <c r="AA641" s="213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2"/>
      <c r="D642" s="159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167"/>
      <c r="X642" s="167"/>
      <c r="Y642" s="167"/>
      <c r="Z642" s="167"/>
      <c r="AA642" s="213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2"/>
      <c r="D643" s="159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167"/>
      <c r="X643" s="167"/>
      <c r="Y643" s="167"/>
      <c r="Z643" s="167"/>
      <c r="AA643" s="213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2"/>
      <c r="D644" s="159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167"/>
      <c r="X644" s="167"/>
      <c r="Y644" s="167"/>
      <c r="Z644" s="167"/>
      <c r="AA644" s="213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2"/>
      <c r="D645" s="159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167"/>
      <c r="X645" s="167"/>
      <c r="Y645" s="167"/>
      <c r="Z645" s="167"/>
      <c r="AA645" s="213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2"/>
      <c r="D646" s="159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167"/>
      <c r="X646" s="167"/>
      <c r="Y646" s="167"/>
      <c r="Z646" s="167"/>
      <c r="AA646" s="213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2"/>
      <c r="D647" s="159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167"/>
      <c r="X647" s="167"/>
      <c r="Y647" s="167"/>
      <c r="Z647" s="167"/>
      <c r="AA647" s="213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2"/>
      <c r="D648" s="159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167"/>
      <c r="X648" s="167"/>
      <c r="Y648" s="167"/>
      <c r="Z648" s="167"/>
      <c r="AA648" s="213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2"/>
      <c r="D649" s="159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167"/>
      <c r="X649" s="167"/>
      <c r="Y649" s="167"/>
      <c r="Z649" s="167"/>
      <c r="AA649" s="213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2"/>
      <c r="D650" s="159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167"/>
      <c r="X650" s="167"/>
      <c r="Y650" s="167"/>
      <c r="Z650" s="167"/>
      <c r="AA650" s="213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2"/>
      <c r="D651" s="159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167"/>
      <c r="X651" s="167"/>
      <c r="Y651" s="167"/>
      <c r="Z651" s="167"/>
      <c r="AA651" s="213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2"/>
      <c r="D652" s="159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167"/>
      <c r="X652" s="167"/>
      <c r="Y652" s="167"/>
      <c r="Z652" s="167"/>
      <c r="AA652" s="213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2"/>
      <c r="D653" s="159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167"/>
      <c r="X653" s="167"/>
      <c r="Y653" s="167"/>
      <c r="Z653" s="167"/>
      <c r="AA653" s="213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2"/>
      <c r="D654" s="159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167"/>
      <c r="X654" s="167"/>
      <c r="Y654" s="167"/>
      <c r="Z654" s="167"/>
      <c r="AA654" s="213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2"/>
      <c r="D655" s="159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167"/>
      <c r="X655" s="167"/>
      <c r="Y655" s="167"/>
      <c r="Z655" s="167"/>
      <c r="AA655" s="213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2"/>
      <c r="D656" s="159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167"/>
      <c r="X656" s="167"/>
      <c r="Y656" s="167"/>
      <c r="Z656" s="167"/>
      <c r="AA656" s="213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2"/>
      <c r="D657" s="159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167"/>
      <c r="X657" s="167"/>
      <c r="Y657" s="167"/>
      <c r="Z657" s="167"/>
      <c r="AA657" s="213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2"/>
      <c r="D658" s="159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167"/>
      <c r="X658" s="167"/>
      <c r="Y658" s="167"/>
      <c r="Z658" s="167"/>
      <c r="AA658" s="213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2"/>
      <c r="D659" s="159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167"/>
      <c r="X659" s="167"/>
      <c r="Y659" s="167"/>
      <c r="Z659" s="167"/>
      <c r="AA659" s="213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2"/>
      <c r="D660" s="159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167"/>
      <c r="X660" s="167"/>
      <c r="Y660" s="167"/>
      <c r="Z660" s="167"/>
      <c r="AA660" s="213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2"/>
      <c r="D661" s="159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167"/>
      <c r="X661" s="167"/>
      <c r="Y661" s="167"/>
      <c r="Z661" s="167"/>
      <c r="AA661" s="213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2"/>
      <c r="D662" s="159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167"/>
      <c r="X662" s="167"/>
      <c r="Y662" s="167"/>
      <c r="Z662" s="167"/>
      <c r="AA662" s="213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2"/>
      <c r="D663" s="159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167"/>
      <c r="X663" s="167"/>
      <c r="Y663" s="167"/>
      <c r="Z663" s="167"/>
      <c r="AA663" s="213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2"/>
      <c r="D664" s="159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167"/>
      <c r="X664" s="167"/>
      <c r="Y664" s="167"/>
      <c r="Z664" s="167"/>
      <c r="AA664" s="213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2"/>
      <c r="D665" s="159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167"/>
      <c r="X665" s="167"/>
      <c r="Y665" s="167"/>
      <c r="Z665" s="167"/>
      <c r="AA665" s="213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2"/>
      <c r="D666" s="159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167"/>
      <c r="X666" s="167"/>
      <c r="Y666" s="167"/>
      <c r="Z666" s="167"/>
      <c r="AA666" s="213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2"/>
      <c r="D667" s="159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167"/>
      <c r="X667" s="167"/>
      <c r="Y667" s="167"/>
      <c r="Z667" s="167"/>
      <c r="AA667" s="213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2"/>
      <c r="D668" s="159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167"/>
      <c r="X668" s="167"/>
      <c r="Y668" s="167"/>
      <c r="Z668" s="167"/>
      <c r="AA668" s="213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2"/>
      <c r="D669" s="159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167"/>
      <c r="X669" s="167"/>
      <c r="Y669" s="167"/>
      <c r="Z669" s="167"/>
      <c r="AA669" s="213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2"/>
      <c r="D670" s="159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167"/>
      <c r="X670" s="167"/>
      <c r="Y670" s="167"/>
      <c r="Z670" s="167"/>
      <c r="AA670" s="213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2"/>
      <c r="D671" s="159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167"/>
      <c r="X671" s="167"/>
      <c r="Y671" s="167"/>
      <c r="Z671" s="167"/>
      <c r="AA671" s="213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2"/>
      <c r="D672" s="159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167"/>
      <c r="X672" s="167"/>
      <c r="Y672" s="167"/>
      <c r="Z672" s="167"/>
      <c r="AA672" s="213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2"/>
      <c r="D673" s="159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167"/>
      <c r="X673" s="167"/>
      <c r="Y673" s="167"/>
      <c r="Z673" s="167"/>
      <c r="AA673" s="213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2"/>
      <c r="D674" s="159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167"/>
      <c r="X674" s="167"/>
      <c r="Y674" s="167"/>
      <c r="Z674" s="167"/>
      <c r="AA674" s="213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2"/>
      <c r="D675" s="159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167"/>
      <c r="X675" s="167"/>
      <c r="Y675" s="167"/>
      <c r="Z675" s="167"/>
      <c r="AA675" s="213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2"/>
      <c r="D676" s="159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167"/>
      <c r="X676" s="167"/>
      <c r="Y676" s="167"/>
      <c r="Z676" s="167"/>
      <c r="AA676" s="213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2"/>
      <c r="D677" s="159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167"/>
      <c r="X677" s="167"/>
      <c r="Y677" s="167"/>
      <c r="Z677" s="167"/>
      <c r="AA677" s="213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2"/>
      <c r="D678" s="159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167"/>
      <c r="X678" s="167"/>
      <c r="Y678" s="167"/>
      <c r="Z678" s="167"/>
      <c r="AA678" s="213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2"/>
      <c r="D679" s="159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167"/>
      <c r="X679" s="167"/>
      <c r="Y679" s="167"/>
      <c r="Z679" s="167"/>
      <c r="AA679" s="213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2"/>
      <c r="D680" s="159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167"/>
      <c r="X680" s="167"/>
      <c r="Y680" s="167"/>
      <c r="Z680" s="167"/>
      <c r="AA680" s="213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2"/>
      <c r="D681" s="159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167"/>
      <c r="X681" s="167"/>
      <c r="Y681" s="167"/>
      <c r="Z681" s="167"/>
      <c r="AA681" s="213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2"/>
      <c r="D682" s="159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167"/>
      <c r="X682" s="167"/>
      <c r="Y682" s="167"/>
      <c r="Z682" s="167"/>
      <c r="AA682" s="213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2"/>
      <c r="D683" s="159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167"/>
      <c r="X683" s="167"/>
      <c r="Y683" s="167"/>
      <c r="Z683" s="167"/>
      <c r="AA683" s="213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2"/>
      <c r="D684" s="159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167"/>
      <c r="X684" s="167"/>
      <c r="Y684" s="167"/>
      <c r="Z684" s="167"/>
      <c r="AA684" s="213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2"/>
      <c r="D685" s="159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167"/>
      <c r="X685" s="167"/>
      <c r="Y685" s="167"/>
      <c r="Z685" s="167"/>
      <c r="AA685" s="213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2"/>
      <c r="D686" s="159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167"/>
      <c r="X686" s="167"/>
      <c r="Y686" s="167"/>
      <c r="Z686" s="167"/>
      <c r="AA686" s="213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2"/>
      <c r="D687" s="159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167"/>
      <c r="X687" s="167"/>
      <c r="Y687" s="167"/>
      <c r="Z687" s="167"/>
      <c r="AA687" s="213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2"/>
      <c r="D688" s="159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167"/>
      <c r="X688" s="167"/>
      <c r="Y688" s="167"/>
      <c r="Z688" s="167"/>
      <c r="AA688" s="213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2"/>
      <c r="D689" s="159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167"/>
      <c r="X689" s="167"/>
      <c r="Y689" s="167"/>
      <c r="Z689" s="167"/>
      <c r="AA689" s="213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2"/>
      <c r="D690" s="159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167"/>
      <c r="X690" s="167"/>
      <c r="Y690" s="167"/>
      <c r="Z690" s="167"/>
      <c r="AA690" s="213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2"/>
      <c r="D691" s="159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167"/>
      <c r="X691" s="167"/>
      <c r="Y691" s="167"/>
      <c r="Z691" s="167"/>
      <c r="AA691" s="213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2"/>
      <c r="D692" s="159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167"/>
      <c r="X692" s="167"/>
      <c r="Y692" s="167"/>
      <c r="Z692" s="167"/>
      <c r="AA692" s="213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2"/>
      <c r="D693" s="159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167"/>
      <c r="X693" s="167"/>
      <c r="Y693" s="167"/>
      <c r="Z693" s="167"/>
      <c r="AA693" s="213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2"/>
      <c r="D694" s="159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167"/>
      <c r="X694" s="167"/>
      <c r="Y694" s="167"/>
      <c r="Z694" s="167"/>
      <c r="AA694" s="213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2"/>
      <c r="D695" s="159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167"/>
      <c r="X695" s="167"/>
      <c r="Y695" s="167"/>
      <c r="Z695" s="167"/>
      <c r="AA695" s="213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2"/>
      <c r="D696" s="159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167"/>
      <c r="X696" s="167"/>
      <c r="Y696" s="167"/>
      <c r="Z696" s="167"/>
      <c r="AA696" s="213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2"/>
      <c r="D697" s="159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167"/>
      <c r="X697" s="167"/>
      <c r="Y697" s="167"/>
      <c r="Z697" s="167"/>
      <c r="AA697" s="213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2"/>
      <c r="D698" s="159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167"/>
      <c r="X698" s="167"/>
      <c r="Y698" s="167"/>
      <c r="Z698" s="167"/>
      <c r="AA698" s="213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2"/>
      <c r="D699" s="159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167"/>
      <c r="X699" s="167"/>
      <c r="Y699" s="167"/>
      <c r="Z699" s="167"/>
      <c r="AA699" s="213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2"/>
      <c r="D700" s="159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167"/>
      <c r="X700" s="167"/>
      <c r="Y700" s="167"/>
      <c r="Z700" s="167"/>
      <c r="AA700" s="213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2"/>
      <c r="D701" s="159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167"/>
      <c r="X701" s="167"/>
      <c r="Y701" s="167"/>
      <c r="Z701" s="167"/>
      <c r="AA701" s="213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2"/>
      <c r="D702" s="159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167"/>
      <c r="X702" s="167"/>
      <c r="Y702" s="167"/>
      <c r="Z702" s="167"/>
      <c r="AA702" s="213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2"/>
      <c r="D703" s="159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167"/>
      <c r="X703" s="167"/>
      <c r="Y703" s="167"/>
      <c r="Z703" s="167"/>
      <c r="AA703" s="213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2"/>
      <c r="D704" s="159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167"/>
      <c r="X704" s="167"/>
      <c r="Y704" s="167"/>
      <c r="Z704" s="167"/>
      <c r="AA704" s="213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2"/>
      <c r="D705" s="159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167"/>
      <c r="X705" s="167"/>
      <c r="Y705" s="167"/>
      <c r="Z705" s="167"/>
      <c r="AA705" s="213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2"/>
      <c r="D706" s="159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167"/>
      <c r="X706" s="167"/>
      <c r="Y706" s="167"/>
      <c r="Z706" s="167"/>
      <c r="AA706" s="213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2"/>
      <c r="D707" s="159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167"/>
      <c r="X707" s="167"/>
      <c r="Y707" s="167"/>
      <c r="Z707" s="167"/>
      <c r="AA707" s="213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2"/>
      <c r="D708" s="159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167"/>
      <c r="X708" s="167"/>
      <c r="Y708" s="167"/>
      <c r="Z708" s="167"/>
      <c r="AA708" s="213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2"/>
      <c r="D709" s="159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167"/>
      <c r="X709" s="167"/>
      <c r="Y709" s="167"/>
      <c r="Z709" s="167"/>
      <c r="AA709" s="213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2"/>
      <c r="D710" s="159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167"/>
      <c r="X710" s="167"/>
      <c r="Y710" s="167"/>
      <c r="Z710" s="167"/>
      <c r="AA710" s="213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2"/>
      <c r="D711" s="159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167"/>
      <c r="X711" s="167"/>
      <c r="Y711" s="167"/>
      <c r="Z711" s="167"/>
      <c r="AA711" s="213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2"/>
      <c r="D712" s="159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167"/>
      <c r="X712" s="167"/>
      <c r="Y712" s="167"/>
      <c r="Z712" s="167"/>
      <c r="AA712" s="213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2"/>
      <c r="D713" s="159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167"/>
      <c r="X713" s="167"/>
      <c r="Y713" s="167"/>
      <c r="Z713" s="167"/>
      <c r="AA713" s="213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2"/>
      <c r="D714" s="159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167"/>
      <c r="X714" s="167"/>
      <c r="Y714" s="167"/>
      <c r="Z714" s="167"/>
      <c r="AA714" s="213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2"/>
      <c r="D715" s="159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167"/>
      <c r="X715" s="167"/>
      <c r="Y715" s="167"/>
      <c r="Z715" s="167"/>
      <c r="AA715" s="213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2"/>
      <c r="D716" s="159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167"/>
      <c r="X716" s="167"/>
      <c r="Y716" s="167"/>
      <c r="Z716" s="167"/>
      <c r="AA716" s="213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2"/>
      <c r="D717" s="159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167"/>
      <c r="X717" s="167"/>
      <c r="Y717" s="167"/>
      <c r="Z717" s="167"/>
      <c r="AA717" s="213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2"/>
      <c r="D718" s="159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167"/>
      <c r="X718" s="167"/>
      <c r="Y718" s="167"/>
      <c r="Z718" s="167"/>
      <c r="AA718" s="213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2"/>
      <c r="D719" s="159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167"/>
      <c r="X719" s="167"/>
      <c r="Y719" s="167"/>
      <c r="Z719" s="167"/>
      <c r="AA719" s="213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2"/>
      <c r="D720" s="159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167"/>
      <c r="X720" s="167"/>
      <c r="Y720" s="167"/>
      <c r="Z720" s="167"/>
      <c r="AA720" s="213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2"/>
      <c r="D721" s="159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167"/>
      <c r="X721" s="167"/>
      <c r="Y721" s="167"/>
      <c r="Z721" s="167"/>
      <c r="AA721" s="213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2"/>
      <c r="D722" s="159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167"/>
      <c r="X722" s="167"/>
      <c r="Y722" s="167"/>
      <c r="Z722" s="167"/>
      <c r="AA722" s="213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2"/>
      <c r="D723" s="159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167"/>
      <c r="X723" s="167"/>
      <c r="Y723" s="167"/>
      <c r="Z723" s="167"/>
      <c r="AA723" s="213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2"/>
      <c r="D724" s="159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167"/>
      <c r="X724" s="167"/>
      <c r="Y724" s="167"/>
      <c r="Z724" s="167"/>
      <c r="AA724" s="213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2"/>
      <c r="D725" s="159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167"/>
      <c r="X725" s="167"/>
      <c r="Y725" s="167"/>
      <c r="Z725" s="167"/>
      <c r="AA725" s="213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2"/>
      <c r="D726" s="159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167"/>
      <c r="X726" s="167"/>
      <c r="Y726" s="167"/>
      <c r="Z726" s="167"/>
      <c r="AA726" s="213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2"/>
      <c r="D727" s="159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167"/>
      <c r="X727" s="167"/>
      <c r="Y727" s="167"/>
      <c r="Z727" s="167"/>
      <c r="AA727" s="213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2"/>
      <c r="D728" s="159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167"/>
      <c r="X728" s="167"/>
      <c r="Y728" s="167"/>
      <c r="Z728" s="167"/>
      <c r="AA728" s="213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2"/>
      <c r="D729" s="159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167"/>
      <c r="X729" s="167"/>
      <c r="Y729" s="167"/>
      <c r="Z729" s="167"/>
      <c r="AA729" s="213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2"/>
      <c r="D730" s="159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167"/>
      <c r="X730" s="167"/>
      <c r="Y730" s="167"/>
      <c r="Z730" s="167"/>
      <c r="AA730" s="213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2"/>
      <c r="D731" s="159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167"/>
      <c r="X731" s="167"/>
      <c r="Y731" s="167"/>
      <c r="Z731" s="167"/>
      <c r="AA731" s="213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2"/>
      <c r="D732" s="159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167"/>
      <c r="X732" s="167"/>
      <c r="Y732" s="167"/>
      <c r="Z732" s="167"/>
      <c r="AA732" s="213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2"/>
      <c r="D733" s="159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167"/>
      <c r="X733" s="167"/>
      <c r="Y733" s="167"/>
      <c r="Z733" s="167"/>
      <c r="AA733" s="213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2"/>
      <c r="D734" s="159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167"/>
      <c r="X734" s="167"/>
      <c r="Y734" s="167"/>
      <c r="Z734" s="167"/>
      <c r="AA734" s="213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2"/>
      <c r="D735" s="159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167"/>
      <c r="X735" s="167"/>
      <c r="Y735" s="167"/>
      <c r="Z735" s="167"/>
      <c r="AA735" s="213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2"/>
      <c r="D736" s="159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167"/>
      <c r="X736" s="167"/>
      <c r="Y736" s="167"/>
      <c r="Z736" s="167"/>
      <c r="AA736" s="213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2"/>
      <c r="D737" s="159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167"/>
      <c r="X737" s="167"/>
      <c r="Y737" s="167"/>
      <c r="Z737" s="167"/>
      <c r="AA737" s="213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2"/>
      <c r="D738" s="159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167"/>
      <c r="X738" s="167"/>
      <c r="Y738" s="167"/>
      <c r="Z738" s="167"/>
      <c r="AA738" s="213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2"/>
      <c r="D739" s="159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167"/>
      <c r="X739" s="167"/>
      <c r="Y739" s="167"/>
      <c r="Z739" s="167"/>
      <c r="AA739" s="213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2"/>
      <c r="D740" s="159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167"/>
      <c r="X740" s="167"/>
      <c r="Y740" s="167"/>
      <c r="Z740" s="167"/>
      <c r="AA740" s="213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2"/>
      <c r="D741" s="159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167"/>
      <c r="X741" s="167"/>
      <c r="Y741" s="167"/>
      <c r="Z741" s="167"/>
      <c r="AA741" s="213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2"/>
      <c r="D742" s="159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167"/>
      <c r="X742" s="167"/>
      <c r="Y742" s="167"/>
      <c r="Z742" s="167"/>
      <c r="AA742" s="213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2"/>
      <c r="D743" s="159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167"/>
      <c r="X743" s="167"/>
      <c r="Y743" s="167"/>
      <c r="Z743" s="167"/>
      <c r="AA743" s="213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2"/>
      <c r="D744" s="159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167"/>
      <c r="X744" s="167"/>
      <c r="Y744" s="167"/>
      <c r="Z744" s="167"/>
      <c r="AA744" s="213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2"/>
      <c r="D745" s="159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167"/>
      <c r="X745" s="167"/>
      <c r="Y745" s="167"/>
      <c r="Z745" s="167"/>
      <c r="AA745" s="213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2"/>
      <c r="D746" s="159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167"/>
      <c r="X746" s="167"/>
      <c r="Y746" s="167"/>
      <c r="Z746" s="167"/>
      <c r="AA746" s="213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2"/>
      <c r="D747" s="159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167"/>
      <c r="X747" s="167"/>
      <c r="Y747" s="167"/>
      <c r="Z747" s="167"/>
      <c r="AA747" s="213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2"/>
      <c r="D748" s="159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167"/>
      <c r="X748" s="167"/>
      <c r="Y748" s="167"/>
      <c r="Z748" s="167"/>
      <c r="AA748" s="213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2"/>
      <c r="D749" s="159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167"/>
      <c r="X749" s="167"/>
      <c r="Y749" s="167"/>
      <c r="Z749" s="167"/>
      <c r="AA749" s="213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2"/>
      <c r="D750" s="159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167"/>
      <c r="X750" s="167"/>
      <c r="Y750" s="167"/>
      <c r="Z750" s="167"/>
      <c r="AA750" s="213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2"/>
      <c r="D751" s="159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167"/>
      <c r="X751" s="167"/>
      <c r="Y751" s="167"/>
      <c r="Z751" s="167"/>
      <c r="AA751" s="213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2"/>
      <c r="D752" s="159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167"/>
      <c r="X752" s="167"/>
      <c r="Y752" s="167"/>
      <c r="Z752" s="167"/>
      <c r="AA752" s="213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2"/>
      <c r="D753" s="159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167"/>
      <c r="X753" s="167"/>
      <c r="Y753" s="167"/>
      <c r="Z753" s="167"/>
      <c r="AA753" s="213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2"/>
      <c r="D754" s="159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167"/>
      <c r="X754" s="167"/>
      <c r="Y754" s="167"/>
      <c r="Z754" s="167"/>
      <c r="AA754" s="213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2"/>
      <c r="D755" s="159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167"/>
      <c r="X755" s="167"/>
      <c r="Y755" s="167"/>
      <c r="Z755" s="167"/>
      <c r="AA755" s="213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2"/>
      <c r="D756" s="159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167"/>
      <c r="X756" s="167"/>
      <c r="Y756" s="167"/>
      <c r="Z756" s="167"/>
      <c r="AA756" s="213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2"/>
      <c r="D757" s="159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167"/>
      <c r="X757" s="167"/>
      <c r="Y757" s="167"/>
      <c r="Z757" s="167"/>
      <c r="AA757" s="213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2"/>
      <c r="D758" s="159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167"/>
      <c r="X758" s="167"/>
      <c r="Y758" s="167"/>
      <c r="Z758" s="167"/>
      <c r="AA758" s="213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2"/>
      <c r="D759" s="159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167"/>
      <c r="X759" s="167"/>
      <c r="Y759" s="167"/>
      <c r="Z759" s="167"/>
      <c r="AA759" s="213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2"/>
      <c r="D760" s="159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167"/>
      <c r="X760" s="167"/>
      <c r="Y760" s="167"/>
      <c r="Z760" s="167"/>
      <c r="AA760" s="213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2"/>
      <c r="D761" s="159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167"/>
      <c r="X761" s="167"/>
      <c r="Y761" s="167"/>
      <c r="Z761" s="167"/>
      <c r="AA761" s="213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2"/>
      <c r="D762" s="159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167"/>
      <c r="X762" s="167"/>
      <c r="Y762" s="167"/>
      <c r="Z762" s="167"/>
      <c r="AA762" s="213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2"/>
      <c r="D763" s="159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167"/>
      <c r="X763" s="167"/>
      <c r="Y763" s="167"/>
      <c r="Z763" s="167"/>
      <c r="AA763" s="213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2"/>
      <c r="D764" s="159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167"/>
      <c r="X764" s="167"/>
      <c r="Y764" s="167"/>
      <c r="Z764" s="167"/>
      <c r="AA764" s="213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2"/>
      <c r="D765" s="159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167"/>
      <c r="X765" s="167"/>
      <c r="Y765" s="167"/>
      <c r="Z765" s="167"/>
      <c r="AA765" s="213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2"/>
      <c r="D766" s="159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167"/>
      <c r="X766" s="167"/>
      <c r="Y766" s="167"/>
      <c r="Z766" s="167"/>
      <c r="AA766" s="213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2"/>
      <c r="D767" s="159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167"/>
      <c r="X767" s="167"/>
      <c r="Y767" s="167"/>
      <c r="Z767" s="167"/>
      <c r="AA767" s="213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2"/>
      <c r="D768" s="159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167"/>
      <c r="X768" s="167"/>
      <c r="Y768" s="167"/>
      <c r="Z768" s="167"/>
      <c r="AA768" s="213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2"/>
      <c r="D769" s="159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167"/>
      <c r="X769" s="167"/>
      <c r="Y769" s="167"/>
      <c r="Z769" s="167"/>
      <c r="AA769" s="213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2"/>
      <c r="D770" s="159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167"/>
      <c r="X770" s="167"/>
      <c r="Y770" s="167"/>
      <c r="Z770" s="167"/>
      <c r="AA770" s="213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2"/>
      <c r="D771" s="159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167"/>
      <c r="X771" s="167"/>
      <c r="Y771" s="167"/>
      <c r="Z771" s="167"/>
      <c r="AA771" s="213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2"/>
      <c r="D772" s="159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167"/>
      <c r="X772" s="167"/>
      <c r="Y772" s="167"/>
      <c r="Z772" s="167"/>
      <c r="AA772" s="213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2"/>
      <c r="D773" s="159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167"/>
      <c r="X773" s="167"/>
      <c r="Y773" s="167"/>
      <c r="Z773" s="167"/>
      <c r="AA773" s="213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2"/>
      <c r="D774" s="159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167"/>
      <c r="X774" s="167"/>
      <c r="Y774" s="167"/>
      <c r="Z774" s="167"/>
      <c r="AA774" s="213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2"/>
      <c r="D775" s="159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167"/>
      <c r="X775" s="167"/>
      <c r="Y775" s="167"/>
      <c r="Z775" s="167"/>
      <c r="AA775" s="213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2"/>
      <c r="D776" s="159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167"/>
      <c r="X776" s="167"/>
      <c r="Y776" s="167"/>
      <c r="Z776" s="167"/>
      <c r="AA776" s="213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2"/>
      <c r="D777" s="159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167"/>
      <c r="X777" s="167"/>
      <c r="Y777" s="167"/>
      <c r="Z777" s="167"/>
      <c r="AA777" s="213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2"/>
      <c r="D778" s="159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167"/>
      <c r="X778" s="167"/>
      <c r="Y778" s="167"/>
      <c r="Z778" s="167"/>
      <c r="AA778" s="213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2"/>
      <c r="D779" s="159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167"/>
      <c r="X779" s="167"/>
      <c r="Y779" s="167"/>
      <c r="Z779" s="167"/>
      <c r="AA779" s="213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2"/>
      <c r="D780" s="159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167"/>
      <c r="X780" s="167"/>
      <c r="Y780" s="167"/>
      <c r="Z780" s="167"/>
      <c r="AA780" s="213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2"/>
      <c r="D781" s="159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167"/>
      <c r="X781" s="167"/>
      <c r="Y781" s="167"/>
      <c r="Z781" s="167"/>
      <c r="AA781" s="213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2"/>
      <c r="D782" s="159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167"/>
      <c r="X782" s="167"/>
      <c r="Y782" s="167"/>
      <c r="Z782" s="167"/>
      <c r="AA782" s="213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2"/>
      <c r="D783" s="159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167"/>
      <c r="X783" s="167"/>
      <c r="Y783" s="167"/>
      <c r="Z783" s="167"/>
      <c r="AA783" s="213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2"/>
      <c r="D784" s="159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167"/>
      <c r="X784" s="167"/>
      <c r="Y784" s="167"/>
      <c r="Z784" s="167"/>
      <c r="AA784" s="213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2"/>
      <c r="D785" s="159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167"/>
      <c r="X785" s="167"/>
      <c r="Y785" s="167"/>
      <c r="Z785" s="167"/>
      <c r="AA785" s="213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2"/>
      <c r="D786" s="159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167"/>
      <c r="X786" s="167"/>
      <c r="Y786" s="167"/>
      <c r="Z786" s="167"/>
      <c r="AA786" s="213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2"/>
      <c r="D787" s="159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167"/>
      <c r="X787" s="167"/>
      <c r="Y787" s="167"/>
      <c r="Z787" s="167"/>
      <c r="AA787" s="213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2"/>
      <c r="D788" s="159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167"/>
      <c r="X788" s="167"/>
      <c r="Y788" s="167"/>
      <c r="Z788" s="167"/>
      <c r="AA788" s="213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2"/>
      <c r="D789" s="159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167"/>
      <c r="X789" s="167"/>
      <c r="Y789" s="167"/>
      <c r="Z789" s="167"/>
      <c r="AA789" s="213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2"/>
      <c r="D790" s="159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167"/>
      <c r="X790" s="167"/>
      <c r="Y790" s="167"/>
      <c r="Z790" s="167"/>
      <c r="AA790" s="213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2"/>
      <c r="D791" s="159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167"/>
      <c r="X791" s="167"/>
      <c r="Y791" s="167"/>
      <c r="Z791" s="167"/>
      <c r="AA791" s="213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2"/>
      <c r="D792" s="159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167"/>
      <c r="X792" s="167"/>
      <c r="Y792" s="167"/>
      <c r="Z792" s="167"/>
      <c r="AA792" s="213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2"/>
      <c r="D793" s="159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167"/>
      <c r="X793" s="167"/>
      <c r="Y793" s="167"/>
      <c r="Z793" s="167"/>
      <c r="AA793" s="213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2"/>
      <c r="D794" s="159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167"/>
      <c r="X794" s="167"/>
      <c r="Y794" s="167"/>
      <c r="Z794" s="167"/>
      <c r="AA794" s="213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2"/>
      <c r="D795" s="159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167"/>
      <c r="X795" s="167"/>
      <c r="Y795" s="167"/>
      <c r="Z795" s="167"/>
      <c r="AA795" s="213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2"/>
      <c r="D796" s="159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167"/>
      <c r="X796" s="167"/>
      <c r="Y796" s="167"/>
      <c r="Z796" s="167"/>
      <c r="AA796" s="213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2"/>
      <c r="D797" s="159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167"/>
      <c r="X797" s="167"/>
      <c r="Y797" s="167"/>
      <c r="Z797" s="167"/>
      <c r="AA797" s="213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2"/>
      <c r="D798" s="159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167"/>
      <c r="X798" s="167"/>
      <c r="Y798" s="167"/>
      <c r="Z798" s="167"/>
      <c r="AA798" s="213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2"/>
      <c r="D799" s="159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167"/>
      <c r="X799" s="167"/>
      <c r="Y799" s="167"/>
      <c r="Z799" s="167"/>
      <c r="AA799" s="213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2"/>
      <c r="D800" s="159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167"/>
      <c r="X800" s="167"/>
      <c r="Y800" s="167"/>
      <c r="Z800" s="167"/>
      <c r="AA800" s="213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2"/>
      <c r="D801" s="159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167"/>
      <c r="X801" s="167"/>
      <c r="Y801" s="167"/>
      <c r="Z801" s="167"/>
      <c r="AA801" s="213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2"/>
      <c r="D802" s="159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167"/>
      <c r="X802" s="167"/>
      <c r="Y802" s="167"/>
      <c r="Z802" s="167"/>
      <c r="AA802" s="213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2"/>
      <c r="D803" s="159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167"/>
      <c r="X803" s="167"/>
      <c r="Y803" s="167"/>
      <c r="Z803" s="167"/>
      <c r="AA803" s="213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2"/>
      <c r="D804" s="159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167"/>
      <c r="X804" s="167"/>
      <c r="Y804" s="167"/>
      <c r="Z804" s="167"/>
      <c r="AA804" s="213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2"/>
      <c r="D805" s="159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167"/>
      <c r="X805" s="167"/>
      <c r="Y805" s="167"/>
      <c r="Z805" s="167"/>
      <c r="AA805" s="213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2"/>
      <c r="D806" s="159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167"/>
      <c r="X806" s="167"/>
      <c r="Y806" s="167"/>
      <c r="Z806" s="167"/>
      <c r="AA806" s="213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2"/>
      <c r="D807" s="159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167"/>
      <c r="X807" s="167"/>
      <c r="Y807" s="167"/>
      <c r="Z807" s="167"/>
      <c r="AA807" s="213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2"/>
      <c r="D808" s="159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167"/>
      <c r="X808" s="167"/>
      <c r="Y808" s="167"/>
      <c r="Z808" s="167"/>
      <c r="AA808" s="213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2"/>
      <c r="D809" s="159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167"/>
      <c r="X809" s="167"/>
      <c r="Y809" s="167"/>
      <c r="Z809" s="167"/>
      <c r="AA809" s="213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2"/>
      <c r="D810" s="159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167"/>
      <c r="X810" s="167"/>
      <c r="Y810" s="167"/>
      <c r="Z810" s="167"/>
      <c r="AA810" s="213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2"/>
      <c r="D811" s="159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167"/>
      <c r="X811" s="167"/>
      <c r="Y811" s="167"/>
      <c r="Z811" s="167"/>
      <c r="AA811" s="213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2"/>
      <c r="D812" s="159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167"/>
      <c r="X812" s="167"/>
      <c r="Y812" s="167"/>
      <c r="Z812" s="167"/>
      <c r="AA812" s="213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2"/>
      <c r="D813" s="159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167"/>
      <c r="X813" s="167"/>
      <c r="Y813" s="167"/>
      <c r="Z813" s="167"/>
      <c r="AA813" s="213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2"/>
      <c r="D814" s="159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167"/>
      <c r="X814" s="167"/>
      <c r="Y814" s="167"/>
      <c r="Z814" s="167"/>
      <c r="AA814" s="213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2"/>
      <c r="D815" s="159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167"/>
      <c r="X815" s="167"/>
      <c r="Y815" s="167"/>
      <c r="Z815" s="167"/>
      <c r="AA815" s="213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2"/>
      <c r="D816" s="159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167"/>
      <c r="X816" s="167"/>
      <c r="Y816" s="167"/>
      <c r="Z816" s="167"/>
      <c r="AA816" s="213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2"/>
      <c r="D817" s="159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167"/>
      <c r="X817" s="167"/>
      <c r="Y817" s="167"/>
      <c r="Z817" s="167"/>
      <c r="AA817" s="213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2"/>
      <c r="D818" s="159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167"/>
      <c r="X818" s="167"/>
      <c r="Y818" s="167"/>
      <c r="Z818" s="167"/>
      <c r="AA818" s="213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2"/>
      <c r="D819" s="159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167"/>
      <c r="X819" s="167"/>
      <c r="Y819" s="167"/>
      <c r="Z819" s="167"/>
      <c r="AA819" s="213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2"/>
      <c r="D820" s="159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167"/>
      <c r="X820" s="167"/>
      <c r="Y820" s="167"/>
      <c r="Z820" s="167"/>
      <c r="AA820" s="213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2"/>
      <c r="D821" s="159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167"/>
      <c r="X821" s="167"/>
      <c r="Y821" s="167"/>
      <c r="Z821" s="167"/>
      <c r="AA821" s="213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2"/>
      <c r="D822" s="159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167"/>
      <c r="X822" s="167"/>
      <c r="Y822" s="167"/>
      <c r="Z822" s="167"/>
      <c r="AA822" s="213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2"/>
      <c r="D823" s="159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167"/>
      <c r="X823" s="167"/>
      <c r="Y823" s="167"/>
      <c r="Z823" s="167"/>
      <c r="AA823" s="213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2"/>
      <c r="D824" s="159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167"/>
      <c r="X824" s="167"/>
      <c r="Y824" s="167"/>
      <c r="Z824" s="167"/>
      <c r="AA824" s="213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2"/>
      <c r="D825" s="159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167"/>
      <c r="X825" s="167"/>
      <c r="Y825" s="167"/>
      <c r="Z825" s="167"/>
      <c r="AA825" s="213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2"/>
      <c r="D826" s="159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167"/>
      <c r="X826" s="167"/>
      <c r="Y826" s="167"/>
      <c r="Z826" s="167"/>
      <c r="AA826" s="213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2"/>
      <c r="D827" s="159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167"/>
      <c r="X827" s="167"/>
      <c r="Y827" s="167"/>
      <c r="Z827" s="167"/>
      <c r="AA827" s="213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2"/>
      <c r="D828" s="159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167"/>
      <c r="X828" s="167"/>
      <c r="Y828" s="167"/>
      <c r="Z828" s="167"/>
      <c r="AA828" s="213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2"/>
      <c r="D829" s="159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167"/>
      <c r="X829" s="167"/>
      <c r="Y829" s="167"/>
      <c r="Z829" s="167"/>
      <c r="AA829" s="213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2"/>
      <c r="D830" s="159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167"/>
      <c r="X830" s="167"/>
      <c r="Y830" s="167"/>
      <c r="Z830" s="167"/>
      <c r="AA830" s="213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2"/>
      <c r="D831" s="159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167"/>
      <c r="X831" s="167"/>
      <c r="Y831" s="167"/>
      <c r="Z831" s="167"/>
      <c r="AA831" s="213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2"/>
      <c r="D832" s="159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167"/>
      <c r="X832" s="167"/>
      <c r="Y832" s="167"/>
      <c r="Z832" s="167"/>
      <c r="AA832" s="213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2"/>
      <c r="D833" s="159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167"/>
      <c r="X833" s="167"/>
      <c r="Y833" s="167"/>
      <c r="Z833" s="167"/>
      <c r="AA833" s="213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2"/>
      <c r="D834" s="159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167"/>
      <c r="X834" s="167"/>
      <c r="Y834" s="167"/>
      <c r="Z834" s="167"/>
      <c r="AA834" s="213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2"/>
      <c r="D835" s="159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167"/>
      <c r="X835" s="167"/>
      <c r="Y835" s="167"/>
      <c r="Z835" s="167"/>
      <c r="AA835" s="213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2"/>
      <c r="D836" s="159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167"/>
      <c r="X836" s="167"/>
      <c r="Y836" s="167"/>
      <c r="Z836" s="167"/>
      <c r="AA836" s="213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2"/>
      <c r="D837" s="159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167"/>
      <c r="X837" s="167"/>
      <c r="Y837" s="167"/>
      <c r="Z837" s="167"/>
      <c r="AA837" s="213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2"/>
      <c r="D838" s="159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167"/>
      <c r="X838" s="167"/>
      <c r="Y838" s="167"/>
      <c r="Z838" s="167"/>
      <c r="AA838" s="213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2"/>
      <c r="D839" s="159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167"/>
      <c r="X839" s="167"/>
      <c r="Y839" s="167"/>
      <c r="Z839" s="167"/>
      <c r="AA839" s="213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2"/>
      <c r="D840" s="159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167"/>
      <c r="X840" s="167"/>
      <c r="Y840" s="167"/>
      <c r="Z840" s="167"/>
      <c r="AA840" s="213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2"/>
      <c r="D841" s="159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167"/>
      <c r="X841" s="167"/>
      <c r="Y841" s="167"/>
      <c r="Z841" s="167"/>
      <c r="AA841" s="213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2"/>
      <c r="D842" s="159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167"/>
      <c r="X842" s="167"/>
      <c r="Y842" s="167"/>
      <c r="Z842" s="167"/>
      <c r="AA842" s="213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2"/>
      <c r="D843" s="159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167"/>
      <c r="X843" s="167"/>
      <c r="Y843" s="167"/>
      <c r="Z843" s="167"/>
      <c r="AA843" s="213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2"/>
      <c r="D844" s="159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167"/>
      <c r="X844" s="167"/>
      <c r="Y844" s="167"/>
      <c r="Z844" s="167"/>
      <c r="AA844" s="213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2"/>
      <c r="D845" s="159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167"/>
      <c r="X845" s="167"/>
      <c r="Y845" s="167"/>
      <c r="Z845" s="167"/>
      <c r="AA845" s="213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2"/>
      <c r="D846" s="159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167"/>
      <c r="X846" s="167"/>
      <c r="Y846" s="167"/>
      <c r="Z846" s="167"/>
      <c r="AA846" s="213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2"/>
      <c r="D847" s="159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167"/>
      <c r="X847" s="167"/>
      <c r="Y847" s="167"/>
      <c r="Z847" s="167"/>
      <c r="AA847" s="213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2"/>
      <c r="D848" s="159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167"/>
      <c r="X848" s="167"/>
      <c r="Y848" s="167"/>
      <c r="Z848" s="167"/>
      <c r="AA848" s="213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2"/>
      <c r="D849" s="159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167"/>
      <c r="X849" s="167"/>
      <c r="Y849" s="167"/>
      <c r="Z849" s="167"/>
      <c r="AA849" s="213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2"/>
      <c r="D850" s="159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167"/>
      <c r="X850" s="167"/>
      <c r="Y850" s="167"/>
      <c r="Z850" s="167"/>
      <c r="AA850" s="213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2"/>
      <c r="D851" s="159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167"/>
      <c r="X851" s="167"/>
      <c r="Y851" s="167"/>
      <c r="Z851" s="167"/>
      <c r="AA851" s="213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2"/>
      <c r="D852" s="159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167"/>
      <c r="X852" s="167"/>
      <c r="Y852" s="167"/>
      <c r="Z852" s="167"/>
      <c r="AA852" s="213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2"/>
      <c r="D853" s="159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167"/>
      <c r="X853" s="167"/>
      <c r="Y853" s="167"/>
      <c r="Z853" s="167"/>
      <c r="AA853" s="213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2"/>
      <c r="D854" s="159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167"/>
      <c r="X854" s="167"/>
      <c r="Y854" s="167"/>
      <c r="Z854" s="167"/>
      <c r="AA854" s="213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2"/>
      <c r="D855" s="159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167"/>
      <c r="X855" s="167"/>
      <c r="Y855" s="167"/>
      <c r="Z855" s="167"/>
      <c r="AA855" s="213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2"/>
      <c r="D856" s="159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167"/>
      <c r="X856" s="167"/>
      <c r="Y856" s="167"/>
      <c r="Z856" s="167"/>
      <c r="AA856" s="213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2"/>
      <c r="D857" s="159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167"/>
      <c r="X857" s="167"/>
      <c r="Y857" s="167"/>
      <c r="Z857" s="167"/>
      <c r="AA857" s="213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2"/>
      <c r="D858" s="159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167"/>
      <c r="X858" s="167"/>
      <c r="Y858" s="167"/>
      <c r="Z858" s="167"/>
      <c r="AA858" s="213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2"/>
      <c r="D859" s="159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167"/>
      <c r="X859" s="167"/>
      <c r="Y859" s="167"/>
      <c r="Z859" s="167"/>
      <c r="AA859" s="213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2"/>
      <c r="D860" s="159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167"/>
      <c r="X860" s="167"/>
      <c r="Y860" s="167"/>
      <c r="Z860" s="167"/>
      <c r="AA860" s="213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2"/>
      <c r="D861" s="159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167"/>
      <c r="X861" s="167"/>
      <c r="Y861" s="167"/>
      <c r="Z861" s="167"/>
      <c r="AA861" s="213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2"/>
      <c r="D862" s="159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167"/>
      <c r="X862" s="167"/>
      <c r="Y862" s="167"/>
      <c r="Z862" s="167"/>
      <c r="AA862" s="213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2"/>
      <c r="D863" s="159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167"/>
      <c r="X863" s="167"/>
      <c r="Y863" s="167"/>
      <c r="Z863" s="167"/>
      <c r="AA863" s="213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2"/>
      <c r="D864" s="159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167"/>
      <c r="X864" s="167"/>
      <c r="Y864" s="167"/>
      <c r="Z864" s="167"/>
      <c r="AA864" s="213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2"/>
      <c r="D865" s="159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167"/>
      <c r="X865" s="167"/>
      <c r="Y865" s="167"/>
      <c r="Z865" s="167"/>
      <c r="AA865" s="213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2"/>
      <c r="D866" s="159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167"/>
      <c r="X866" s="167"/>
      <c r="Y866" s="167"/>
      <c r="Z866" s="167"/>
      <c r="AA866" s="213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2"/>
      <c r="D867" s="159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167"/>
      <c r="X867" s="167"/>
      <c r="Y867" s="167"/>
      <c r="Z867" s="167"/>
      <c r="AA867" s="213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2"/>
      <c r="D868" s="159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167"/>
      <c r="X868" s="167"/>
      <c r="Y868" s="167"/>
      <c r="Z868" s="167"/>
      <c r="AA868" s="213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2"/>
      <c r="D869" s="159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167"/>
      <c r="X869" s="167"/>
      <c r="Y869" s="167"/>
      <c r="Z869" s="167"/>
      <c r="AA869" s="213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2"/>
      <c r="D870" s="159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167"/>
      <c r="X870" s="167"/>
      <c r="Y870" s="167"/>
      <c r="Z870" s="167"/>
      <c r="AA870" s="213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2"/>
      <c r="D871" s="159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167"/>
      <c r="X871" s="167"/>
      <c r="Y871" s="167"/>
      <c r="Z871" s="167"/>
      <c r="AA871" s="213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2"/>
      <c r="D872" s="159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167"/>
      <c r="X872" s="167"/>
      <c r="Y872" s="167"/>
      <c r="Z872" s="167"/>
      <c r="AA872" s="213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2"/>
      <c r="D873" s="159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167"/>
      <c r="X873" s="167"/>
      <c r="Y873" s="167"/>
      <c r="Z873" s="167"/>
      <c r="AA873" s="213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2"/>
      <c r="D874" s="159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167"/>
      <c r="X874" s="167"/>
      <c r="Y874" s="167"/>
      <c r="Z874" s="167"/>
      <c r="AA874" s="213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2"/>
      <c r="D875" s="159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167"/>
      <c r="X875" s="167"/>
      <c r="Y875" s="167"/>
      <c r="Z875" s="167"/>
      <c r="AA875" s="213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2"/>
      <c r="D876" s="159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167"/>
      <c r="X876" s="167"/>
      <c r="Y876" s="167"/>
      <c r="Z876" s="167"/>
      <c r="AA876" s="213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2"/>
      <c r="D877" s="159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167"/>
      <c r="X877" s="167"/>
      <c r="Y877" s="167"/>
      <c r="Z877" s="167"/>
      <c r="AA877" s="213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2"/>
      <c r="D878" s="159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167"/>
      <c r="X878" s="167"/>
      <c r="Y878" s="167"/>
      <c r="Z878" s="167"/>
      <c r="AA878" s="213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2"/>
      <c r="D879" s="159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167"/>
      <c r="X879" s="167"/>
      <c r="Y879" s="167"/>
      <c r="Z879" s="167"/>
      <c r="AA879" s="213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2"/>
      <c r="D880" s="159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167"/>
      <c r="X880" s="167"/>
      <c r="Y880" s="167"/>
      <c r="Z880" s="167"/>
      <c r="AA880" s="213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2"/>
      <c r="D881" s="159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167"/>
      <c r="X881" s="167"/>
      <c r="Y881" s="167"/>
      <c r="Z881" s="167"/>
      <c r="AA881" s="213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2"/>
      <c r="D882" s="159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167"/>
      <c r="X882" s="167"/>
      <c r="Y882" s="167"/>
      <c r="Z882" s="167"/>
      <c r="AA882" s="213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2"/>
      <c r="D883" s="159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167"/>
      <c r="X883" s="167"/>
      <c r="Y883" s="167"/>
      <c r="Z883" s="167"/>
      <c r="AA883" s="213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2"/>
      <c r="D884" s="159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167"/>
      <c r="X884" s="167"/>
      <c r="Y884" s="167"/>
      <c r="Z884" s="167"/>
      <c r="AA884" s="213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2"/>
      <c r="D885" s="159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167"/>
      <c r="X885" s="167"/>
      <c r="Y885" s="167"/>
      <c r="Z885" s="167"/>
      <c r="AA885" s="213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2"/>
      <c r="D886" s="159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167"/>
      <c r="X886" s="167"/>
      <c r="Y886" s="167"/>
      <c r="Z886" s="167"/>
      <c r="AA886" s="213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2"/>
      <c r="D887" s="159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167"/>
      <c r="X887" s="167"/>
      <c r="Y887" s="167"/>
      <c r="Z887" s="167"/>
      <c r="AA887" s="213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2"/>
      <c r="D888" s="159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167"/>
      <c r="X888" s="167"/>
      <c r="Y888" s="167"/>
      <c r="Z888" s="167"/>
      <c r="AA888" s="213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2"/>
      <c r="D889" s="159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167"/>
      <c r="X889" s="167"/>
      <c r="Y889" s="167"/>
      <c r="Z889" s="167"/>
      <c r="AA889" s="213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2"/>
      <c r="D890" s="159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167"/>
      <c r="X890" s="167"/>
      <c r="Y890" s="167"/>
      <c r="Z890" s="167"/>
      <c r="AA890" s="213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2"/>
      <c r="D891" s="159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167"/>
      <c r="X891" s="167"/>
      <c r="Y891" s="167"/>
      <c r="Z891" s="167"/>
      <c r="AA891" s="213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2"/>
      <c r="D892" s="159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167"/>
      <c r="X892" s="167"/>
      <c r="Y892" s="167"/>
      <c r="Z892" s="167"/>
      <c r="AA892" s="213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2"/>
      <c r="D893" s="159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167"/>
      <c r="X893" s="167"/>
      <c r="Y893" s="167"/>
      <c r="Z893" s="167"/>
      <c r="AA893" s="213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2"/>
      <c r="D894" s="159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167"/>
      <c r="X894" s="167"/>
      <c r="Y894" s="167"/>
      <c r="Z894" s="167"/>
      <c r="AA894" s="213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2"/>
      <c r="D895" s="159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167"/>
      <c r="X895" s="167"/>
      <c r="Y895" s="167"/>
      <c r="Z895" s="167"/>
      <c r="AA895" s="213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2"/>
      <c r="D896" s="159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167"/>
      <c r="X896" s="167"/>
      <c r="Y896" s="167"/>
      <c r="Z896" s="167"/>
      <c r="AA896" s="213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2"/>
      <c r="D897" s="159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167"/>
      <c r="X897" s="167"/>
      <c r="Y897" s="167"/>
      <c r="Z897" s="167"/>
      <c r="AA897" s="213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2"/>
      <c r="D898" s="159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167"/>
      <c r="X898" s="167"/>
      <c r="Y898" s="167"/>
      <c r="Z898" s="167"/>
      <c r="AA898" s="213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2"/>
      <c r="D899" s="159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167"/>
      <c r="X899" s="167"/>
      <c r="Y899" s="167"/>
      <c r="Z899" s="167"/>
      <c r="AA899" s="213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2"/>
      <c r="D900" s="159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167"/>
      <c r="X900" s="167"/>
      <c r="Y900" s="167"/>
      <c r="Z900" s="167"/>
      <c r="AA900" s="213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2"/>
      <c r="D901" s="159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167"/>
      <c r="X901" s="167"/>
      <c r="Y901" s="167"/>
      <c r="Z901" s="167"/>
      <c r="AA901" s="213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2"/>
      <c r="D902" s="159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167"/>
      <c r="X902" s="167"/>
      <c r="Y902" s="167"/>
      <c r="Z902" s="167"/>
      <c r="AA902" s="213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2"/>
      <c r="D903" s="159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167"/>
      <c r="X903" s="167"/>
      <c r="Y903" s="167"/>
      <c r="Z903" s="167"/>
      <c r="AA903" s="213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2"/>
      <c r="D904" s="159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167"/>
      <c r="X904" s="167"/>
      <c r="Y904" s="167"/>
      <c r="Z904" s="167"/>
      <c r="AA904" s="213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2"/>
      <c r="D905" s="159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167"/>
      <c r="X905" s="167"/>
      <c r="Y905" s="167"/>
      <c r="Z905" s="167"/>
      <c r="AA905" s="213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2"/>
      <c r="D906" s="159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167"/>
      <c r="X906" s="167"/>
      <c r="Y906" s="167"/>
      <c r="Z906" s="167"/>
      <c r="AA906" s="213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2"/>
      <c r="D907" s="159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167"/>
      <c r="X907" s="167"/>
      <c r="Y907" s="167"/>
      <c r="Z907" s="167"/>
      <c r="AA907" s="213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2"/>
      <c r="D908" s="159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167"/>
      <c r="X908" s="167"/>
      <c r="Y908" s="167"/>
      <c r="Z908" s="167"/>
      <c r="AA908" s="213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2"/>
      <c r="D909" s="159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167"/>
      <c r="X909" s="167"/>
      <c r="Y909" s="167"/>
      <c r="Z909" s="167"/>
      <c r="AA909" s="213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2"/>
      <c r="D910" s="159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167"/>
      <c r="X910" s="167"/>
      <c r="Y910" s="167"/>
      <c r="Z910" s="167"/>
      <c r="AA910" s="213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2"/>
      <c r="D911" s="159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167"/>
      <c r="X911" s="167"/>
      <c r="Y911" s="167"/>
      <c r="Z911" s="167"/>
      <c r="AA911" s="213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2"/>
      <c r="D912" s="159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167"/>
      <c r="X912" s="167"/>
      <c r="Y912" s="167"/>
      <c r="Z912" s="167"/>
      <c r="AA912" s="213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2"/>
      <c r="D913" s="159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167"/>
      <c r="X913" s="167"/>
      <c r="Y913" s="167"/>
      <c r="Z913" s="167"/>
      <c r="AA913" s="213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2"/>
      <c r="D914" s="159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167"/>
      <c r="X914" s="167"/>
      <c r="Y914" s="167"/>
      <c r="Z914" s="167"/>
      <c r="AA914" s="213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2"/>
      <c r="D915" s="159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167"/>
      <c r="X915" s="167"/>
      <c r="Y915" s="167"/>
      <c r="Z915" s="167"/>
      <c r="AA915" s="213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2"/>
      <c r="D916" s="159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167"/>
      <c r="X916" s="167"/>
      <c r="Y916" s="167"/>
      <c r="Z916" s="167"/>
      <c r="AA916" s="213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2"/>
      <c r="D917" s="159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167"/>
      <c r="X917" s="167"/>
      <c r="Y917" s="167"/>
      <c r="Z917" s="167"/>
      <c r="AA917" s="213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2"/>
      <c r="D918" s="159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167"/>
      <c r="X918" s="167"/>
      <c r="Y918" s="167"/>
      <c r="Z918" s="167"/>
      <c r="AA918" s="213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2"/>
      <c r="D919" s="159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167"/>
      <c r="X919" s="167"/>
      <c r="Y919" s="167"/>
      <c r="Z919" s="167"/>
      <c r="AA919" s="213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2"/>
      <c r="D920" s="159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167"/>
      <c r="X920" s="167"/>
      <c r="Y920" s="167"/>
      <c r="Z920" s="167"/>
      <c r="AA920" s="213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2"/>
      <c r="D921" s="159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167"/>
      <c r="X921" s="167"/>
      <c r="Y921" s="167"/>
      <c r="Z921" s="167"/>
      <c r="AA921" s="213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2"/>
      <c r="D922" s="159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167"/>
      <c r="X922" s="167"/>
      <c r="Y922" s="167"/>
      <c r="Z922" s="167"/>
      <c r="AA922" s="213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2"/>
      <c r="D923" s="159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167"/>
      <c r="X923" s="167"/>
      <c r="Y923" s="167"/>
      <c r="Z923" s="167"/>
      <c r="AA923" s="213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2"/>
      <c r="D924" s="159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167"/>
      <c r="X924" s="167"/>
      <c r="Y924" s="167"/>
      <c r="Z924" s="167"/>
      <c r="AA924" s="213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2"/>
      <c r="D925" s="159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167"/>
      <c r="X925" s="167"/>
      <c r="Y925" s="167"/>
      <c r="Z925" s="167"/>
      <c r="AA925" s="213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2"/>
      <c r="D926" s="159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167"/>
      <c r="X926" s="167"/>
      <c r="Y926" s="167"/>
      <c r="Z926" s="167"/>
      <c r="AA926" s="213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2"/>
      <c r="D927" s="159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167"/>
      <c r="X927" s="167"/>
      <c r="Y927" s="167"/>
      <c r="Z927" s="167"/>
      <c r="AA927" s="213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2"/>
      <c r="D928" s="159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167"/>
      <c r="X928" s="167"/>
      <c r="Y928" s="167"/>
      <c r="Z928" s="167"/>
      <c r="AA928" s="213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2"/>
      <c r="D929" s="159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167"/>
      <c r="X929" s="167"/>
      <c r="Y929" s="167"/>
      <c r="Z929" s="167"/>
      <c r="AA929" s="213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2"/>
      <c r="D930" s="159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167"/>
      <c r="X930" s="167"/>
      <c r="Y930" s="167"/>
      <c r="Z930" s="167"/>
      <c r="AA930" s="213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2"/>
      <c r="D931" s="159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167"/>
      <c r="X931" s="167"/>
      <c r="Y931" s="167"/>
      <c r="Z931" s="167"/>
      <c r="AA931" s="213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2"/>
      <c r="D932" s="159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167"/>
      <c r="X932" s="167"/>
      <c r="Y932" s="167"/>
      <c r="Z932" s="167"/>
      <c r="AA932" s="213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2"/>
      <c r="D933" s="159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167"/>
      <c r="X933" s="167"/>
      <c r="Y933" s="167"/>
      <c r="Z933" s="167"/>
      <c r="AA933" s="213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2"/>
      <c r="D934" s="159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167"/>
      <c r="X934" s="167"/>
      <c r="Y934" s="167"/>
      <c r="Z934" s="167"/>
      <c r="AA934" s="213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2"/>
      <c r="D935" s="159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167"/>
      <c r="X935" s="167"/>
      <c r="Y935" s="167"/>
      <c r="Z935" s="167"/>
      <c r="AA935" s="213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2"/>
      <c r="D936" s="159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167"/>
      <c r="X936" s="167"/>
      <c r="Y936" s="167"/>
      <c r="Z936" s="167"/>
      <c r="AA936" s="213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2"/>
      <c r="D937" s="159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167"/>
      <c r="X937" s="167"/>
      <c r="Y937" s="167"/>
      <c r="Z937" s="167"/>
      <c r="AA937" s="213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2"/>
      <c r="D938" s="159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167"/>
      <c r="X938" s="167"/>
      <c r="Y938" s="167"/>
      <c r="Z938" s="167"/>
      <c r="AA938" s="213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2"/>
      <c r="D939" s="159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167"/>
      <c r="X939" s="167"/>
      <c r="Y939" s="167"/>
      <c r="Z939" s="167"/>
      <c r="AA939" s="213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2"/>
      <c r="D940" s="159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167"/>
      <c r="X940" s="167"/>
      <c r="Y940" s="167"/>
      <c r="Z940" s="167"/>
      <c r="AA940" s="213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2"/>
      <c r="D941" s="159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167"/>
      <c r="X941" s="167"/>
      <c r="Y941" s="167"/>
      <c r="Z941" s="167"/>
      <c r="AA941" s="213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2"/>
      <c r="D942" s="159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167"/>
      <c r="X942" s="167"/>
      <c r="Y942" s="167"/>
      <c r="Z942" s="167"/>
      <c r="AA942" s="213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2"/>
      <c r="D943" s="159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167"/>
      <c r="X943" s="167"/>
      <c r="Y943" s="167"/>
      <c r="Z943" s="167"/>
      <c r="AA943" s="213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2"/>
      <c r="D944" s="159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167"/>
      <c r="X944" s="167"/>
      <c r="Y944" s="167"/>
      <c r="Z944" s="167"/>
      <c r="AA944" s="213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2"/>
      <c r="D945" s="159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167"/>
      <c r="X945" s="167"/>
      <c r="Y945" s="167"/>
      <c r="Z945" s="167"/>
      <c r="AA945" s="213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2"/>
      <c r="D946" s="159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167"/>
      <c r="X946" s="167"/>
      <c r="Y946" s="167"/>
      <c r="Z946" s="167"/>
      <c r="AA946" s="213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2"/>
      <c r="D947" s="159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167"/>
      <c r="X947" s="167"/>
      <c r="Y947" s="167"/>
      <c r="Z947" s="167"/>
      <c r="AA947" s="213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2"/>
      <c r="D948" s="159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167"/>
      <c r="X948" s="167"/>
      <c r="Y948" s="167"/>
      <c r="Z948" s="167"/>
      <c r="AA948" s="213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2"/>
      <c r="D949" s="159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167"/>
      <c r="X949" s="167"/>
      <c r="Y949" s="167"/>
      <c r="Z949" s="167"/>
      <c r="AA949" s="213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2"/>
      <c r="D950" s="159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167"/>
      <c r="X950" s="167"/>
      <c r="Y950" s="167"/>
      <c r="Z950" s="167"/>
      <c r="AA950" s="213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2"/>
      <c r="D951" s="159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167"/>
      <c r="X951" s="167"/>
      <c r="Y951" s="167"/>
      <c r="Z951" s="167"/>
      <c r="AA951" s="213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2"/>
      <c r="D952" s="159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167"/>
      <c r="X952" s="167"/>
      <c r="Y952" s="167"/>
      <c r="Z952" s="167"/>
      <c r="AA952" s="213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2"/>
      <c r="D953" s="159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167"/>
      <c r="X953" s="167"/>
      <c r="Y953" s="167"/>
      <c r="Z953" s="167"/>
      <c r="AA953" s="213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2"/>
      <c r="D954" s="159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167"/>
      <c r="X954" s="167"/>
      <c r="Y954" s="167"/>
      <c r="Z954" s="167"/>
      <c r="AA954" s="213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2"/>
      <c r="D955" s="159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167"/>
      <c r="X955" s="167"/>
      <c r="Y955" s="167"/>
      <c r="Z955" s="167"/>
      <c r="AA955" s="213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2"/>
      <c r="D956" s="159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167"/>
      <c r="X956" s="167"/>
      <c r="Y956" s="167"/>
      <c r="Z956" s="167"/>
      <c r="AA956" s="213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2"/>
      <c r="D957" s="159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167"/>
      <c r="X957" s="167"/>
      <c r="Y957" s="167"/>
      <c r="Z957" s="167"/>
      <c r="AA957" s="213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2"/>
      <c r="D958" s="159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167"/>
      <c r="X958" s="167"/>
      <c r="Y958" s="167"/>
      <c r="Z958" s="167"/>
      <c r="AA958" s="213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2"/>
      <c r="D959" s="159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167"/>
      <c r="X959" s="167"/>
      <c r="Y959" s="167"/>
      <c r="Z959" s="167"/>
      <c r="AA959" s="213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2"/>
      <c r="D960" s="159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167"/>
      <c r="X960" s="167"/>
      <c r="Y960" s="167"/>
      <c r="Z960" s="167"/>
      <c r="AA960" s="213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2"/>
      <c r="D961" s="159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167"/>
      <c r="X961" s="167"/>
      <c r="Y961" s="167"/>
      <c r="Z961" s="167"/>
      <c r="AA961" s="213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2"/>
      <c r="D962" s="159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167"/>
      <c r="X962" s="167"/>
      <c r="Y962" s="167"/>
      <c r="Z962" s="167"/>
      <c r="AA962" s="213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2"/>
      <c r="D963" s="159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167"/>
      <c r="X963" s="167"/>
      <c r="Y963" s="167"/>
      <c r="Z963" s="167"/>
      <c r="AA963" s="213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2"/>
      <c r="D964" s="159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167"/>
      <c r="X964" s="167"/>
      <c r="Y964" s="167"/>
      <c r="Z964" s="167"/>
      <c r="AA964" s="213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2"/>
      <c r="D965" s="159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167"/>
      <c r="X965" s="167"/>
      <c r="Y965" s="167"/>
      <c r="Z965" s="167"/>
      <c r="AA965" s="213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2"/>
      <c r="D966" s="159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167"/>
      <c r="X966" s="167"/>
      <c r="Y966" s="167"/>
      <c r="Z966" s="167"/>
      <c r="AA966" s="213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2"/>
      <c r="D967" s="159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167"/>
      <c r="X967" s="167"/>
      <c r="Y967" s="167"/>
      <c r="Z967" s="167"/>
      <c r="AA967" s="213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2"/>
      <c r="D968" s="159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167"/>
      <c r="X968" s="167"/>
      <c r="Y968" s="167"/>
      <c r="Z968" s="167"/>
      <c r="AA968" s="213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2"/>
      <c r="D969" s="159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167"/>
      <c r="X969" s="167"/>
      <c r="Y969" s="167"/>
      <c r="Z969" s="167"/>
      <c r="AA969" s="213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2"/>
      <c r="D970" s="159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167"/>
      <c r="X970" s="167"/>
      <c r="Y970" s="167"/>
      <c r="Z970" s="167"/>
      <c r="AA970" s="213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2"/>
      <c r="D971" s="159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167"/>
      <c r="X971" s="167"/>
      <c r="Y971" s="167"/>
      <c r="Z971" s="167"/>
      <c r="AA971" s="213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2"/>
      <c r="D972" s="159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167"/>
      <c r="X972" s="167"/>
      <c r="Y972" s="167"/>
      <c r="Z972" s="167"/>
      <c r="AA972" s="213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2"/>
      <c r="D973" s="159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167"/>
      <c r="X973" s="167"/>
      <c r="Y973" s="167"/>
      <c r="Z973" s="167"/>
      <c r="AA973" s="213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2"/>
      <c r="D974" s="159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167"/>
      <c r="X974" s="167"/>
      <c r="Y974" s="167"/>
      <c r="Z974" s="167"/>
      <c r="AA974" s="213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2"/>
      <c r="D975" s="159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167"/>
      <c r="X975" s="167"/>
      <c r="Y975" s="167"/>
      <c r="Z975" s="167"/>
      <c r="AA975" s="213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2"/>
      <c r="D976" s="159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167"/>
      <c r="X976" s="167"/>
      <c r="Y976" s="167"/>
      <c r="Z976" s="167"/>
      <c r="AA976" s="213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2"/>
      <c r="D977" s="159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167"/>
      <c r="X977" s="167"/>
      <c r="Y977" s="167"/>
      <c r="Z977" s="167"/>
      <c r="AA977" s="213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2"/>
      <c r="D978" s="159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167"/>
      <c r="X978" s="167"/>
      <c r="Y978" s="167"/>
      <c r="Z978" s="167"/>
      <c r="AA978" s="213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2"/>
      <c r="D979" s="159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167"/>
      <c r="X979" s="167"/>
      <c r="Y979" s="167"/>
      <c r="Z979" s="167"/>
      <c r="AA979" s="213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2"/>
      <c r="D980" s="159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167"/>
      <c r="X980" s="167"/>
      <c r="Y980" s="167"/>
      <c r="Z980" s="167"/>
      <c r="AA980" s="213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2"/>
      <c r="D981" s="159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167"/>
      <c r="X981" s="167"/>
      <c r="Y981" s="167"/>
      <c r="Z981" s="167"/>
      <c r="AA981" s="213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2"/>
      <c r="D982" s="159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167"/>
      <c r="X982" s="167"/>
      <c r="Y982" s="167"/>
      <c r="Z982" s="167"/>
      <c r="AA982" s="213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2"/>
      <c r="D983" s="159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167"/>
      <c r="X983" s="167"/>
      <c r="Y983" s="167"/>
      <c r="Z983" s="167"/>
      <c r="AA983" s="213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2"/>
      <c r="D984" s="159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167"/>
      <c r="X984" s="167"/>
      <c r="Y984" s="167"/>
      <c r="Z984" s="167"/>
      <c r="AA984" s="213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2"/>
      <c r="D985" s="159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167"/>
      <c r="X985" s="167"/>
      <c r="Y985" s="167"/>
      <c r="Z985" s="167"/>
      <c r="AA985" s="213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2"/>
      <c r="D986" s="159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167"/>
      <c r="X986" s="167"/>
      <c r="Y986" s="167"/>
      <c r="Z986" s="167"/>
      <c r="AA986" s="213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2"/>
      <c r="D987" s="159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167"/>
      <c r="X987" s="167"/>
      <c r="Y987" s="167"/>
      <c r="Z987" s="167"/>
      <c r="AA987" s="213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2"/>
      <c r="D988" s="159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167"/>
      <c r="X988" s="167"/>
      <c r="Y988" s="167"/>
      <c r="Z988" s="167"/>
      <c r="AA988" s="213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2"/>
      <c r="D989" s="159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167"/>
      <c r="X989" s="167"/>
      <c r="Y989" s="167"/>
      <c r="Z989" s="167"/>
      <c r="AA989" s="213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2"/>
      <c r="D990" s="159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167"/>
      <c r="X990" s="167"/>
      <c r="Y990" s="167"/>
      <c r="Z990" s="167"/>
      <c r="AA990" s="213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2"/>
      <c r="D991" s="159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167"/>
      <c r="X991" s="167"/>
      <c r="Y991" s="167"/>
      <c r="Z991" s="167"/>
      <c r="AA991" s="213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2"/>
      <c r="D992" s="159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167"/>
      <c r="X992" s="167"/>
      <c r="Y992" s="167"/>
      <c r="Z992" s="167"/>
      <c r="AA992" s="213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2"/>
      <c r="D993" s="159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167"/>
      <c r="X993" s="167"/>
      <c r="Y993" s="167"/>
      <c r="Z993" s="167"/>
      <c r="AA993" s="213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2"/>
      <c r="D994" s="159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167"/>
      <c r="X994" s="167"/>
      <c r="Y994" s="167"/>
      <c r="Z994" s="167"/>
      <c r="AA994" s="213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2"/>
      <c r="D995" s="159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167"/>
      <c r="X995" s="167"/>
      <c r="Y995" s="167"/>
      <c r="Z995" s="167"/>
      <c r="AA995" s="213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2"/>
      <c r="D996" s="159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167"/>
      <c r="X996" s="167"/>
      <c r="Y996" s="167"/>
      <c r="Z996" s="167"/>
      <c r="AA996" s="213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2"/>
      <c r="D997" s="159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167"/>
      <c r="X997" s="167"/>
      <c r="Y997" s="167"/>
      <c r="Z997" s="167"/>
      <c r="AA997" s="213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2"/>
      <c r="D998" s="159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167"/>
      <c r="X998" s="167"/>
      <c r="Y998" s="167"/>
      <c r="Z998" s="167"/>
      <c r="AA998" s="213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2"/>
      <c r="D999" s="159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167"/>
      <c r="X999" s="167"/>
      <c r="Y999" s="167"/>
      <c r="Z999" s="167"/>
      <c r="AA999" s="213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2"/>
      <c r="D1000" s="159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167"/>
      <c r="X1000" s="167"/>
      <c r="Y1000" s="167"/>
      <c r="Z1000" s="167"/>
      <c r="AA1000" s="213"/>
      <c r="AB1000" s="1"/>
      <c r="AC1000" s="1"/>
      <c r="AD1000" s="1"/>
      <c r="AE1000" s="1"/>
      <c r="AF1000" s="1"/>
      <c r="AG1000" s="1"/>
    </row>
    <row r="1001" spans="1:33" ht="15.75" customHeight="1">
      <c r="A1001" s="1"/>
      <c r="B1001" s="1"/>
      <c r="C1001" s="2"/>
      <c r="D1001" s="159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167"/>
      <c r="X1001" s="167"/>
      <c r="Y1001" s="167"/>
      <c r="Z1001" s="167"/>
      <c r="AA1001" s="213"/>
      <c r="AB1001" s="1"/>
      <c r="AC1001" s="1"/>
      <c r="AD1001" s="1"/>
      <c r="AE1001" s="1"/>
      <c r="AF1001" s="1"/>
      <c r="AG1001" s="1"/>
    </row>
    <row r="1002" spans="1:33" ht="15.75" customHeight="1">
      <c r="A1002" s="1"/>
      <c r="B1002" s="1"/>
      <c r="C1002" s="2"/>
      <c r="D1002" s="159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167"/>
      <c r="X1002" s="167"/>
      <c r="Y1002" s="167"/>
      <c r="Z1002" s="167"/>
      <c r="AA1002" s="213"/>
      <c r="AB1002" s="1"/>
      <c r="AC1002" s="1"/>
      <c r="AD1002" s="1"/>
      <c r="AE1002" s="1"/>
      <c r="AF1002" s="1"/>
      <c r="AG1002" s="1"/>
    </row>
    <row r="1003" spans="1:33" ht="15.75" customHeight="1">
      <c r="A1003" s="1"/>
      <c r="B1003" s="1"/>
      <c r="C1003" s="2"/>
      <c r="D1003" s="159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167"/>
      <c r="X1003" s="167"/>
      <c r="Y1003" s="167"/>
      <c r="Z1003" s="167"/>
      <c r="AA1003" s="213"/>
      <c r="AB1003" s="1"/>
      <c r="AC1003" s="1"/>
      <c r="AD1003" s="1"/>
      <c r="AE1003" s="1"/>
      <c r="AF1003" s="1"/>
      <c r="AG1003" s="1"/>
    </row>
    <row r="1004" spans="1:33" ht="15.75" customHeight="1">
      <c r="A1004" s="1"/>
      <c r="B1004" s="1"/>
      <c r="C1004" s="2"/>
      <c r="D1004" s="159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167"/>
      <c r="X1004" s="167"/>
      <c r="Y1004" s="167"/>
      <c r="Z1004" s="167"/>
      <c r="AA1004" s="213"/>
      <c r="AB1004" s="1"/>
      <c r="AC1004" s="1"/>
      <c r="AD1004" s="1"/>
      <c r="AE1004" s="1"/>
      <c r="AF1004" s="1"/>
      <c r="AG1004" s="1"/>
    </row>
    <row r="1005" spans="1:33" ht="15.75" customHeight="1">
      <c r="A1005" s="1"/>
      <c r="B1005" s="1"/>
      <c r="C1005" s="2"/>
      <c r="D1005" s="159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167"/>
      <c r="X1005" s="167"/>
      <c r="Y1005" s="167"/>
      <c r="Z1005" s="167"/>
      <c r="AA1005" s="213"/>
      <c r="AB1005" s="1"/>
      <c r="AC1005" s="1"/>
      <c r="AD1005" s="1"/>
      <c r="AE1005" s="1"/>
      <c r="AF1005" s="1"/>
      <c r="AG1005" s="1"/>
    </row>
    <row r="1006" spans="1:33" ht="15.75" customHeight="1">
      <c r="A1006" s="1"/>
      <c r="B1006" s="1"/>
      <c r="C1006" s="2"/>
      <c r="D1006" s="159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167"/>
      <c r="X1006" s="167"/>
      <c r="Y1006" s="167"/>
      <c r="Z1006" s="167"/>
      <c r="AA1006" s="213"/>
      <c r="AB1006" s="1"/>
      <c r="AC1006" s="1"/>
      <c r="AD1006" s="1"/>
      <c r="AE1006" s="1"/>
      <c r="AF1006" s="1"/>
      <c r="AG1006" s="1"/>
    </row>
    <row r="1007" spans="1:33" ht="15.75" customHeight="1">
      <c r="A1007" s="1"/>
      <c r="B1007" s="1"/>
      <c r="C1007" s="2"/>
      <c r="D1007" s="159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167"/>
      <c r="X1007" s="167"/>
      <c r="Y1007" s="167"/>
      <c r="Z1007" s="167"/>
      <c r="AA1007" s="213"/>
      <c r="AB1007" s="1"/>
      <c r="AC1007" s="1"/>
      <c r="AD1007" s="1"/>
      <c r="AE1007" s="1"/>
      <c r="AF1007" s="1"/>
      <c r="AG1007" s="1"/>
    </row>
    <row r="1008" spans="1:33" ht="15.75" customHeight="1">
      <c r="A1008" s="1"/>
      <c r="B1008" s="1"/>
      <c r="C1008" s="2"/>
      <c r="D1008" s="159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167"/>
      <c r="X1008" s="167"/>
      <c r="Y1008" s="167"/>
      <c r="Z1008" s="167"/>
      <c r="AA1008" s="213"/>
      <c r="AB1008" s="1"/>
      <c r="AC1008" s="1"/>
      <c r="AD1008" s="1"/>
      <c r="AE1008" s="1"/>
      <c r="AF1008" s="1"/>
      <c r="AG1008" s="1"/>
    </row>
    <row r="1009" spans="1:33" ht="15.75" customHeight="1">
      <c r="A1009" s="1"/>
      <c r="B1009" s="1"/>
      <c r="C1009" s="2"/>
      <c r="D1009" s="159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167"/>
      <c r="X1009" s="167"/>
      <c r="Y1009" s="167"/>
      <c r="Z1009" s="167"/>
      <c r="AA1009" s="213"/>
      <c r="AB1009" s="1"/>
      <c r="AC1009" s="1"/>
      <c r="AD1009" s="1"/>
      <c r="AE1009" s="1"/>
      <c r="AF1009" s="1"/>
      <c r="AG1009" s="1"/>
    </row>
    <row r="1010" spans="1:33" ht="15.75" customHeight="1">
      <c r="A1010" s="1"/>
      <c r="B1010" s="1"/>
      <c r="C1010" s="2"/>
      <c r="D1010" s="159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167"/>
      <c r="X1010" s="167"/>
      <c r="Y1010" s="167"/>
      <c r="Z1010" s="167"/>
      <c r="AA1010" s="213"/>
      <c r="AB1010" s="1"/>
      <c r="AC1010" s="1"/>
      <c r="AD1010" s="1"/>
      <c r="AE1010" s="1"/>
      <c r="AF1010" s="1"/>
      <c r="AG1010" s="1"/>
    </row>
    <row r="1011" spans="1:33" ht="15.75" customHeight="1">
      <c r="A1011" s="1"/>
      <c r="B1011" s="1"/>
      <c r="C1011" s="2"/>
      <c r="D1011" s="159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167"/>
      <c r="X1011" s="167"/>
      <c r="Y1011" s="167"/>
      <c r="Z1011" s="167"/>
      <c r="AA1011" s="213"/>
      <c r="AB1011" s="1"/>
      <c r="AC1011" s="1"/>
      <c r="AD1011" s="1"/>
      <c r="AE1011" s="1"/>
      <c r="AF1011" s="1"/>
      <c r="AG1011" s="1"/>
    </row>
    <row r="1012" spans="1:33" ht="15.75" customHeight="1">
      <c r="A1012" s="1"/>
      <c r="B1012" s="1"/>
      <c r="C1012" s="2"/>
      <c r="D1012" s="159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167"/>
      <c r="X1012" s="167"/>
      <c r="Y1012" s="167"/>
      <c r="Z1012" s="167"/>
      <c r="AA1012" s="213"/>
      <c r="AB1012" s="1"/>
      <c r="AC1012" s="1"/>
      <c r="AD1012" s="1"/>
      <c r="AE1012" s="1"/>
      <c r="AF1012" s="1"/>
      <c r="AG1012" s="1"/>
    </row>
    <row r="1013" spans="1:33" ht="15.75" customHeight="1">
      <c r="A1013" s="1"/>
      <c r="B1013" s="1"/>
      <c r="C1013" s="2"/>
      <c r="D1013" s="159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167"/>
      <c r="X1013" s="167"/>
      <c r="Y1013" s="167"/>
      <c r="Z1013" s="167"/>
      <c r="AA1013" s="213"/>
      <c r="AB1013" s="1"/>
      <c r="AC1013" s="1"/>
      <c r="AD1013" s="1"/>
      <c r="AE1013" s="1"/>
      <c r="AF1013" s="1"/>
      <c r="AG1013" s="1"/>
    </row>
    <row r="1014" spans="1:33" ht="15.75" customHeight="1">
      <c r="A1014" s="1"/>
      <c r="B1014" s="1"/>
      <c r="C1014" s="2"/>
      <c r="D1014" s="159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167"/>
      <c r="X1014" s="167"/>
      <c r="Y1014" s="167"/>
      <c r="Z1014" s="167"/>
      <c r="AA1014" s="213"/>
      <c r="AB1014" s="1"/>
      <c r="AC1014" s="1"/>
      <c r="AD1014" s="1"/>
      <c r="AE1014" s="1"/>
      <c r="AF1014" s="1"/>
      <c r="AG1014" s="1"/>
    </row>
    <row r="1015" spans="1:33" ht="15.75" customHeight="1">
      <c r="A1015" s="1"/>
      <c r="B1015" s="1"/>
      <c r="C1015" s="2"/>
      <c r="D1015" s="159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167"/>
      <c r="X1015" s="167"/>
      <c r="Y1015" s="167"/>
      <c r="Z1015" s="167"/>
      <c r="AA1015" s="213"/>
      <c r="AB1015" s="1"/>
      <c r="AC1015" s="1"/>
      <c r="AD1015" s="1"/>
      <c r="AE1015" s="1"/>
      <c r="AF1015" s="1"/>
      <c r="AG1015" s="1"/>
    </row>
    <row r="1016" spans="1:33" ht="15.75" customHeight="1">
      <c r="A1016" s="1"/>
      <c r="B1016" s="1"/>
      <c r="C1016" s="2"/>
      <c r="D1016" s="159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167"/>
      <c r="X1016" s="167"/>
      <c r="Y1016" s="167"/>
      <c r="Z1016" s="167"/>
      <c r="AA1016" s="213"/>
      <c r="AB1016" s="1"/>
      <c r="AC1016" s="1"/>
      <c r="AD1016" s="1"/>
      <c r="AE1016" s="1"/>
      <c r="AF1016" s="1"/>
      <c r="AG1016" s="1"/>
    </row>
    <row r="1017" spans="1:33" ht="15.75" customHeight="1">
      <c r="A1017" s="1"/>
      <c r="B1017" s="1"/>
      <c r="C1017" s="2"/>
      <c r="D1017" s="159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167"/>
      <c r="X1017" s="167"/>
      <c r="Y1017" s="167"/>
      <c r="Z1017" s="167"/>
      <c r="AA1017" s="213"/>
      <c r="AB1017" s="1"/>
      <c r="AC1017" s="1"/>
      <c r="AD1017" s="1"/>
      <c r="AE1017" s="1"/>
      <c r="AF1017" s="1"/>
      <c r="AG1017" s="1"/>
    </row>
    <row r="1018" spans="1:33" ht="15.75" customHeight="1">
      <c r="A1018" s="1"/>
      <c r="B1018" s="1"/>
      <c r="C1018" s="2"/>
      <c r="D1018" s="159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167"/>
      <c r="X1018" s="167"/>
      <c r="Y1018" s="167"/>
      <c r="Z1018" s="167"/>
      <c r="AA1018" s="213"/>
      <c r="AB1018" s="1"/>
      <c r="AC1018" s="1"/>
      <c r="AD1018" s="1"/>
      <c r="AE1018" s="1"/>
      <c r="AF1018" s="1"/>
      <c r="AG1018" s="1"/>
    </row>
    <row r="1019" spans="1:33" ht="15.75" customHeight="1">
      <c r="A1019" s="1"/>
      <c r="B1019" s="1"/>
      <c r="C1019" s="2"/>
      <c r="D1019" s="159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167"/>
      <c r="X1019" s="167"/>
      <c r="Y1019" s="167"/>
      <c r="Z1019" s="167"/>
      <c r="AA1019" s="213"/>
      <c r="AB1019" s="1"/>
      <c r="AC1019" s="1"/>
      <c r="AD1019" s="1"/>
      <c r="AE1019" s="1"/>
      <c r="AF1019" s="1"/>
      <c r="AG1019" s="1"/>
    </row>
    <row r="1020" spans="1:33" ht="15.75" customHeight="1">
      <c r="A1020" s="1"/>
      <c r="B1020" s="1"/>
      <c r="C1020" s="2"/>
      <c r="D1020" s="159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167"/>
      <c r="X1020" s="167"/>
      <c r="Y1020" s="167"/>
      <c r="Z1020" s="167"/>
      <c r="AA1020" s="213"/>
      <c r="AB1020" s="1"/>
      <c r="AC1020" s="1"/>
      <c r="AD1020" s="1"/>
      <c r="AE1020" s="1"/>
      <c r="AF1020" s="1"/>
      <c r="AG1020" s="1"/>
    </row>
    <row r="1021" spans="1:33" ht="15.75" customHeight="1">
      <c r="A1021" s="1"/>
      <c r="B1021" s="1"/>
      <c r="C1021" s="2"/>
      <c r="D1021" s="159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167"/>
      <c r="X1021" s="167"/>
      <c r="Y1021" s="167"/>
      <c r="Z1021" s="167"/>
      <c r="AA1021" s="213"/>
      <c r="AB1021" s="1"/>
      <c r="AC1021" s="1"/>
      <c r="AD1021" s="1"/>
      <c r="AE1021" s="1"/>
      <c r="AF1021" s="1"/>
      <c r="AG1021" s="1"/>
    </row>
    <row r="1022" spans="1:33" ht="15.75" customHeight="1">
      <c r="A1022" s="1"/>
      <c r="B1022" s="1"/>
      <c r="C1022" s="2"/>
      <c r="D1022" s="159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167"/>
      <c r="X1022" s="167"/>
      <c r="Y1022" s="167"/>
      <c r="Z1022" s="167"/>
      <c r="AA1022" s="213"/>
      <c r="AB1022" s="1"/>
      <c r="AC1022" s="1"/>
      <c r="AD1022" s="1"/>
      <c r="AE1022" s="1"/>
      <c r="AF1022" s="1"/>
      <c r="AG1022" s="1"/>
    </row>
    <row r="1023" spans="1:33" ht="15.75" customHeight="1">
      <c r="A1023" s="1"/>
      <c r="B1023" s="1"/>
      <c r="C1023" s="2"/>
      <c r="D1023" s="159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167"/>
      <c r="X1023" s="167"/>
      <c r="Y1023" s="167"/>
      <c r="Z1023" s="167"/>
      <c r="AA1023" s="213"/>
      <c r="AB1023" s="1"/>
      <c r="AC1023" s="1"/>
      <c r="AD1023" s="1"/>
      <c r="AE1023" s="1"/>
      <c r="AF1023" s="1"/>
      <c r="AG1023" s="1"/>
    </row>
    <row r="1024" spans="1:33" ht="15.75" customHeight="1">
      <c r="A1024" s="1"/>
      <c r="B1024" s="1"/>
      <c r="C1024" s="2"/>
      <c r="D1024" s="159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167"/>
      <c r="X1024" s="167"/>
      <c r="Y1024" s="167"/>
      <c r="Z1024" s="167"/>
      <c r="AA1024" s="213"/>
      <c r="AB1024" s="1"/>
      <c r="AC1024" s="1"/>
      <c r="AD1024" s="1"/>
      <c r="AE1024" s="1"/>
      <c r="AF1024" s="1"/>
      <c r="AG1024" s="1"/>
    </row>
    <row r="1025" spans="1:33" ht="15.75" customHeight="1">
      <c r="A1025" s="1"/>
      <c r="B1025" s="1"/>
      <c r="C1025" s="2"/>
      <c r="D1025" s="159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167"/>
      <c r="X1025" s="167"/>
      <c r="Y1025" s="167"/>
      <c r="Z1025" s="167"/>
      <c r="AA1025" s="213"/>
      <c r="AB1025" s="1"/>
      <c r="AC1025" s="1"/>
      <c r="AD1025" s="1"/>
      <c r="AE1025" s="1"/>
      <c r="AF1025" s="1"/>
      <c r="AG1025" s="1"/>
    </row>
    <row r="1026" spans="1:33" ht="15.75" customHeight="1">
      <c r="A1026" s="1"/>
      <c r="B1026" s="1"/>
      <c r="C1026" s="2"/>
      <c r="D1026" s="159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167"/>
      <c r="X1026" s="167"/>
      <c r="Y1026" s="167"/>
      <c r="Z1026" s="167"/>
      <c r="AA1026" s="213"/>
      <c r="AB1026" s="1"/>
      <c r="AC1026" s="1"/>
      <c r="AD1026" s="1"/>
      <c r="AE1026" s="1"/>
      <c r="AF1026" s="1"/>
      <c r="AG1026" s="1"/>
    </row>
    <row r="1027" spans="1:33" ht="15.75" customHeight="1">
      <c r="A1027" s="1"/>
      <c r="B1027" s="1"/>
      <c r="C1027" s="2"/>
      <c r="D1027" s="159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167"/>
      <c r="X1027" s="167"/>
      <c r="Y1027" s="167"/>
      <c r="Z1027" s="167"/>
      <c r="AA1027" s="213"/>
      <c r="AB1027" s="1"/>
      <c r="AC1027" s="1"/>
      <c r="AD1027" s="1"/>
      <c r="AE1027" s="1"/>
      <c r="AF1027" s="1"/>
      <c r="AG1027" s="1"/>
    </row>
    <row r="1028" spans="1:33" ht="15.75" customHeight="1">
      <c r="A1028" s="1"/>
      <c r="B1028" s="1"/>
      <c r="C1028" s="2"/>
      <c r="D1028" s="159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167"/>
      <c r="X1028" s="167"/>
      <c r="Y1028" s="167"/>
      <c r="Z1028" s="167"/>
      <c r="AA1028" s="213"/>
      <c r="AB1028" s="1"/>
      <c r="AC1028" s="1"/>
      <c r="AD1028" s="1"/>
      <c r="AE1028" s="1"/>
      <c r="AF1028" s="1"/>
      <c r="AG1028" s="1"/>
    </row>
    <row r="1029" spans="1:33" ht="15.75" customHeight="1">
      <c r="A1029" s="1"/>
      <c r="B1029" s="1"/>
      <c r="C1029" s="2"/>
      <c r="D1029" s="159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167"/>
      <c r="X1029" s="167"/>
      <c r="Y1029" s="167"/>
      <c r="Z1029" s="167"/>
      <c r="AA1029" s="213"/>
      <c r="AB1029" s="1"/>
      <c r="AC1029" s="1"/>
      <c r="AD1029" s="1"/>
      <c r="AE1029" s="1"/>
      <c r="AF1029" s="1"/>
      <c r="AG1029" s="1"/>
    </row>
    <row r="1030" spans="1:33" ht="15.75" customHeight="1">
      <c r="A1030" s="1"/>
      <c r="B1030" s="1"/>
      <c r="C1030" s="2"/>
      <c r="D1030" s="159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167"/>
      <c r="X1030" s="167"/>
      <c r="Y1030" s="167"/>
      <c r="Z1030" s="167"/>
      <c r="AA1030" s="213"/>
      <c r="AB1030" s="1"/>
      <c r="AC1030" s="1"/>
      <c r="AD1030" s="1"/>
      <c r="AE1030" s="1"/>
      <c r="AF1030" s="1"/>
      <c r="AG1030" s="1"/>
    </row>
    <row r="1031" spans="1:33" ht="15.75" customHeight="1">
      <c r="A1031" s="1"/>
      <c r="B1031" s="1"/>
      <c r="C1031" s="2"/>
      <c r="D1031" s="159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167"/>
      <c r="X1031" s="167"/>
      <c r="Y1031" s="167"/>
      <c r="Z1031" s="167"/>
      <c r="AA1031" s="213"/>
      <c r="AB1031" s="1"/>
      <c r="AC1031" s="1"/>
      <c r="AD1031" s="1"/>
      <c r="AE1031" s="1"/>
      <c r="AF1031" s="1"/>
      <c r="AG1031" s="1"/>
    </row>
    <row r="1032" spans="1:33" ht="15.75" customHeight="1">
      <c r="A1032" s="1"/>
      <c r="B1032" s="1"/>
      <c r="C1032" s="2"/>
      <c r="D1032" s="159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167"/>
      <c r="X1032" s="167"/>
      <c r="Y1032" s="167"/>
      <c r="Z1032" s="167"/>
      <c r="AA1032" s="213"/>
      <c r="AB1032" s="1"/>
      <c r="AC1032" s="1"/>
      <c r="AD1032" s="1"/>
      <c r="AE1032" s="1"/>
      <c r="AF1032" s="1"/>
      <c r="AG1032" s="1"/>
    </row>
    <row r="1033" spans="1:33" ht="15.75" customHeight="1">
      <c r="A1033" s="1"/>
      <c r="B1033" s="1"/>
      <c r="C1033" s="2"/>
      <c r="D1033" s="159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167"/>
      <c r="X1033" s="167"/>
      <c r="Y1033" s="167"/>
      <c r="Z1033" s="167"/>
      <c r="AA1033" s="213"/>
      <c r="AB1033" s="1"/>
      <c r="AC1033" s="1"/>
      <c r="AD1033" s="1"/>
      <c r="AE1033" s="1"/>
      <c r="AF1033" s="1"/>
      <c r="AG1033" s="1"/>
    </row>
    <row r="1034" spans="1:33" ht="15.75" customHeight="1">
      <c r="A1034" s="1"/>
      <c r="B1034" s="1"/>
      <c r="C1034" s="2"/>
      <c r="D1034" s="159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167"/>
      <c r="X1034" s="167"/>
      <c r="Y1034" s="167"/>
      <c r="Z1034" s="167"/>
      <c r="AA1034" s="213"/>
      <c r="AB1034" s="1"/>
      <c r="AC1034" s="1"/>
      <c r="AD1034" s="1"/>
      <c r="AE1034" s="1"/>
      <c r="AF1034" s="1"/>
      <c r="AG1034" s="1"/>
    </row>
    <row r="1035" spans="1:33" ht="15.75" customHeight="1">
      <c r="A1035" s="1"/>
      <c r="B1035" s="1"/>
      <c r="C1035" s="2"/>
      <c r="D1035" s="159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167"/>
      <c r="X1035" s="167"/>
      <c r="Y1035" s="167"/>
      <c r="Z1035" s="167"/>
      <c r="AA1035" s="213"/>
      <c r="AB1035" s="1"/>
      <c r="AC1035" s="1"/>
      <c r="AD1035" s="1"/>
      <c r="AE1035" s="1"/>
      <c r="AF1035" s="1"/>
      <c r="AG1035" s="1"/>
    </row>
    <row r="1036" spans="1:33" ht="15.75" customHeight="1">
      <c r="A1036" s="1"/>
      <c r="B1036" s="1"/>
      <c r="C1036" s="2"/>
      <c r="D1036" s="159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167"/>
      <c r="X1036" s="167"/>
      <c r="Y1036" s="167"/>
      <c r="Z1036" s="167"/>
      <c r="AA1036" s="213"/>
      <c r="AB1036" s="1"/>
      <c r="AC1036" s="1"/>
      <c r="AD1036" s="1"/>
      <c r="AE1036" s="1"/>
      <c r="AF1036" s="1"/>
      <c r="AG1036" s="1"/>
    </row>
    <row r="1037" spans="1:33" ht="15.75" customHeight="1">
      <c r="A1037" s="1"/>
      <c r="B1037" s="1"/>
      <c r="C1037" s="2"/>
      <c r="D1037" s="159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167"/>
      <c r="X1037" s="167"/>
      <c r="Y1037" s="167"/>
      <c r="Z1037" s="167"/>
      <c r="AA1037" s="213"/>
      <c r="AB1037" s="1"/>
      <c r="AC1037" s="1"/>
      <c r="AD1037" s="1"/>
      <c r="AE1037" s="1"/>
      <c r="AF1037" s="1"/>
      <c r="AG1037" s="1"/>
    </row>
    <row r="1038" spans="1:33" ht="15.75" customHeight="1">
      <c r="A1038" s="1"/>
      <c r="B1038" s="1"/>
      <c r="C1038" s="2"/>
      <c r="D1038" s="159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167"/>
      <c r="X1038" s="167"/>
      <c r="Y1038" s="167"/>
      <c r="Z1038" s="167"/>
      <c r="AA1038" s="213"/>
      <c r="AB1038" s="1"/>
      <c r="AC1038" s="1"/>
      <c r="AD1038" s="1"/>
      <c r="AE1038" s="1"/>
      <c r="AF1038" s="1"/>
      <c r="AG1038" s="1"/>
    </row>
    <row r="1039" spans="1:33" ht="15.75" customHeight="1">
      <c r="A1039" s="1"/>
      <c r="B1039" s="1"/>
      <c r="C1039" s="2"/>
      <c r="D1039" s="159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167"/>
      <c r="X1039" s="167"/>
      <c r="Y1039" s="167"/>
      <c r="Z1039" s="167"/>
      <c r="AA1039" s="213"/>
      <c r="AB1039" s="1"/>
      <c r="AC1039" s="1"/>
      <c r="AD1039" s="1"/>
      <c r="AE1039" s="1"/>
      <c r="AF1039" s="1"/>
      <c r="AG1039" s="1"/>
    </row>
    <row r="1040" spans="1:33" ht="15.75" customHeight="1">
      <c r="A1040" s="1"/>
      <c r="B1040" s="1"/>
      <c r="C1040" s="2"/>
      <c r="D1040" s="159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167"/>
      <c r="X1040" s="167"/>
      <c r="Y1040" s="167"/>
      <c r="Z1040" s="167"/>
      <c r="AA1040" s="213"/>
      <c r="AB1040" s="1"/>
      <c r="AC1040" s="1"/>
      <c r="AD1040" s="1"/>
      <c r="AE1040" s="1"/>
      <c r="AF1040" s="1"/>
      <c r="AG1040" s="1"/>
    </row>
    <row r="1041" spans="1:33" ht="15.75" customHeight="1">
      <c r="A1041" s="1"/>
      <c r="B1041" s="1"/>
      <c r="C1041" s="2"/>
      <c r="D1041" s="159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167"/>
      <c r="X1041" s="167"/>
      <c r="Y1041" s="167"/>
      <c r="Z1041" s="167"/>
      <c r="AA1041" s="213"/>
      <c r="AB1041" s="1"/>
      <c r="AC1041" s="1"/>
      <c r="AD1041" s="1"/>
      <c r="AE1041" s="1"/>
      <c r="AF1041" s="1"/>
      <c r="AG1041" s="1"/>
    </row>
    <row r="1042" spans="1:33" ht="15.75" customHeight="1">
      <c r="A1042" s="1"/>
      <c r="B1042" s="1"/>
      <c r="C1042" s="2"/>
      <c r="D1042" s="159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167"/>
      <c r="X1042" s="167"/>
      <c r="Y1042" s="167"/>
      <c r="Z1042" s="167"/>
      <c r="AA1042" s="213"/>
      <c r="AB1042" s="1"/>
      <c r="AC1042" s="1"/>
      <c r="AD1042" s="1"/>
      <c r="AE1042" s="1"/>
      <c r="AF1042" s="1"/>
      <c r="AG1042" s="1"/>
    </row>
    <row r="1043" spans="1:33" ht="15.75" customHeight="1">
      <c r="A1043" s="1"/>
      <c r="B1043" s="1"/>
      <c r="C1043" s="2"/>
      <c r="D1043" s="159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167"/>
      <c r="X1043" s="167"/>
      <c r="Y1043" s="167"/>
      <c r="Z1043" s="167"/>
      <c r="AA1043" s="213"/>
      <c r="AB1043" s="1"/>
      <c r="AC1043" s="1"/>
      <c r="AD1043" s="1"/>
      <c r="AE1043" s="1"/>
      <c r="AF1043" s="1"/>
      <c r="AG1043" s="1"/>
    </row>
    <row r="1044" spans="1:33" ht="15.75" customHeight="1">
      <c r="A1044" s="1"/>
      <c r="B1044" s="1"/>
      <c r="C1044" s="2"/>
      <c r="D1044" s="159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167"/>
      <c r="X1044" s="167"/>
      <c r="Y1044" s="167"/>
      <c r="Z1044" s="167"/>
      <c r="AA1044" s="213"/>
      <c r="AB1044" s="1"/>
      <c r="AC1044" s="1"/>
      <c r="AD1044" s="1"/>
      <c r="AE1044" s="1"/>
      <c r="AF1044" s="1"/>
      <c r="AG1044" s="1"/>
    </row>
    <row r="1045" spans="1:33" ht="15.75" customHeight="1">
      <c r="A1045" s="1"/>
      <c r="B1045" s="1"/>
      <c r="C1045" s="2"/>
      <c r="D1045" s="159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167"/>
      <c r="X1045" s="167"/>
      <c r="Y1045" s="167"/>
      <c r="Z1045" s="167"/>
      <c r="AA1045" s="213"/>
      <c r="AB1045" s="1"/>
      <c r="AC1045" s="1"/>
      <c r="AD1045" s="1"/>
      <c r="AE1045" s="1"/>
      <c r="AF1045" s="1"/>
      <c r="AG1045" s="1"/>
    </row>
    <row r="1046" spans="1:33" ht="15.75" customHeight="1">
      <c r="A1046" s="1"/>
      <c r="B1046" s="1"/>
      <c r="C1046" s="2"/>
      <c r="D1046" s="159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167"/>
      <c r="X1046" s="167"/>
      <c r="Y1046" s="167"/>
      <c r="Z1046" s="167"/>
      <c r="AA1046" s="213"/>
      <c r="AB1046" s="1"/>
      <c r="AC1046" s="1"/>
      <c r="AD1046" s="1"/>
      <c r="AE1046" s="1"/>
      <c r="AF1046" s="1"/>
      <c r="AG1046" s="1"/>
    </row>
    <row r="1047" spans="1:33" ht="15.75" customHeight="1">
      <c r="A1047" s="1"/>
      <c r="B1047" s="1"/>
      <c r="C1047" s="2"/>
      <c r="D1047" s="159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167"/>
      <c r="X1047" s="167"/>
      <c r="Y1047" s="167"/>
      <c r="Z1047" s="167"/>
      <c r="AA1047" s="213"/>
      <c r="AB1047" s="1"/>
      <c r="AC1047" s="1"/>
      <c r="AD1047" s="1"/>
      <c r="AE1047" s="1"/>
      <c r="AF1047" s="1"/>
      <c r="AG1047" s="1"/>
    </row>
    <row r="1048" spans="1:33" ht="15.75" customHeight="1">
      <c r="A1048" s="1"/>
      <c r="B1048" s="1"/>
      <c r="C1048" s="2"/>
      <c r="D1048" s="159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167"/>
      <c r="X1048" s="167"/>
      <c r="Y1048" s="167"/>
      <c r="Z1048" s="167"/>
      <c r="AA1048" s="213"/>
      <c r="AB1048" s="1"/>
      <c r="AC1048" s="1"/>
      <c r="AD1048" s="1"/>
      <c r="AE1048" s="1"/>
      <c r="AF1048" s="1"/>
      <c r="AG1048" s="1"/>
    </row>
    <row r="1049" spans="1:33" ht="15.75" customHeight="1">
      <c r="A1049" s="1"/>
      <c r="B1049" s="1"/>
      <c r="C1049" s="2"/>
      <c r="D1049" s="159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167"/>
      <c r="X1049" s="167"/>
      <c r="Y1049" s="167"/>
      <c r="Z1049" s="167"/>
      <c r="AA1049" s="213"/>
      <c r="AB1049" s="1"/>
      <c r="AC1049" s="1"/>
      <c r="AD1049" s="1"/>
      <c r="AE1049" s="1"/>
      <c r="AF1049" s="1"/>
      <c r="AG1049" s="1"/>
    </row>
    <row r="1050" spans="1:33" ht="15.75" customHeight="1">
      <c r="A1050" s="1"/>
      <c r="B1050" s="1"/>
      <c r="C1050" s="2"/>
      <c r="D1050" s="159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167"/>
      <c r="X1050" s="167"/>
      <c r="Y1050" s="167"/>
      <c r="Z1050" s="167"/>
      <c r="AA1050" s="213"/>
      <c r="AB1050" s="1"/>
      <c r="AC1050" s="1"/>
      <c r="AD1050" s="1"/>
      <c r="AE1050" s="1"/>
      <c r="AF1050" s="1"/>
      <c r="AG1050" s="1"/>
    </row>
    <row r="1051" spans="1:33" ht="15.75" customHeight="1">
      <c r="A1051" s="1"/>
      <c r="B1051" s="1"/>
      <c r="C1051" s="2"/>
      <c r="D1051" s="159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167"/>
      <c r="X1051" s="167"/>
      <c r="Y1051" s="167"/>
      <c r="Z1051" s="167"/>
      <c r="AA1051" s="213"/>
      <c r="AB1051" s="1"/>
      <c r="AC1051" s="1"/>
      <c r="AD1051" s="1"/>
      <c r="AE1051" s="1"/>
      <c r="AF1051" s="1"/>
      <c r="AG1051" s="1"/>
    </row>
    <row r="1052" spans="1:33" ht="15.75" customHeight="1">
      <c r="A1052" s="1"/>
      <c r="B1052" s="1"/>
      <c r="C1052" s="2"/>
      <c r="D1052" s="159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167"/>
      <c r="X1052" s="167"/>
      <c r="Y1052" s="167"/>
      <c r="Z1052" s="167"/>
      <c r="AA1052" s="213"/>
      <c r="AB1052" s="1"/>
      <c r="AC1052" s="1"/>
      <c r="AD1052" s="1"/>
      <c r="AE1052" s="1"/>
      <c r="AF1052" s="1"/>
      <c r="AG1052" s="1"/>
    </row>
    <row r="1053" spans="1:33" ht="15.75" customHeight="1">
      <c r="A1053" s="1"/>
      <c r="B1053" s="1"/>
      <c r="C1053" s="2"/>
      <c r="D1053" s="159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167"/>
      <c r="X1053" s="167"/>
      <c r="Y1053" s="167"/>
      <c r="Z1053" s="167"/>
      <c r="AA1053" s="213"/>
      <c r="AB1053" s="1"/>
      <c r="AC1053" s="1"/>
      <c r="AD1053" s="1"/>
      <c r="AE1053" s="1"/>
      <c r="AF1053" s="1"/>
      <c r="AG1053" s="1"/>
    </row>
    <row r="1054" spans="1:33" ht="15.75" customHeight="1">
      <c r="A1054" s="1"/>
      <c r="B1054" s="1"/>
      <c r="C1054" s="2"/>
      <c r="D1054" s="159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167"/>
      <c r="X1054" s="167"/>
      <c r="Y1054" s="167"/>
      <c r="Z1054" s="167"/>
      <c r="AA1054" s="213"/>
      <c r="AB1054" s="1"/>
      <c r="AC1054" s="1"/>
      <c r="AD1054" s="1"/>
      <c r="AE1054" s="1"/>
      <c r="AF1054" s="1"/>
      <c r="AG1054" s="1"/>
    </row>
    <row r="1055" spans="1:33" ht="15.75" customHeight="1">
      <c r="A1055" s="1"/>
      <c r="B1055" s="1"/>
      <c r="C1055" s="2"/>
      <c r="D1055" s="159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167"/>
      <c r="X1055" s="167"/>
      <c r="Y1055" s="167"/>
      <c r="Z1055" s="167"/>
      <c r="AA1055" s="213"/>
      <c r="AB1055" s="1"/>
      <c r="AC1055" s="1"/>
      <c r="AD1055" s="1"/>
      <c r="AE1055" s="1"/>
      <c r="AF1055" s="1"/>
      <c r="AG1055" s="1"/>
    </row>
    <row r="1056" spans="1:33" ht="15.75" customHeight="1">
      <c r="A1056" s="1"/>
      <c r="B1056" s="1"/>
      <c r="C1056" s="2"/>
      <c r="D1056" s="159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167"/>
      <c r="X1056" s="167"/>
      <c r="Y1056" s="167"/>
      <c r="Z1056" s="167"/>
      <c r="AA1056" s="213"/>
      <c r="AB1056" s="1"/>
      <c r="AC1056" s="1"/>
      <c r="AD1056" s="1"/>
      <c r="AE1056" s="1"/>
      <c r="AF1056" s="1"/>
      <c r="AG1056" s="1"/>
    </row>
    <row r="1057" spans="1:33" ht="15.75" customHeight="1">
      <c r="A1057" s="1"/>
      <c r="B1057" s="1"/>
      <c r="C1057" s="2"/>
      <c r="D1057" s="159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167"/>
      <c r="X1057" s="167"/>
      <c r="Y1057" s="167"/>
      <c r="Z1057" s="167"/>
      <c r="AA1057" s="213"/>
      <c r="AB1057" s="1"/>
      <c r="AC1057" s="1"/>
      <c r="AD1057" s="1"/>
      <c r="AE1057" s="1"/>
      <c r="AF1057" s="1"/>
      <c r="AG1057" s="1"/>
    </row>
    <row r="1058" spans="1:33" ht="15.75" customHeight="1">
      <c r="A1058" s="1"/>
      <c r="B1058" s="1"/>
      <c r="C1058" s="2"/>
      <c r="D1058" s="159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167"/>
      <c r="X1058" s="167"/>
      <c r="Y1058" s="167"/>
      <c r="Z1058" s="167"/>
      <c r="AA1058" s="213"/>
      <c r="AB1058" s="1"/>
      <c r="AC1058" s="1"/>
      <c r="AD1058" s="1"/>
      <c r="AE1058" s="1"/>
      <c r="AF1058" s="1"/>
      <c r="AG1058" s="1"/>
    </row>
    <row r="1059" spans="1:33" ht="15.75" customHeight="1">
      <c r="A1059" s="1"/>
      <c r="B1059" s="1"/>
      <c r="C1059" s="2"/>
      <c r="D1059" s="159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167"/>
      <c r="X1059" s="167"/>
      <c r="Y1059" s="167"/>
      <c r="Z1059" s="167"/>
      <c r="AA1059" s="213"/>
      <c r="AB1059" s="1"/>
      <c r="AC1059" s="1"/>
      <c r="AD1059" s="1"/>
      <c r="AE1059" s="1"/>
      <c r="AF1059" s="1"/>
      <c r="AG1059" s="1"/>
    </row>
    <row r="1060" spans="1:33" ht="15.75" customHeight="1">
      <c r="A1060" s="1"/>
      <c r="B1060" s="1"/>
      <c r="C1060" s="2"/>
      <c r="D1060" s="159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167"/>
      <c r="X1060" s="167"/>
      <c r="Y1060" s="167"/>
      <c r="Z1060" s="167"/>
      <c r="AA1060" s="213"/>
      <c r="AB1060" s="1"/>
      <c r="AC1060" s="1"/>
      <c r="AD1060" s="1"/>
      <c r="AE1060" s="1"/>
      <c r="AF1060" s="1"/>
      <c r="AG1060" s="1"/>
    </row>
    <row r="1061" spans="1:33" ht="15.75" customHeight="1">
      <c r="A1061" s="1"/>
      <c r="B1061" s="1"/>
      <c r="C1061" s="2"/>
      <c r="D1061" s="159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167"/>
      <c r="X1061" s="167"/>
      <c r="Y1061" s="167"/>
      <c r="Z1061" s="167"/>
      <c r="AA1061" s="213"/>
      <c r="AB1061" s="1"/>
      <c r="AC1061" s="1"/>
      <c r="AD1061" s="1"/>
      <c r="AE1061" s="1"/>
      <c r="AF1061" s="1"/>
      <c r="AG1061" s="1"/>
    </row>
    <row r="1062" spans="1:33" ht="15.75" customHeight="1">
      <c r="A1062" s="1"/>
      <c r="B1062" s="1"/>
      <c r="C1062" s="2"/>
      <c r="D1062" s="159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167"/>
      <c r="X1062" s="167"/>
      <c r="Y1062" s="167"/>
      <c r="Z1062" s="167"/>
      <c r="AA1062" s="213"/>
      <c r="AB1062" s="1"/>
      <c r="AC1062" s="1"/>
      <c r="AD1062" s="1"/>
      <c r="AE1062" s="1"/>
      <c r="AF1062" s="1"/>
      <c r="AG1062" s="1"/>
    </row>
    <row r="1063" spans="1:33" ht="15.75" customHeight="1">
      <c r="A1063" s="1"/>
      <c r="B1063" s="1"/>
      <c r="C1063" s="2"/>
      <c r="D1063" s="159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167"/>
      <c r="X1063" s="167"/>
      <c r="Y1063" s="167"/>
      <c r="Z1063" s="167"/>
      <c r="AA1063" s="213"/>
      <c r="AB1063" s="1"/>
      <c r="AC1063" s="1"/>
      <c r="AD1063" s="1"/>
      <c r="AE1063" s="1"/>
      <c r="AF1063" s="1"/>
      <c r="AG1063" s="1"/>
    </row>
    <row r="1064" spans="1:33" ht="15.75" customHeight="1">
      <c r="A1064" s="1"/>
      <c r="B1064" s="1"/>
      <c r="C1064" s="2"/>
      <c r="D1064" s="159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167"/>
      <c r="X1064" s="167"/>
      <c r="Y1064" s="167"/>
      <c r="Z1064" s="167"/>
      <c r="AA1064" s="213"/>
      <c r="AB1064" s="1"/>
      <c r="AC1064" s="1"/>
      <c r="AD1064" s="1"/>
      <c r="AE1064" s="1"/>
      <c r="AF1064" s="1"/>
      <c r="AG1064" s="1"/>
    </row>
    <row r="1065" spans="1:33" ht="15.75" customHeight="1">
      <c r="A1065" s="1"/>
      <c r="B1065" s="1"/>
      <c r="C1065" s="2"/>
      <c r="D1065" s="159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167"/>
      <c r="X1065" s="167"/>
      <c r="Y1065" s="167"/>
      <c r="Z1065" s="167"/>
      <c r="AA1065" s="213"/>
      <c r="AB1065" s="1"/>
      <c r="AC1065" s="1"/>
      <c r="AD1065" s="1"/>
      <c r="AE1065" s="1"/>
      <c r="AF1065" s="1"/>
      <c r="AG1065" s="1"/>
    </row>
    <row r="1066" spans="1:33" ht="15.75" customHeight="1">
      <c r="A1066" s="1"/>
      <c r="B1066" s="1"/>
      <c r="C1066" s="2"/>
      <c r="D1066" s="159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167"/>
      <c r="X1066" s="167"/>
      <c r="Y1066" s="167"/>
      <c r="Z1066" s="167"/>
      <c r="AA1066" s="213"/>
      <c r="AB1066" s="1"/>
      <c r="AC1066" s="1"/>
      <c r="AD1066" s="1"/>
      <c r="AE1066" s="1"/>
      <c r="AF1066" s="1"/>
      <c r="AG1066" s="1"/>
    </row>
    <row r="1067" spans="1:33" ht="15.75" customHeight="1">
      <c r="A1067" s="1"/>
      <c r="B1067" s="1"/>
      <c r="C1067" s="2"/>
      <c r="D1067" s="159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167"/>
      <c r="X1067" s="167"/>
      <c r="Y1067" s="167"/>
      <c r="Z1067" s="167"/>
      <c r="AA1067" s="213"/>
      <c r="AB1067" s="1"/>
      <c r="AC1067" s="1"/>
      <c r="AD1067" s="1"/>
      <c r="AE1067" s="1"/>
      <c r="AF1067" s="1"/>
      <c r="AG1067" s="1"/>
    </row>
    <row r="1068" spans="1:33" ht="15.75" customHeight="1">
      <c r="A1068" s="1"/>
      <c r="B1068" s="1"/>
      <c r="C1068" s="2"/>
      <c r="D1068" s="159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167"/>
      <c r="X1068" s="167"/>
      <c r="Y1068" s="167"/>
      <c r="Z1068" s="167"/>
      <c r="AA1068" s="213"/>
      <c r="AB1068" s="1"/>
      <c r="AC1068" s="1"/>
      <c r="AD1068" s="1"/>
      <c r="AE1068" s="1"/>
      <c r="AF1068" s="1"/>
      <c r="AG1068" s="1"/>
    </row>
    <row r="1069" spans="1:33" ht="15.75" customHeight="1">
      <c r="A1069" s="1"/>
      <c r="B1069" s="1"/>
      <c r="C1069" s="2"/>
      <c r="D1069" s="159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167"/>
      <c r="X1069" s="167"/>
      <c r="Y1069" s="167"/>
      <c r="Z1069" s="167"/>
      <c r="AA1069" s="213"/>
      <c r="AB1069" s="1"/>
      <c r="AC1069" s="1"/>
      <c r="AD1069" s="1"/>
      <c r="AE1069" s="1"/>
      <c r="AF1069" s="1"/>
      <c r="AG1069" s="1"/>
    </row>
    <row r="1070" spans="1:33" ht="15.75" customHeight="1">
      <c r="A1070" s="1"/>
      <c r="B1070" s="1"/>
      <c r="C1070" s="2"/>
      <c r="D1070" s="159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167"/>
      <c r="X1070" s="167"/>
      <c r="Y1070" s="167"/>
      <c r="Z1070" s="167"/>
      <c r="AA1070" s="213"/>
      <c r="AB1070" s="1"/>
      <c r="AC1070" s="1"/>
      <c r="AD1070" s="1"/>
      <c r="AE1070" s="1"/>
      <c r="AF1070" s="1"/>
      <c r="AG1070" s="1"/>
    </row>
    <row r="1071" spans="1:33" ht="15.75" customHeight="1">
      <c r="A1071" s="1"/>
      <c r="B1071" s="1"/>
      <c r="C1071" s="2"/>
      <c r="D1071" s="159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167"/>
      <c r="X1071" s="167"/>
      <c r="Y1071" s="167"/>
      <c r="Z1071" s="167"/>
      <c r="AA1071" s="213"/>
      <c r="AB1071" s="1"/>
      <c r="AC1071" s="1"/>
      <c r="AD1071" s="1"/>
      <c r="AE1071" s="1"/>
      <c r="AF1071" s="1"/>
      <c r="AG1071" s="1"/>
    </row>
    <row r="1072" spans="1:33" ht="15.75" customHeight="1">
      <c r="A1072" s="1"/>
      <c r="B1072" s="1"/>
      <c r="C1072" s="2"/>
      <c r="D1072" s="159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167"/>
      <c r="X1072" s="167"/>
      <c r="Y1072" s="167"/>
      <c r="Z1072" s="167"/>
      <c r="AA1072" s="213"/>
      <c r="AB1072" s="1"/>
      <c r="AC1072" s="1"/>
      <c r="AD1072" s="1"/>
      <c r="AE1072" s="1"/>
      <c r="AF1072" s="1"/>
      <c r="AG1072" s="1"/>
    </row>
    <row r="1073" spans="1:33" ht="15.75" customHeight="1">
      <c r="A1073" s="1"/>
      <c r="B1073" s="1"/>
      <c r="C1073" s="2"/>
      <c r="D1073" s="159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167"/>
      <c r="X1073" s="167"/>
      <c r="Y1073" s="167"/>
      <c r="Z1073" s="167"/>
      <c r="AA1073" s="213"/>
      <c r="AB1073" s="1"/>
      <c r="AC1073" s="1"/>
      <c r="AD1073" s="1"/>
      <c r="AE1073" s="1"/>
      <c r="AF1073" s="1"/>
      <c r="AG1073" s="1"/>
    </row>
    <row r="1074" spans="1:33" ht="15.75" customHeight="1">
      <c r="A1074" s="1"/>
      <c r="B1074" s="1"/>
      <c r="C1074" s="2"/>
      <c r="D1074" s="159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167"/>
      <c r="X1074" s="167"/>
      <c r="Y1074" s="167"/>
      <c r="Z1074" s="167"/>
      <c r="AA1074" s="213"/>
      <c r="AB1074" s="1"/>
      <c r="AC1074" s="1"/>
      <c r="AD1074" s="1"/>
      <c r="AE1074" s="1"/>
      <c r="AF1074" s="1"/>
      <c r="AG1074" s="1"/>
    </row>
    <row r="1075" spans="1:33" ht="15.75" customHeight="1">
      <c r="A1075" s="1"/>
      <c r="B1075" s="1"/>
      <c r="C1075" s="2"/>
      <c r="D1075" s="159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167"/>
      <c r="X1075" s="167"/>
      <c r="Y1075" s="167"/>
      <c r="Z1075" s="167"/>
      <c r="AA1075" s="213"/>
      <c r="AB1075" s="1"/>
      <c r="AC1075" s="1"/>
      <c r="AD1075" s="1"/>
      <c r="AE1075" s="1"/>
      <c r="AF1075" s="1"/>
      <c r="AG1075" s="1"/>
    </row>
    <row r="1076" spans="1:33" ht="15.75" customHeight="1">
      <c r="A1076" s="1"/>
      <c r="B1076" s="1"/>
      <c r="C1076" s="2"/>
      <c r="D1076" s="159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167"/>
      <c r="X1076" s="167"/>
      <c r="Y1076" s="167"/>
      <c r="Z1076" s="167"/>
      <c r="AA1076" s="213"/>
      <c r="AB1076" s="1"/>
      <c r="AC1076" s="1"/>
      <c r="AD1076" s="1"/>
      <c r="AE1076" s="1"/>
      <c r="AF1076" s="1"/>
      <c r="AG1076" s="1"/>
    </row>
    <row r="1077" spans="1:33" ht="15.75" customHeight="1">
      <c r="A1077" s="1"/>
      <c r="B1077" s="1"/>
      <c r="C1077" s="2"/>
      <c r="D1077" s="159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167"/>
      <c r="X1077" s="167"/>
      <c r="Y1077" s="167"/>
      <c r="Z1077" s="167"/>
      <c r="AA1077" s="213"/>
      <c r="AB1077" s="1"/>
      <c r="AC1077" s="1"/>
      <c r="AD1077" s="1"/>
      <c r="AE1077" s="1"/>
      <c r="AF1077" s="1"/>
      <c r="AG1077" s="1"/>
    </row>
    <row r="1078" spans="1:33" ht="15.75" customHeight="1">
      <c r="A1078" s="1"/>
      <c r="B1078" s="1"/>
      <c r="C1078" s="2"/>
      <c r="D1078" s="159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167"/>
      <c r="X1078" s="167"/>
      <c r="Y1078" s="167"/>
      <c r="Z1078" s="167"/>
      <c r="AA1078" s="213"/>
      <c r="AB1078" s="1"/>
      <c r="AC1078" s="1"/>
      <c r="AD1078" s="1"/>
      <c r="AE1078" s="1"/>
      <c r="AF1078" s="1"/>
      <c r="AG1078" s="1"/>
    </row>
    <row r="1079" spans="1:33" ht="15.75" customHeight="1">
      <c r="A1079" s="1"/>
      <c r="B1079" s="1"/>
      <c r="C1079" s="2"/>
      <c r="D1079" s="159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167"/>
      <c r="X1079" s="167"/>
      <c r="Y1079" s="167"/>
      <c r="Z1079" s="167"/>
      <c r="AA1079" s="213"/>
      <c r="AB1079" s="1"/>
      <c r="AC1079" s="1"/>
      <c r="AD1079" s="1"/>
      <c r="AE1079" s="1"/>
      <c r="AF1079" s="1"/>
      <c r="AG1079" s="1"/>
    </row>
    <row r="1080" spans="1:33" ht="15.75" customHeight="1">
      <c r="A1080" s="1"/>
      <c r="B1080" s="1"/>
      <c r="C1080" s="2"/>
      <c r="D1080" s="159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167"/>
      <c r="X1080" s="167"/>
      <c r="Y1080" s="167"/>
      <c r="Z1080" s="167"/>
      <c r="AA1080" s="213"/>
      <c r="AB1080" s="1"/>
      <c r="AC1080" s="1"/>
      <c r="AD1080" s="1"/>
      <c r="AE1080" s="1"/>
      <c r="AF1080" s="1"/>
      <c r="AG1080" s="1"/>
    </row>
    <row r="1081" spans="1:33" ht="15.75" customHeight="1">
      <c r="A1081" s="1"/>
      <c r="B1081" s="1"/>
      <c r="C1081" s="2"/>
      <c r="D1081" s="159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167"/>
      <c r="X1081" s="167"/>
      <c r="Y1081" s="167"/>
      <c r="Z1081" s="167"/>
      <c r="AA1081" s="213"/>
      <c r="AB1081" s="1"/>
      <c r="AC1081" s="1"/>
      <c r="AD1081" s="1"/>
      <c r="AE1081" s="1"/>
      <c r="AF1081" s="1"/>
      <c r="AG1081" s="1"/>
    </row>
    <row r="1082" spans="1:33" ht="15.75" customHeight="1">
      <c r="A1082" s="1"/>
      <c r="B1082" s="1"/>
      <c r="C1082" s="2"/>
      <c r="D1082" s="159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167"/>
      <c r="X1082" s="167"/>
      <c r="Y1082" s="167"/>
      <c r="Z1082" s="167"/>
      <c r="AA1082" s="213"/>
      <c r="AB1082" s="1"/>
      <c r="AC1082" s="1"/>
      <c r="AD1082" s="1"/>
      <c r="AE1082" s="1"/>
      <c r="AF1082" s="1"/>
      <c r="AG1082" s="1"/>
    </row>
    <row r="1083" spans="1:33" ht="15.75" customHeight="1">
      <c r="A1083" s="1"/>
      <c r="B1083" s="1"/>
      <c r="C1083" s="2"/>
      <c r="D1083" s="159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167"/>
      <c r="X1083" s="167"/>
      <c r="Y1083" s="167"/>
      <c r="Z1083" s="167"/>
      <c r="AA1083" s="213"/>
      <c r="AB1083" s="1"/>
      <c r="AC1083" s="1"/>
      <c r="AD1083" s="1"/>
      <c r="AE1083" s="1"/>
      <c r="AF1083" s="1"/>
      <c r="AG1083" s="1"/>
    </row>
    <row r="1084" spans="1:33" ht="15.75" customHeight="1">
      <c r="A1084" s="1"/>
      <c r="B1084" s="1"/>
      <c r="C1084" s="2"/>
      <c r="D1084" s="159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167"/>
      <c r="X1084" s="167"/>
      <c r="Y1084" s="167"/>
      <c r="Z1084" s="167"/>
      <c r="AA1084" s="213"/>
      <c r="AB1084" s="1"/>
      <c r="AC1084" s="1"/>
      <c r="AD1084" s="1"/>
      <c r="AE1084" s="1"/>
      <c r="AF1084" s="1"/>
      <c r="AG1084" s="1"/>
    </row>
    <row r="1085" spans="1:33" ht="15.75" customHeight="1">
      <c r="A1085" s="1"/>
      <c r="B1085" s="1"/>
      <c r="C1085" s="2"/>
      <c r="D1085" s="159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167"/>
      <c r="X1085" s="167"/>
      <c r="Y1085" s="167"/>
      <c r="Z1085" s="167"/>
      <c r="AA1085" s="213"/>
      <c r="AB1085" s="1"/>
      <c r="AC1085" s="1"/>
      <c r="AD1085" s="1"/>
      <c r="AE1085" s="1"/>
      <c r="AF1085" s="1"/>
      <c r="AG1085" s="1"/>
    </row>
    <row r="1086" spans="1:33" ht="15.75" customHeight="1">
      <c r="A1086" s="1"/>
      <c r="B1086" s="1"/>
      <c r="C1086" s="2"/>
      <c r="D1086" s="159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167"/>
      <c r="X1086" s="167"/>
      <c r="Y1086" s="167"/>
      <c r="Z1086" s="167"/>
      <c r="AA1086" s="213"/>
      <c r="AB1086" s="1"/>
      <c r="AC1086" s="1"/>
      <c r="AD1086" s="1"/>
      <c r="AE1086" s="1"/>
      <c r="AF1086" s="1"/>
      <c r="AG1086" s="1"/>
    </row>
    <row r="1087" spans="1:33" ht="15.75" customHeight="1">
      <c r="A1087" s="1"/>
      <c r="B1087" s="1"/>
      <c r="C1087" s="2"/>
      <c r="D1087" s="159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167"/>
      <c r="X1087" s="167"/>
      <c r="Y1087" s="167"/>
      <c r="Z1087" s="167"/>
      <c r="AA1087" s="213"/>
      <c r="AB1087" s="1"/>
      <c r="AC1087" s="1"/>
      <c r="AD1087" s="1"/>
      <c r="AE1087" s="1"/>
      <c r="AF1087" s="1"/>
      <c r="AG1087" s="1"/>
    </row>
    <row r="1088" spans="1:33" ht="15.75" customHeight="1">
      <c r="A1088" s="1"/>
      <c r="B1088" s="1"/>
      <c r="C1088" s="2"/>
      <c r="D1088" s="159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167"/>
      <c r="X1088" s="167"/>
      <c r="Y1088" s="167"/>
      <c r="Z1088" s="167"/>
      <c r="AA1088" s="213"/>
      <c r="AB1088" s="1"/>
      <c r="AC1088" s="1"/>
      <c r="AD1088" s="1"/>
      <c r="AE1088" s="1"/>
      <c r="AF1088" s="1"/>
      <c r="AG1088" s="1"/>
    </row>
    <row r="1089" spans="1:33" ht="15.75" customHeight="1">
      <c r="A1089" s="1"/>
      <c r="B1089" s="1"/>
      <c r="C1089" s="2"/>
      <c r="D1089" s="159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167"/>
      <c r="X1089" s="167"/>
      <c r="Y1089" s="167"/>
      <c r="Z1089" s="167"/>
      <c r="AA1089" s="213"/>
      <c r="AB1089" s="1"/>
      <c r="AC1089" s="1"/>
      <c r="AD1089" s="1"/>
      <c r="AE1089" s="1"/>
      <c r="AF1089" s="1"/>
      <c r="AG1089" s="1"/>
    </row>
    <row r="1090" spans="1:33" ht="15.75" customHeight="1">
      <c r="A1090" s="1"/>
      <c r="B1090" s="1"/>
      <c r="C1090" s="2"/>
      <c r="D1090" s="159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167"/>
      <c r="X1090" s="167"/>
      <c r="Y1090" s="167"/>
      <c r="Z1090" s="167"/>
      <c r="AA1090" s="213"/>
      <c r="AB1090" s="1"/>
      <c r="AC1090" s="1"/>
      <c r="AD1090" s="1"/>
      <c r="AE1090" s="1"/>
      <c r="AF1090" s="1"/>
      <c r="AG1090" s="1"/>
    </row>
    <row r="1091" spans="1:33" ht="15.75" customHeight="1">
      <c r="A1091" s="1"/>
      <c r="B1091" s="1"/>
      <c r="C1091" s="2"/>
      <c r="D1091" s="159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167"/>
      <c r="X1091" s="167"/>
      <c r="Y1091" s="167"/>
      <c r="Z1091" s="167"/>
      <c r="AA1091" s="213"/>
      <c r="AB1091" s="1"/>
      <c r="AC1091" s="1"/>
      <c r="AD1091" s="1"/>
      <c r="AE1091" s="1"/>
      <c r="AF1091" s="1"/>
      <c r="AG1091" s="1"/>
    </row>
    <row r="1092" spans="1:33" ht="15.75" customHeight="1">
      <c r="A1092" s="1"/>
      <c r="B1092" s="1"/>
      <c r="C1092" s="2"/>
      <c r="D1092" s="159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167"/>
      <c r="X1092" s="167"/>
      <c r="Y1092" s="167"/>
      <c r="Z1092" s="167"/>
      <c r="AA1092" s="213"/>
      <c r="AB1092" s="1"/>
      <c r="AC1092" s="1"/>
      <c r="AD1092" s="1"/>
      <c r="AE1092" s="1"/>
      <c r="AF1092" s="1"/>
      <c r="AG1092" s="1"/>
    </row>
    <row r="1093" spans="1:33" ht="15.75" customHeight="1">
      <c r="A1093" s="1"/>
      <c r="B1093" s="1"/>
      <c r="C1093" s="2"/>
      <c r="D1093" s="159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167"/>
      <c r="X1093" s="167"/>
      <c r="Y1093" s="167"/>
      <c r="Z1093" s="167"/>
      <c r="AA1093" s="213"/>
      <c r="AB1093" s="1"/>
      <c r="AC1093" s="1"/>
      <c r="AD1093" s="1"/>
      <c r="AE1093" s="1"/>
      <c r="AF1093" s="1"/>
      <c r="AG1093" s="1"/>
    </row>
    <row r="1094" spans="1:33" ht="15.75" customHeight="1">
      <c r="A1094" s="1"/>
      <c r="B1094" s="1"/>
      <c r="C1094" s="2"/>
      <c r="D1094" s="159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167"/>
      <c r="X1094" s="167"/>
      <c r="Y1094" s="167"/>
      <c r="Z1094" s="167"/>
      <c r="AA1094" s="213"/>
      <c r="AB1094" s="1"/>
      <c r="AC1094" s="1"/>
      <c r="AD1094" s="1"/>
      <c r="AE1094" s="1"/>
      <c r="AF1094" s="1"/>
      <c r="AG1094" s="1"/>
    </row>
    <row r="1095" spans="1:33" ht="15.75" customHeight="1">
      <c r="A1095" s="1"/>
      <c r="B1095" s="1"/>
      <c r="C1095" s="2"/>
      <c r="D1095" s="159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167"/>
      <c r="X1095" s="167"/>
      <c r="Y1095" s="167"/>
      <c r="Z1095" s="167"/>
      <c r="AA1095" s="213"/>
      <c r="AB1095" s="1"/>
      <c r="AC1095" s="1"/>
      <c r="AD1095" s="1"/>
      <c r="AE1095" s="1"/>
      <c r="AF1095" s="1"/>
      <c r="AG1095" s="1"/>
    </row>
    <row r="1096" spans="1:33" ht="15.75" customHeight="1">
      <c r="A1096" s="1"/>
      <c r="B1096" s="1"/>
      <c r="C1096" s="2"/>
      <c r="D1096" s="159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167"/>
      <c r="X1096" s="167"/>
      <c r="Y1096" s="167"/>
      <c r="Z1096" s="167"/>
      <c r="AA1096" s="213"/>
      <c r="AB1096" s="1"/>
      <c r="AC1096" s="1"/>
      <c r="AD1096" s="1"/>
      <c r="AE1096" s="1"/>
      <c r="AF1096" s="1"/>
      <c r="AG1096" s="1"/>
    </row>
    <row r="1097" spans="1:33" ht="15.75" customHeight="1">
      <c r="A1097" s="1"/>
      <c r="B1097" s="1"/>
      <c r="C1097" s="2"/>
      <c r="D1097" s="159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167"/>
      <c r="X1097" s="167"/>
      <c r="Y1097" s="167"/>
      <c r="Z1097" s="167"/>
      <c r="AA1097" s="213"/>
      <c r="AB1097" s="1"/>
      <c r="AC1097" s="1"/>
      <c r="AD1097" s="1"/>
      <c r="AE1097" s="1"/>
      <c r="AF1097" s="1"/>
      <c r="AG1097" s="1"/>
    </row>
  </sheetData>
  <sheetProtection/>
  <mergeCells count="27">
    <mergeCell ref="A269:C269"/>
    <mergeCell ref="F4:H4"/>
    <mergeCell ref="Y8:Z8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H59:J60"/>
    <mergeCell ref="E7:J7"/>
    <mergeCell ref="N8:P8"/>
    <mergeCell ref="K7:P7"/>
    <mergeCell ref="A1:E1"/>
    <mergeCell ref="A7:A9"/>
    <mergeCell ref="B7:B9"/>
    <mergeCell ref="C7:C9"/>
    <mergeCell ref="D7:D9"/>
    <mergeCell ref="A224:D224"/>
    <mergeCell ref="A264:C264"/>
    <mergeCell ref="A265:C265"/>
    <mergeCell ref="E59:G60"/>
    <mergeCell ref="A97:D97"/>
  </mergeCells>
  <printOptions/>
  <pageMargins left="0" right="0" top="0.35433070866141736" bottom="0.35433070866141736" header="0" footer="0"/>
  <pageSetup horizontalDpi="600" verticalDpi="600" orientation="landscape" paperSize="9" scale="33" r:id="rId1"/>
  <rowBreaks count="4" manualBreakCount="4">
    <brk id="36" max="26" man="1"/>
    <brk id="70" max="26" man="1"/>
    <brk id="184" max="26" man="1"/>
    <brk id="21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</dc:creator>
  <cp:keywords/>
  <dc:description/>
  <cp:lastModifiedBy>Windows User</cp:lastModifiedBy>
  <cp:lastPrinted>2021-11-10T20:56:57Z</cp:lastPrinted>
  <dcterms:created xsi:type="dcterms:W3CDTF">2020-11-14T13:09:40Z</dcterms:created>
  <dcterms:modified xsi:type="dcterms:W3CDTF">2021-12-17T14:04:14Z</dcterms:modified>
  <cp:category/>
  <cp:version/>
  <cp:contentType/>
  <cp:contentStatus/>
</cp:coreProperties>
</file>