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1звітність\№ 4REG21-27715 Березнівський музей\Фінальний звіт по проєкту\Фінансовий звіт та реєстр документів\"/>
    </mc:Choice>
  </mc:AlternateContent>
  <bookViews>
    <workbookView xWindow="0" yWindow="0" windowWidth="19200" windowHeight="830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49" i="2" l="1"/>
  <c r="W49" i="2"/>
  <c r="I50" i="3" l="1"/>
  <c r="F50" i="3"/>
  <c r="D50" i="3"/>
  <c r="G49" i="2" l="1"/>
  <c r="H49" i="2"/>
  <c r="J90" i="2"/>
  <c r="J105" i="2"/>
  <c r="J104" i="2"/>
  <c r="J121" i="2"/>
  <c r="J120" i="2"/>
  <c r="J119" i="2"/>
  <c r="J118" i="2"/>
  <c r="J117" i="2"/>
  <c r="G30" i="2"/>
  <c r="E49" i="2"/>
  <c r="G177" i="2"/>
  <c r="E177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V190" i="2"/>
  <c r="S190" i="2"/>
  <c r="P190" i="2"/>
  <c r="M190" i="2"/>
  <c r="W190" i="2" s="1"/>
  <c r="J190" i="2"/>
  <c r="X190" i="2" s="1"/>
  <c r="V189" i="2"/>
  <c r="S189" i="2"/>
  <c r="P189" i="2"/>
  <c r="M189" i="2"/>
  <c r="J189" i="2"/>
  <c r="V188" i="2"/>
  <c r="S188" i="2"/>
  <c r="P188" i="2"/>
  <c r="M188" i="2"/>
  <c r="W188" i="2" s="1"/>
  <c r="J188" i="2"/>
  <c r="V187" i="2"/>
  <c r="S187" i="2"/>
  <c r="P187" i="2"/>
  <c r="M187" i="2"/>
  <c r="J187" i="2"/>
  <c r="V186" i="2"/>
  <c r="S186" i="2"/>
  <c r="P186" i="2"/>
  <c r="M186" i="2"/>
  <c r="J186" i="2"/>
  <c r="W186" i="2"/>
  <c r="V185" i="2"/>
  <c r="S185" i="2"/>
  <c r="P185" i="2"/>
  <c r="M185" i="2"/>
  <c r="W185" i="2" s="1"/>
  <c r="J185" i="2"/>
  <c r="X185" i="2" s="1"/>
  <c r="G158" i="2"/>
  <c r="G147" i="2"/>
  <c r="G146" i="2"/>
  <c r="G141" i="2"/>
  <c r="G140" i="2"/>
  <c r="G139" i="2"/>
  <c r="G138" i="2"/>
  <c r="G131" i="2"/>
  <c r="G130" i="2"/>
  <c r="G122" i="2"/>
  <c r="G121" i="2"/>
  <c r="G120" i="2"/>
  <c r="G119" i="2"/>
  <c r="G118" i="2"/>
  <c r="G117" i="2"/>
  <c r="G105" i="2"/>
  <c r="G104" i="2"/>
  <c r="Y185" i="2" l="1"/>
  <c r="Z185" i="2" s="1"/>
  <c r="X186" i="2"/>
  <c r="Y186" i="2"/>
  <c r="Z186" i="2" s="1"/>
  <c r="Y190" i="2"/>
  <c r="Z190" i="2" s="1"/>
  <c r="X189" i="2"/>
  <c r="X187" i="2"/>
  <c r="W189" i="2"/>
  <c r="X188" i="2"/>
  <c r="Y188" i="2" s="1"/>
  <c r="Z188" i="2" s="1"/>
  <c r="W187" i="2"/>
  <c r="Y187" i="2" s="1"/>
  <c r="Z187" i="2" s="1"/>
  <c r="Y189" i="2" l="1"/>
  <c r="Z189" i="2" s="1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J50" i="2"/>
  <c r="M50" i="2"/>
  <c r="J51" i="2"/>
  <c r="M51" i="2"/>
  <c r="J52" i="2"/>
  <c r="M52" i="2"/>
  <c r="J53" i="2"/>
  <c r="M53" i="2"/>
  <c r="J54" i="2"/>
  <c r="M54" i="2"/>
  <c r="J55" i="2"/>
  <c r="M55" i="2"/>
  <c r="J56" i="2"/>
  <c r="M56" i="2"/>
  <c r="J57" i="2"/>
  <c r="M57" i="2"/>
  <c r="J58" i="2"/>
  <c r="M58" i="2"/>
  <c r="J59" i="2"/>
  <c r="M59" i="2"/>
  <c r="J60" i="2"/>
  <c r="J49" i="2" s="1"/>
  <c r="M60" i="2"/>
  <c r="J61" i="2"/>
  <c r="M61" i="2"/>
  <c r="J62" i="2"/>
  <c r="M62" i="2"/>
  <c r="J63" i="2"/>
  <c r="M63" i="2"/>
  <c r="J64" i="2"/>
  <c r="M64" i="2"/>
  <c r="P64" i="2"/>
  <c r="P63" i="2"/>
  <c r="P62" i="2"/>
  <c r="P61" i="2"/>
  <c r="P60" i="2"/>
  <c r="P59" i="2"/>
  <c r="P58" i="2"/>
  <c r="P57" i="2"/>
  <c r="P56" i="2"/>
  <c r="P55" i="2"/>
  <c r="P54" i="2"/>
  <c r="P53" i="2"/>
  <c r="V64" i="2"/>
  <c r="S64" i="2"/>
  <c r="V63" i="2"/>
  <c r="S63" i="2"/>
  <c r="V62" i="2"/>
  <c r="S62" i="2"/>
  <c r="V61" i="2"/>
  <c r="S61" i="2"/>
  <c r="V60" i="2"/>
  <c r="S60" i="2"/>
  <c r="V59" i="2"/>
  <c r="S59" i="2"/>
  <c r="V58" i="2"/>
  <c r="S58" i="2"/>
  <c r="V57" i="2"/>
  <c r="S57" i="2"/>
  <c r="V56" i="2"/>
  <c r="S56" i="2"/>
  <c r="V55" i="2"/>
  <c r="S55" i="2"/>
  <c r="V54" i="2"/>
  <c r="S54" i="2"/>
  <c r="V53" i="2"/>
  <c r="S53" i="2"/>
  <c r="J22" i="2"/>
  <c r="G22" i="2"/>
  <c r="J15" i="2"/>
  <c r="J14" i="2"/>
  <c r="G15" i="2"/>
  <c r="G14" i="2"/>
  <c r="W59" i="2" l="1"/>
  <c r="X62" i="2"/>
  <c r="X55" i="2"/>
  <c r="W54" i="2"/>
  <c r="X61" i="2"/>
  <c r="W60" i="2"/>
  <c r="X58" i="2"/>
  <c r="X59" i="2"/>
  <c r="Y59" i="2" s="1"/>
  <c r="Z59" i="2" s="1"/>
  <c r="W53" i="2"/>
  <c r="X60" i="2"/>
  <c r="Y60" i="2" s="1"/>
  <c r="Z60" i="2" s="1"/>
  <c r="X56" i="2"/>
  <c r="X64" i="2"/>
  <c r="X63" i="2"/>
  <c r="W56" i="2"/>
  <c r="W63" i="2"/>
  <c r="W57" i="2"/>
  <c r="W58" i="2"/>
  <c r="W55" i="2"/>
  <c r="W62" i="2"/>
  <c r="Y62" i="2" s="1"/>
  <c r="Z62" i="2" s="1"/>
  <c r="W61" i="2"/>
  <c r="W64" i="2"/>
  <c r="X53" i="2"/>
  <c r="X57" i="2"/>
  <c r="X54" i="2"/>
  <c r="Y54" i="2" s="1"/>
  <c r="Z54" i="2" s="1"/>
  <c r="Y61" i="2" l="1"/>
  <c r="Z61" i="2" s="1"/>
  <c r="Y58" i="2"/>
  <c r="Z58" i="2" s="1"/>
  <c r="Y53" i="2"/>
  <c r="Z53" i="2" s="1"/>
  <c r="Y57" i="2"/>
  <c r="Z57" i="2" s="1"/>
  <c r="Y55" i="2"/>
  <c r="Z55" i="2" s="1"/>
  <c r="Y64" i="2"/>
  <c r="Z64" i="2" s="1"/>
  <c r="Y56" i="2"/>
  <c r="Z56" i="2" s="1"/>
  <c r="Y63" i="2"/>
  <c r="Z63" i="2" s="1"/>
  <c r="I70" i="3" l="1"/>
  <c r="F70" i="3"/>
  <c r="D70" i="3"/>
  <c r="I60" i="3"/>
  <c r="F60" i="3"/>
  <c r="D60" i="3"/>
  <c r="V191" i="2"/>
  <c r="S191" i="2"/>
  <c r="P191" i="2"/>
  <c r="M191" i="2"/>
  <c r="J191" i="2"/>
  <c r="G191" i="2"/>
  <c r="V184" i="2"/>
  <c r="S184" i="2"/>
  <c r="P184" i="2"/>
  <c r="M184" i="2"/>
  <c r="J184" i="2"/>
  <c r="V183" i="2"/>
  <c r="S183" i="2"/>
  <c r="P183" i="2"/>
  <c r="M183" i="2"/>
  <c r="J183" i="2"/>
  <c r="V182" i="2"/>
  <c r="S182" i="2"/>
  <c r="P182" i="2"/>
  <c r="M182" i="2"/>
  <c r="J182" i="2"/>
  <c r="V181" i="2"/>
  <c r="S181" i="2"/>
  <c r="P181" i="2"/>
  <c r="M181" i="2"/>
  <c r="J181" i="2"/>
  <c r="V180" i="2"/>
  <c r="S180" i="2"/>
  <c r="P180" i="2"/>
  <c r="M180" i="2"/>
  <c r="J180" i="2"/>
  <c r="V179" i="2"/>
  <c r="S179" i="2"/>
  <c r="P179" i="2"/>
  <c r="M179" i="2"/>
  <c r="M177" i="2" s="1"/>
  <c r="J179" i="2"/>
  <c r="V178" i="2"/>
  <c r="S178" i="2"/>
  <c r="P178" i="2"/>
  <c r="M178" i="2"/>
  <c r="J178" i="2"/>
  <c r="T177" i="2"/>
  <c r="Q177" i="2"/>
  <c r="N177" i="2"/>
  <c r="K177" i="2"/>
  <c r="H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S173" i="2" s="1"/>
  <c r="P174" i="2"/>
  <c r="M174" i="2"/>
  <c r="J174" i="2"/>
  <c r="G174" i="2"/>
  <c r="G173" i="2" s="1"/>
  <c r="T173" i="2"/>
  <c r="Q173" i="2"/>
  <c r="N173" i="2"/>
  <c r="K173" i="2"/>
  <c r="H173" i="2"/>
  <c r="E173" i="2"/>
  <c r="V172" i="2"/>
  <c r="S172" i="2"/>
  <c r="P172" i="2"/>
  <c r="M172" i="2"/>
  <c r="J172" i="2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G170" i="2"/>
  <c r="V169" i="2"/>
  <c r="S169" i="2"/>
  <c r="P169" i="2"/>
  <c r="M169" i="2"/>
  <c r="M168" i="2" s="1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X167" i="2" s="1"/>
  <c r="G167" i="2"/>
  <c r="V166" i="2"/>
  <c r="S166" i="2"/>
  <c r="P166" i="2"/>
  <c r="M166" i="2"/>
  <c r="J166" i="2"/>
  <c r="G166" i="2"/>
  <c r="V165" i="2"/>
  <c r="S165" i="2"/>
  <c r="P165" i="2"/>
  <c r="M165" i="2"/>
  <c r="J165" i="2"/>
  <c r="X165" i="2" s="1"/>
  <c r="G165" i="2"/>
  <c r="V164" i="2"/>
  <c r="S164" i="2"/>
  <c r="S163" i="2" s="1"/>
  <c r="P164" i="2"/>
  <c r="M164" i="2"/>
  <c r="J164" i="2"/>
  <c r="G164" i="2"/>
  <c r="T163" i="2"/>
  <c r="Q163" i="2"/>
  <c r="N163" i="2"/>
  <c r="K163" i="2"/>
  <c r="H163" i="2"/>
  <c r="E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M155" i="2" s="1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V146" i="2"/>
  <c r="S146" i="2"/>
  <c r="P146" i="2"/>
  <c r="M146" i="2"/>
  <c r="J146" i="2"/>
  <c r="X146" i="2" s="1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V140" i="2"/>
  <c r="S140" i="2"/>
  <c r="P140" i="2"/>
  <c r="M140" i="2"/>
  <c r="J140" i="2"/>
  <c r="V139" i="2"/>
  <c r="S139" i="2"/>
  <c r="P139" i="2"/>
  <c r="M139" i="2"/>
  <c r="J139" i="2"/>
  <c r="V138" i="2"/>
  <c r="S138" i="2"/>
  <c r="P138" i="2"/>
  <c r="M138" i="2"/>
  <c r="J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V130" i="2"/>
  <c r="S130" i="2"/>
  <c r="P130" i="2"/>
  <c r="M130" i="2"/>
  <c r="W130" i="2" s="1"/>
  <c r="J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V121" i="2"/>
  <c r="S121" i="2"/>
  <c r="P121" i="2"/>
  <c r="M121" i="2"/>
  <c r="V120" i="2"/>
  <c r="S120" i="2"/>
  <c r="P120" i="2"/>
  <c r="M120" i="2"/>
  <c r="V119" i="2"/>
  <c r="S119" i="2"/>
  <c r="P119" i="2"/>
  <c r="M119" i="2"/>
  <c r="V118" i="2"/>
  <c r="S118" i="2"/>
  <c r="P118" i="2"/>
  <c r="M118" i="2"/>
  <c r="V117" i="2"/>
  <c r="S117" i="2"/>
  <c r="P117" i="2"/>
  <c r="M117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G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G107" i="2" s="1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V104" i="2"/>
  <c r="S104" i="2"/>
  <c r="P104" i="2"/>
  <c r="P103" i="2" s="1"/>
  <c r="M104" i="2"/>
  <c r="V103" i="2"/>
  <c r="T103" i="2"/>
  <c r="Q103" i="2"/>
  <c r="N103" i="2"/>
  <c r="K103" i="2"/>
  <c r="J103" i="2"/>
  <c r="H103" i="2"/>
  <c r="E103" i="2"/>
  <c r="V100" i="2"/>
  <c r="S100" i="2"/>
  <c r="P100" i="2"/>
  <c r="M100" i="2"/>
  <c r="J100" i="2"/>
  <c r="G100" i="2"/>
  <c r="V99" i="2"/>
  <c r="S99" i="2"/>
  <c r="P99" i="2"/>
  <c r="X99" i="2" s="1"/>
  <c r="M99" i="2"/>
  <c r="J99" i="2"/>
  <c r="G99" i="2"/>
  <c r="V98" i="2"/>
  <c r="V97" i="2" s="1"/>
  <c r="S98" i="2"/>
  <c r="S97" i="2" s="1"/>
  <c r="P98" i="2"/>
  <c r="M98" i="2"/>
  <c r="J98" i="2"/>
  <c r="J97" i="2" s="1"/>
  <c r="G98" i="2"/>
  <c r="W98" i="2" s="1"/>
  <c r="T97" i="2"/>
  <c r="Q97" i="2"/>
  <c r="N97" i="2"/>
  <c r="K97" i="2"/>
  <c r="H97" i="2"/>
  <c r="E97" i="2"/>
  <c r="V96" i="2"/>
  <c r="S96" i="2"/>
  <c r="P96" i="2"/>
  <c r="M96" i="2"/>
  <c r="J96" i="2"/>
  <c r="X96" i="2" s="1"/>
  <c r="G96" i="2"/>
  <c r="V95" i="2"/>
  <c r="S95" i="2"/>
  <c r="P95" i="2"/>
  <c r="P93" i="2" s="1"/>
  <c r="M95" i="2"/>
  <c r="J95" i="2"/>
  <c r="G95" i="2"/>
  <c r="V94" i="2"/>
  <c r="V93" i="2" s="1"/>
  <c r="S94" i="2"/>
  <c r="S93" i="2" s="1"/>
  <c r="P94" i="2"/>
  <c r="M94" i="2"/>
  <c r="J94" i="2"/>
  <c r="X94" i="2" s="1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V89" i="2" s="1"/>
  <c r="S90" i="2"/>
  <c r="P90" i="2"/>
  <c r="M90" i="2"/>
  <c r="G90" i="2"/>
  <c r="T89" i="2"/>
  <c r="Q89" i="2"/>
  <c r="N89" i="2"/>
  <c r="K89" i="2"/>
  <c r="H89" i="2"/>
  <c r="E89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V83" i="2" s="1"/>
  <c r="S84" i="2"/>
  <c r="P84" i="2"/>
  <c r="M84" i="2"/>
  <c r="J84" i="2"/>
  <c r="X84" i="2" s="1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S71" i="2" s="1"/>
  <c r="P72" i="2"/>
  <c r="M72" i="2"/>
  <c r="J72" i="2"/>
  <c r="G72" i="2"/>
  <c r="W72" i="2" s="1"/>
  <c r="T71" i="2"/>
  <c r="Q71" i="2"/>
  <c r="N71" i="2"/>
  <c r="K71" i="2"/>
  <c r="H71" i="2"/>
  <c r="E71" i="2"/>
  <c r="V70" i="2"/>
  <c r="S70" i="2"/>
  <c r="P70" i="2"/>
  <c r="M70" i="2"/>
  <c r="J70" i="2"/>
  <c r="X70" i="2" s="1"/>
  <c r="G70" i="2"/>
  <c r="V69" i="2"/>
  <c r="S69" i="2"/>
  <c r="P69" i="2"/>
  <c r="M69" i="2"/>
  <c r="J69" i="2"/>
  <c r="G69" i="2"/>
  <c r="V68" i="2"/>
  <c r="S68" i="2"/>
  <c r="P68" i="2"/>
  <c r="M68" i="2"/>
  <c r="J68" i="2"/>
  <c r="J67" i="2" s="1"/>
  <c r="G68" i="2"/>
  <c r="T67" i="2"/>
  <c r="Q67" i="2"/>
  <c r="P67" i="2"/>
  <c r="N67" i="2"/>
  <c r="K67" i="2"/>
  <c r="H67" i="2"/>
  <c r="E67" i="2"/>
  <c r="V52" i="2"/>
  <c r="S52" i="2"/>
  <c r="W52" i="2" s="1"/>
  <c r="P52" i="2"/>
  <c r="V51" i="2"/>
  <c r="S51" i="2"/>
  <c r="W51" i="2" s="1"/>
  <c r="P51" i="2"/>
  <c r="V50" i="2"/>
  <c r="S50" i="2"/>
  <c r="P50" i="2"/>
  <c r="T49" i="2"/>
  <c r="T65" i="2" s="1"/>
  <c r="Q49" i="2"/>
  <c r="Q65" i="2" s="1"/>
  <c r="N49" i="2"/>
  <c r="N65" i="2" s="1"/>
  <c r="K49" i="2"/>
  <c r="K65" i="2" s="1"/>
  <c r="H65" i="2"/>
  <c r="E65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X38" i="2" s="1"/>
  <c r="G38" i="2"/>
  <c r="V37" i="2"/>
  <c r="S37" i="2"/>
  <c r="P37" i="2"/>
  <c r="M37" i="2"/>
  <c r="J37" i="2"/>
  <c r="G37" i="2"/>
  <c r="V36" i="2"/>
  <c r="V35" i="2" s="1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V21" i="2" s="1"/>
  <c r="T28" i="2" s="1"/>
  <c r="V28" i="2" s="1"/>
  <c r="S22" i="2"/>
  <c r="P22" i="2"/>
  <c r="M22" i="2"/>
  <c r="X22" i="2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M17" i="2" s="1"/>
  <c r="K27" i="2" s="1"/>
  <c r="M27" i="2" s="1"/>
  <c r="J19" i="2"/>
  <c r="G19" i="2"/>
  <c r="V18" i="2"/>
  <c r="S18" i="2"/>
  <c r="S17" i="2" s="1"/>
  <c r="Q27" i="2" s="1"/>
  <c r="S27" i="2" s="1"/>
  <c r="P18" i="2"/>
  <c r="M18" i="2"/>
  <c r="J18" i="2"/>
  <c r="G18" i="2"/>
  <c r="G17" i="2" s="1"/>
  <c r="E27" i="2" s="1"/>
  <c r="G27" i="2" s="1"/>
  <c r="W27" i="2" s="1"/>
  <c r="T17" i="2"/>
  <c r="Q17" i="2"/>
  <c r="N17" i="2"/>
  <c r="K17" i="2"/>
  <c r="H17" i="2"/>
  <c r="E17" i="2"/>
  <c r="V16" i="2"/>
  <c r="S16" i="2"/>
  <c r="P16" i="2"/>
  <c r="M16" i="2"/>
  <c r="J16" i="2"/>
  <c r="G16" i="2"/>
  <c r="G13" i="2" s="1"/>
  <c r="E26" i="2" s="1"/>
  <c r="V15" i="2"/>
  <c r="S15" i="2"/>
  <c r="P15" i="2"/>
  <c r="M15" i="2"/>
  <c r="V14" i="2"/>
  <c r="S14" i="2"/>
  <c r="P14" i="2"/>
  <c r="M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G161" i="2" l="1"/>
  <c r="S161" i="2"/>
  <c r="X14" i="2"/>
  <c r="V17" i="2"/>
  <c r="T27" i="2" s="1"/>
  <c r="V27" i="2" s="1"/>
  <c r="W80" i="2"/>
  <c r="G79" i="2"/>
  <c r="S79" i="2"/>
  <c r="M83" i="2"/>
  <c r="S111" i="2"/>
  <c r="W127" i="2"/>
  <c r="X132" i="2"/>
  <c r="X134" i="2"/>
  <c r="X154" i="2"/>
  <c r="V177" i="2"/>
  <c r="X105" i="2"/>
  <c r="X122" i="2"/>
  <c r="Y122" i="2" s="1"/>
  <c r="Z122" i="2" s="1"/>
  <c r="X123" i="2"/>
  <c r="X125" i="2"/>
  <c r="X126" i="2"/>
  <c r="X127" i="2"/>
  <c r="X130" i="2"/>
  <c r="X140" i="2"/>
  <c r="G71" i="2"/>
  <c r="S103" i="2"/>
  <c r="M111" i="2"/>
  <c r="X121" i="2"/>
  <c r="M144" i="2"/>
  <c r="X170" i="2"/>
  <c r="X172" i="2"/>
  <c r="X18" i="2"/>
  <c r="X19" i="2"/>
  <c r="W94" i="2"/>
  <c r="Y94" i="2" s="1"/>
  <c r="Z94" i="2" s="1"/>
  <c r="W95" i="2"/>
  <c r="W96" i="2"/>
  <c r="V107" i="2"/>
  <c r="P107" i="2"/>
  <c r="X110" i="2"/>
  <c r="W135" i="2"/>
  <c r="X142" i="2"/>
  <c r="X158" i="2"/>
  <c r="X160" i="2"/>
  <c r="M163" i="2"/>
  <c r="W165" i="2"/>
  <c r="W166" i="2"/>
  <c r="W167" i="2"/>
  <c r="G168" i="2"/>
  <c r="X179" i="2"/>
  <c r="X180" i="2"/>
  <c r="X181" i="2"/>
  <c r="X182" i="2"/>
  <c r="X183" i="2"/>
  <c r="X184" i="2"/>
  <c r="X191" i="2"/>
  <c r="S136" i="2"/>
  <c r="P161" i="2"/>
  <c r="P29" i="2"/>
  <c r="M35" i="2"/>
  <c r="V71" i="2"/>
  <c r="X73" i="2"/>
  <c r="X76" i="2"/>
  <c r="V75" i="2"/>
  <c r="V79" i="2"/>
  <c r="G83" i="2"/>
  <c r="S83" i="2"/>
  <c r="X90" i="2"/>
  <c r="J89" i="2"/>
  <c r="X92" i="2"/>
  <c r="G93" i="2"/>
  <c r="W104" i="2"/>
  <c r="W105" i="2"/>
  <c r="W103" i="2" s="1"/>
  <c r="W106" i="2"/>
  <c r="M128" i="2"/>
  <c r="W118" i="2"/>
  <c r="W119" i="2"/>
  <c r="W120" i="2"/>
  <c r="W121" i="2"/>
  <c r="W122" i="2"/>
  <c r="W123" i="2"/>
  <c r="Y123" i="2" s="1"/>
  <c r="Z123" i="2" s="1"/>
  <c r="W124" i="2"/>
  <c r="M136" i="2"/>
  <c r="X143" i="2"/>
  <c r="W149" i="2"/>
  <c r="W150" i="2"/>
  <c r="G155" i="2"/>
  <c r="S155" i="2"/>
  <c r="X159" i="2"/>
  <c r="S168" i="2"/>
  <c r="V173" i="2"/>
  <c r="P173" i="2"/>
  <c r="J177" i="2"/>
  <c r="P83" i="2"/>
  <c r="X86" i="2"/>
  <c r="Y86" i="2" s="1"/>
  <c r="Z86" i="2" s="1"/>
  <c r="W90" i="2"/>
  <c r="S89" i="2"/>
  <c r="S101" i="2" s="1"/>
  <c r="W91" i="2"/>
  <c r="W92" i="2"/>
  <c r="V101" i="2"/>
  <c r="W99" i="2"/>
  <c r="Y99" i="2" s="1"/>
  <c r="Z99" i="2" s="1"/>
  <c r="W100" i="2"/>
  <c r="S107" i="2"/>
  <c r="S115" i="2" s="1"/>
  <c r="X114" i="2"/>
  <c r="P128" i="2"/>
  <c r="X120" i="2"/>
  <c r="X124" i="2"/>
  <c r="P136" i="2"/>
  <c r="X131" i="2"/>
  <c r="X138" i="2"/>
  <c r="W141" i="2"/>
  <c r="W142" i="2"/>
  <c r="W143" i="2"/>
  <c r="Y143" i="2" s="1"/>
  <c r="Z143" i="2" s="1"/>
  <c r="M151" i="2"/>
  <c r="X148" i="2"/>
  <c r="X150" i="2"/>
  <c r="V155" i="2"/>
  <c r="M161" i="2"/>
  <c r="W158" i="2"/>
  <c r="Y158" i="2" s="1"/>
  <c r="Z158" i="2" s="1"/>
  <c r="W160" i="2"/>
  <c r="X166" i="2"/>
  <c r="S177" i="2"/>
  <c r="W191" i="2"/>
  <c r="Y191" i="2" s="1"/>
  <c r="Z191" i="2" s="1"/>
  <c r="S49" i="2"/>
  <c r="W74" i="2"/>
  <c r="W71" i="2" s="1"/>
  <c r="M93" i="2"/>
  <c r="P144" i="2"/>
  <c r="G151" i="2"/>
  <c r="S151" i="2"/>
  <c r="X20" i="2"/>
  <c r="X36" i="2"/>
  <c r="X35" i="2" s="1"/>
  <c r="X37" i="2"/>
  <c r="M79" i="2"/>
  <c r="J79" i="2"/>
  <c r="X82" i="2"/>
  <c r="W73" i="2"/>
  <c r="X77" i="2"/>
  <c r="X78" i="2"/>
  <c r="E47" i="2"/>
  <c r="Q47" i="2"/>
  <c r="H115" i="2"/>
  <c r="Q115" i="2"/>
  <c r="X175" i="2"/>
  <c r="Y175" i="2" s="1"/>
  <c r="Z175" i="2" s="1"/>
  <c r="T192" i="2"/>
  <c r="P71" i="2"/>
  <c r="K115" i="2"/>
  <c r="W131" i="2"/>
  <c r="W136" i="2" s="1"/>
  <c r="W132" i="2"/>
  <c r="Y132" i="2" s="1"/>
  <c r="Z132" i="2" s="1"/>
  <c r="X133" i="2"/>
  <c r="V136" i="2"/>
  <c r="W138" i="2"/>
  <c r="S144" i="2"/>
  <c r="X139" i="2"/>
  <c r="P151" i="2"/>
  <c r="Y160" i="2"/>
  <c r="Z160" i="2" s="1"/>
  <c r="Y167" i="2"/>
  <c r="Z167" i="2" s="1"/>
  <c r="H192" i="2"/>
  <c r="N192" i="2"/>
  <c r="W16" i="2"/>
  <c r="K47" i="2"/>
  <c r="S39" i="2"/>
  <c r="W50" i="2"/>
  <c r="W68" i="2"/>
  <c r="G67" i="2"/>
  <c r="S67" i="2"/>
  <c r="W70" i="2"/>
  <c r="Y70" i="2" s="1"/>
  <c r="Z70" i="2" s="1"/>
  <c r="X74" i="2"/>
  <c r="J75" i="2"/>
  <c r="W76" i="2"/>
  <c r="W81" i="2"/>
  <c r="W82" i="2"/>
  <c r="Y82" i="2" s="1"/>
  <c r="Z82" i="2" s="1"/>
  <c r="W84" i="2"/>
  <c r="W85" i="2"/>
  <c r="W86" i="2"/>
  <c r="X91" i="2"/>
  <c r="J93" i="2"/>
  <c r="J101" i="2" s="1"/>
  <c r="X95" i="2"/>
  <c r="G97" i="2"/>
  <c r="M97" i="2"/>
  <c r="X104" i="2"/>
  <c r="Y104" i="2" s="1"/>
  <c r="Z104" i="2" s="1"/>
  <c r="X106" i="2"/>
  <c r="W108" i="2"/>
  <c r="W109" i="2"/>
  <c r="W110" i="2"/>
  <c r="Y110" i="2" s="1"/>
  <c r="Z110" i="2" s="1"/>
  <c r="E115" i="2"/>
  <c r="T115" i="2"/>
  <c r="X112" i="2"/>
  <c r="X113" i="2"/>
  <c r="V111" i="2"/>
  <c r="V115" i="2" s="1"/>
  <c r="G128" i="2"/>
  <c r="S128" i="2"/>
  <c r="W125" i="2"/>
  <c r="Y125" i="2" s="1"/>
  <c r="Z125" i="2" s="1"/>
  <c r="W126" i="2"/>
  <c r="Y126" i="2" s="1"/>
  <c r="Z126" i="2" s="1"/>
  <c r="W133" i="2"/>
  <c r="W134" i="2"/>
  <c r="Y134" i="2" s="1"/>
  <c r="Z134" i="2" s="1"/>
  <c r="X135" i="2"/>
  <c r="W139" i="2"/>
  <c r="Y139" i="2" s="1"/>
  <c r="Z139" i="2" s="1"/>
  <c r="W140" i="2"/>
  <c r="X141" i="2"/>
  <c r="V144" i="2"/>
  <c r="W146" i="2"/>
  <c r="Y146" i="2" s="1"/>
  <c r="Z146" i="2" s="1"/>
  <c r="X147" i="2"/>
  <c r="W153" i="2"/>
  <c r="Y153" i="2" s="1"/>
  <c r="Z153" i="2" s="1"/>
  <c r="W154" i="2"/>
  <c r="Y154" i="2" s="1"/>
  <c r="Z154" i="2" s="1"/>
  <c r="W157" i="2"/>
  <c r="G163" i="2"/>
  <c r="W164" i="2"/>
  <c r="Y164" i="2" s="1"/>
  <c r="Z164" i="2" s="1"/>
  <c r="P168" i="2"/>
  <c r="W174" i="2"/>
  <c r="W175" i="2"/>
  <c r="X176" i="2"/>
  <c r="Y176" i="2" s="1"/>
  <c r="Z176" i="2" s="1"/>
  <c r="Q192" i="2"/>
  <c r="W178" i="2"/>
  <c r="W179" i="2"/>
  <c r="Y179" i="2" s="1"/>
  <c r="Z179" i="2" s="1"/>
  <c r="W180" i="2"/>
  <c r="Y180" i="2" s="1"/>
  <c r="Z180" i="2" s="1"/>
  <c r="W181" i="2"/>
  <c r="Y181" i="2" s="1"/>
  <c r="Z181" i="2" s="1"/>
  <c r="W182" i="2"/>
  <c r="W183" i="2"/>
  <c r="Y183" i="2" s="1"/>
  <c r="Z183" i="2" s="1"/>
  <c r="W184" i="2"/>
  <c r="Y184" i="2" s="1"/>
  <c r="Z184" i="2" s="1"/>
  <c r="S35" i="2"/>
  <c r="W38" i="2"/>
  <c r="Y38" i="2" s="1"/>
  <c r="Z38" i="2" s="1"/>
  <c r="X42" i="2"/>
  <c r="J43" i="2"/>
  <c r="X68" i="2"/>
  <c r="X69" i="2"/>
  <c r="V67" i="2"/>
  <c r="M71" i="2"/>
  <c r="G75" i="2"/>
  <c r="S75" i="2"/>
  <c r="X81" i="2"/>
  <c r="J83" i="2"/>
  <c r="X85" i="2"/>
  <c r="G89" i="2"/>
  <c r="M89" i="2"/>
  <c r="X98" i="2"/>
  <c r="Y98" i="2" s="1"/>
  <c r="Z98" i="2" s="1"/>
  <c r="X100" i="2"/>
  <c r="G103" i="2"/>
  <c r="G115" i="2" s="1"/>
  <c r="M103" i="2"/>
  <c r="M107" i="2"/>
  <c r="N115" i="2"/>
  <c r="W112" i="2"/>
  <c r="W113" i="2"/>
  <c r="W114" i="2"/>
  <c r="Y114" i="2" s="1"/>
  <c r="Z114" i="2" s="1"/>
  <c r="X118" i="2"/>
  <c r="Y118" i="2" s="1"/>
  <c r="Z118" i="2" s="1"/>
  <c r="X119" i="2"/>
  <c r="W147" i="2"/>
  <c r="W148" i="2"/>
  <c r="Y148" i="2" s="1"/>
  <c r="Z148" i="2" s="1"/>
  <c r="X149" i="2"/>
  <c r="P155" i="2"/>
  <c r="V161" i="2"/>
  <c r="W159" i="2"/>
  <c r="V163" i="2"/>
  <c r="W169" i="2"/>
  <c r="W170" i="2"/>
  <c r="X171" i="2"/>
  <c r="Y171" i="2" s="1"/>
  <c r="Z171" i="2" s="1"/>
  <c r="M173" i="2"/>
  <c r="M192" i="2" s="1"/>
  <c r="W176" i="2"/>
  <c r="E192" i="2"/>
  <c r="K192" i="2"/>
  <c r="S13" i="2"/>
  <c r="Q26" i="2" s="1"/>
  <c r="P17" i="2"/>
  <c r="N27" i="2" s="1"/>
  <c r="P27" i="2" s="1"/>
  <c r="W14" i="2"/>
  <c r="W15" i="2"/>
  <c r="W13" i="2" s="1"/>
  <c r="W22" i="2"/>
  <c r="Y22" i="2" s="1"/>
  <c r="Z22" i="2" s="1"/>
  <c r="W23" i="2"/>
  <c r="S21" i="2"/>
  <c r="Q28" i="2" s="1"/>
  <c r="S28" i="2" s="1"/>
  <c r="W24" i="2"/>
  <c r="V29" i="2"/>
  <c r="M39" i="2"/>
  <c r="G39" i="2"/>
  <c r="V49" i="2"/>
  <c r="V65" i="2" s="1"/>
  <c r="P49" i="2"/>
  <c r="P65" i="2" s="1"/>
  <c r="X52" i="2"/>
  <c r="Y52" i="2" s="1"/>
  <c r="Z52" i="2" s="1"/>
  <c r="X41" i="2"/>
  <c r="X45" i="2"/>
  <c r="V43" i="2"/>
  <c r="X46" i="2"/>
  <c r="G65" i="2"/>
  <c r="J17" i="2"/>
  <c r="H27" i="2" s="1"/>
  <c r="J27" i="2" s="1"/>
  <c r="M13" i="2"/>
  <c r="K26" i="2" s="1"/>
  <c r="P13" i="2"/>
  <c r="N26" i="2" s="1"/>
  <c r="X16" i="2"/>
  <c r="Y16" i="2" s="1"/>
  <c r="Z16" i="2" s="1"/>
  <c r="M21" i="2"/>
  <c r="K28" i="2" s="1"/>
  <c r="M28" i="2" s="1"/>
  <c r="M29" i="2"/>
  <c r="S29" i="2"/>
  <c r="W32" i="2"/>
  <c r="P35" i="2"/>
  <c r="W40" i="2"/>
  <c r="W41" i="2"/>
  <c r="Y41" i="2" s="1"/>
  <c r="Z41" i="2" s="1"/>
  <c r="W44" i="2"/>
  <c r="X44" i="2"/>
  <c r="V13" i="2"/>
  <c r="T26" i="2" s="1"/>
  <c r="G21" i="2"/>
  <c r="E28" i="2" s="1"/>
  <c r="G28" i="2" s="1"/>
  <c r="P21" i="2"/>
  <c r="N28" i="2" s="1"/>
  <c r="P28" i="2" s="1"/>
  <c r="X24" i="2"/>
  <c r="X30" i="2"/>
  <c r="X31" i="2"/>
  <c r="X32" i="2"/>
  <c r="P39" i="2"/>
  <c r="W42" i="2"/>
  <c r="G43" i="2"/>
  <c r="S43" i="2"/>
  <c r="W46" i="2"/>
  <c r="M49" i="2"/>
  <c r="M65" i="2" s="1"/>
  <c r="G26" i="2"/>
  <c r="K29" i="1"/>
  <c r="B29" i="1"/>
  <c r="Y14" i="2"/>
  <c r="Z14" i="2" s="1"/>
  <c r="W18" i="2"/>
  <c r="G29" i="2"/>
  <c r="W31" i="2"/>
  <c r="Y31" i="2" s="1"/>
  <c r="Z31" i="2" s="1"/>
  <c r="J35" i="2"/>
  <c r="Y42" i="2"/>
  <c r="Z42" i="2" s="1"/>
  <c r="H47" i="2"/>
  <c r="P43" i="2"/>
  <c r="Y68" i="2"/>
  <c r="Z68" i="2" s="1"/>
  <c r="X80" i="2"/>
  <c r="P79" i="2"/>
  <c r="X93" i="2"/>
  <c r="X15" i="2"/>
  <c r="X23" i="2"/>
  <c r="G35" i="2"/>
  <c r="G47" i="2" s="1"/>
  <c r="W37" i="2"/>
  <c r="Y37" i="2" s="1"/>
  <c r="Z37" i="2" s="1"/>
  <c r="X50" i="2"/>
  <c r="J65" i="2"/>
  <c r="X51" i="2"/>
  <c r="Y51" i="2" s="1"/>
  <c r="Z51" i="2" s="1"/>
  <c r="I29" i="1"/>
  <c r="W19" i="2"/>
  <c r="Y19" i="2" s="1"/>
  <c r="Z19" i="2" s="1"/>
  <c r="W30" i="2"/>
  <c r="T47" i="2"/>
  <c r="X72" i="2"/>
  <c r="J71" i="2"/>
  <c r="J30" i="1"/>
  <c r="J13" i="2"/>
  <c r="J21" i="2"/>
  <c r="H28" i="2" s="1"/>
  <c r="J28" i="2" s="1"/>
  <c r="J29" i="2"/>
  <c r="W36" i="2"/>
  <c r="X40" i="2"/>
  <c r="X39" i="2" s="1"/>
  <c r="J39" i="2"/>
  <c r="V39" i="2"/>
  <c r="N47" i="2"/>
  <c r="S65" i="2"/>
  <c r="P75" i="2"/>
  <c r="W111" i="2"/>
  <c r="W45" i="2"/>
  <c r="W69" i="2"/>
  <c r="W77" i="2"/>
  <c r="W78" i="2"/>
  <c r="E87" i="2"/>
  <c r="K87" i="2"/>
  <c r="Q87" i="2"/>
  <c r="Y90" i="2"/>
  <c r="Z90" i="2" s="1"/>
  <c r="W89" i="2"/>
  <c r="J161" i="2"/>
  <c r="X157" i="2"/>
  <c r="X174" i="2"/>
  <c r="J173" i="2"/>
  <c r="M43" i="2"/>
  <c r="M67" i="2"/>
  <c r="M75" i="2"/>
  <c r="P89" i="2"/>
  <c r="P97" i="2"/>
  <c r="J111" i="2"/>
  <c r="P111" i="2"/>
  <c r="J128" i="2"/>
  <c r="X117" i="2"/>
  <c r="V128" i="2"/>
  <c r="X164" i="2"/>
  <c r="J163" i="2"/>
  <c r="X178" i="2"/>
  <c r="P177" i="2"/>
  <c r="Y80" i="2"/>
  <c r="Z80" i="2" s="1"/>
  <c r="Y81" i="2"/>
  <c r="Z81" i="2" s="1"/>
  <c r="H87" i="2"/>
  <c r="N87" i="2"/>
  <c r="T87" i="2"/>
  <c r="Y95" i="2"/>
  <c r="Z95" i="2" s="1"/>
  <c r="X108" i="2"/>
  <c r="J107" i="2"/>
  <c r="X109" i="2"/>
  <c r="Y127" i="2"/>
  <c r="Z127" i="2" s="1"/>
  <c r="J155" i="2"/>
  <c r="X153" i="2"/>
  <c r="X155" i="2" s="1"/>
  <c r="Y130" i="2"/>
  <c r="Z130" i="2" s="1"/>
  <c r="J136" i="2"/>
  <c r="Y142" i="2"/>
  <c r="Z142" i="2" s="1"/>
  <c r="J144" i="2"/>
  <c r="Y165" i="2"/>
  <c r="Z165" i="2" s="1"/>
  <c r="X169" i="2"/>
  <c r="J168" i="2"/>
  <c r="V168" i="2"/>
  <c r="Y172" i="2"/>
  <c r="Z172" i="2" s="1"/>
  <c r="J151" i="2"/>
  <c r="V151" i="2"/>
  <c r="Y147" i="2"/>
  <c r="Z147" i="2" s="1"/>
  <c r="W163" i="2"/>
  <c r="W117" i="2"/>
  <c r="Y133" i="2"/>
  <c r="Z133" i="2" s="1"/>
  <c r="P163" i="2"/>
  <c r="G192" i="2"/>
  <c r="S192" i="2"/>
  <c r="G136" i="2"/>
  <c r="G144" i="2"/>
  <c r="Y140" i="2" l="1"/>
  <c r="Z140" i="2" s="1"/>
  <c r="Y141" i="2"/>
  <c r="Z141" i="2" s="1"/>
  <c r="X168" i="2"/>
  <c r="Y109" i="2"/>
  <c r="Z109" i="2" s="1"/>
  <c r="W79" i="2"/>
  <c r="Y170" i="2"/>
  <c r="Z170" i="2" s="1"/>
  <c r="Y45" i="2"/>
  <c r="Z45" i="2" s="1"/>
  <c r="Y112" i="2"/>
  <c r="Z112" i="2" s="1"/>
  <c r="G101" i="2"/>
  <c r="S87" i="2"/>
  <c r="Y76" i="2"/>
  <c r="Z76" i="2" s="1"/>
  <c r="X75" i="2"/>
  <c r="Y166" i="2"/>
  <c r="Z166" i="2" s="1"/>
  <c r="Y159" i="2"/>
  <c r="Z159" i="2" s="1"/>
  <c r="Y119" i="2"/>
  <c r="Z119" i="2" s="1"/>
  <c r="V87" i="2"/>
  <c r="Y135" i="2"/>
  <c r="Z135" i="2" s="1"/>
  <c r="W93" i="2"/>
  <c r="Y93" i="2" s="1"/>
  <c r="Z93" i="2" s="1"/>
  <c r="Y121" i="2"/>
  <c r="Z121" i="2" s="1"/>
  <c r="P115" i="2"/>
  <c r="X173" i="2"/>
  <c r="Y23" i="2"/>
  <c r="Z23" i="2" s="1"/>
  <c r="X79" i="2"/>
  <c r="Y46" i="2"/>
  <c r="Z46" i="2" s="1"/>
  <c r="Y24" i="2"/>
  <c r="Z24" i="2" s="1"/>
  <c r="X43" i="2"/>
  <c r="X47" i="2" s="1"/>
  <c r="X151" i="2"/>
  <c r="X97" i="2"/>
  <c r="X83" i="2"/>
  <c r="Y113" i="2"/>
  <c r="Z113" i="2" s="1"/>
  <c r="W83" i="2"/>
  <c r="X136" i="2"/>
  <c r="Y136" i="2" s="1"/>
  <c r="Z136" i="2" s="1"/>
  <c r="Y149" i="2"/>
  <c r="Z149" i="2" s="1"/>
  <c r="Y174" i="2"/>
  <c r="Z174" i="2" s="1"/>
  <c r="W155" i="2"/>
  <c r="Y155" i="2" s="1"/>
  <c r="Z155" i="2" s="1"/>
  <c r="V192" i="2"/>
  <c r="X163" i="2"/>
  <c r="Y105" i="2"/>
  <c r="Z105" i="2" s="1"/>
  <c r="X161" i="2"/>
  <c r="Y96" i="2"/>
  <c r="Z96" i="2" s="1"/>
  <c r="Y44" i="2"/>
  <c r="Z44" i="2" s="1"/>
  <c r="Y32" i="2"/>
  <c r="Z32" i="2" s="1"/>
  <c r="X27" i="2"/>
  <c r="Y27" i="2" s="1"/>
  <c r="Z27" i="2" s="1"/>
  <c r="Y131" i="2"/>
  <c r="Z131" i="2" s="1"/>
  <c r="J87" i="2"/>
  <c r="J192" i="2"/>
  <c r="X177" i="2"/>
  <c r="Y84" i="2"/>
  <c r="Z84" i="2" s="1"/>
  <c r="P87" i="2"/>
  <c r="W168" i="2"/>
  <c r="Y168" i="2" s="1"/>
  <c r="Z168" i="2" s="1"/>
  <c r="Y182" i="2"/>
  <c r="Z182" i="2" s="1"/>
  <c r="Y178" i="2"/>
  <c r="Z178" i="2" s="1"/>
  <c r="W173" i="2"/>
  <c r="Y173" i="2" s="1"/>
  <c r="Z173" i="2" s="1"/>
  <c r="Y157" i="2"/>
  <c r="Z157" i="2" s="1"/>
  <c r="Y85" i="2"/>
  <c r="Z85" i="2" s="1"/>
  <c r="X144" i="2"/>
  <c r="X17" i="2"/>
  <c r="Y138" i="2"/>
  <c r="Z138" i="2" s="1"/>
  <c r="Y100" i="2"/>
  <c r="Z100" i="2" s="1"/>
  <c r="Y91" i="2"/>
  <c r="Z91" i="2" s="1"/>
  <c r="Y150" i="2"/>
  <c r="Z150" i="2" s="1"/>
  <c r="Y124" i="2"/>
  <c r="Z124" i="2" s="1"/>
  <c r="Y120" i="2"/>
  <c r="Z120" i="2" s="1"/>
  <c r="Y106" i="2"/>
  <c r="Z106" i="2" s="1"/>
  <c r="Y92" i="2"/>
  <c r="Z92" i="2" s="1"/>
  <c r="G87" i="2"/>
  <c r="W151" i="2"/>
  <c r="Y151" i="2" s="1"/>
  <c r="Z151" i="2" s="1"/>
  <c r="W144" i="2"/>
  <c r="Y78" i="2"/>
  <c r="Z78" i="2" s="1"/>
  <c r="X103" i="2"/>
  <c r="Y103" i="2" s="1"/>
  <c r="Z103" i="2" s="1"/>
  <c r="W177" i="2"/>
  <c r="W161" i="2"/>
  <c r="X128" i="2"/>
  <c r="P101" i="2"/>
  <c r="W97" i="2"/>
  <c r="Y97" i="2" s="1"/>
  <c r="Z97" i="2" s="1"/>
  <c r="Y77" i="2"/>
  <c r="Z77" i="2" s="1"/>
  <c r="W107" i="2"/>
  <c r="J47" i="2"/>
  <c r="X28" i="2"/>
  <c r="Y74" i="2"/>
  <c r="Z74" i="2" s="1"/>
  <c r="Y73" i="2"/>
  <c r="Z73" i="2" s="1"/>
  <c r="V47" i="2"/>
  <c r="X71" i="2"/>
  <c r="X89" i="2"/>
  <c r="X101" i="2" s="1"/>
  <c r="S47" i="2"/>
  <c r="Y163" i="2"/>
  <c r="Z163" i="2" s="1"/>
  <c r="M87" i="2"/>
  <c r="Y69" i="2"/>
  <c r="Z69" i="2" s="1"/>
  <c r="X13" i="2"/>
  <c r="Y13" i="2" s="1"/>
  <c r="Z13" i="2" s="1"/>
  <c r="Y20" i="2"/>
  <c r="Z20" i="2" s="1"/>
  <c r="M101" i="2"/>
  <c r="E25" i="2"/>
  <c r="X67" i="2"/>
  <c r="M115" i="2"/>
  <c r="X111" i="2"/>
  <c r="Y111" i="2" s="1"/>
  <c r="Z111" i="2" s="1"/>
  <c r="Y169" i="2"/>
  <c r="Z169" i="2" s="1"/>
  <c r="W39" i="2"/>
  <c r="Y39" i="2" s="1"/>
  <c r="Z39" i="2" s="1"/>
  <c r="W21" i="2"/>
  <c r="W28" i="2"/>
  <c r="Y28" i="2" s="1"/>
  <c r="Z28" i="2" s="1"/>
  <c r="M47" i="2"/>
  <c r="X29" i="2"/>
  <c r="Y40" i="2"/>
  <c r="Z40" i="2" s="1"/>
  <c r="P47" i="2"/>
  <c r="J115" i="2"/>
  <c r="Y89" i="2"/>
  <c r="Z89" i="2" s="1"/>
  <c r="W115" i="2"/>
  <c r="Y36" i="2"/>
  <c r="Z36" i="2" s="1"/>
  <c r="W35" i="2"/>
  <c r="Y35" i="2" s="1"/>
  <c r="Z35" i="2" s="1"/>
  <c r="W75" i="2"/>
  <c r="Y75" i="2" s="1"/>
  <c r="Z75" i="2" s="1"/>
  <c r="M26" i="2"/>
  <c r="M25" i="2" s="1"/>
  <c r="M33" i="2" s="1"/>
  <c r="K25" i="2"/>
  <c r="W65" i="2"/>
  <c r="Y117" i="2"/>
  <c r="Z117" i="2" s="1"/>
  <c r="W128" i="2"/>
  <c r="X65" i="2"/>
  <c r="Y50" i="2"/>
  <c r="Z50" i="2" s="1"/>
  <c r="Y18" i="2"/>
  <c r="Z18" i="2" s="1"/>
  <c r="W17" i="2"/>
  <c r="Y17" i="2" s="1"/>
  <c r="Z17" i="2" s="1"/>
  <c r="V26" i="2"/>
  <c r="V25" i="2" s="1"/>
  <c r="V33" i="2" s="1"/>
  <c r="V193" i="2" s="1"/>
  <c r="L28" i="1" s="1"/>
  <c r="T25" i="2"/>
  <c r="P192" i="2"/>
  <c r="W43" i="2"/>
  <c r="Y30" i="2"/>
  <c r="Z30" i="2" s="1"/>
  <c r="W29" i="2"/>
  <c r="Y71" i="2"/>
  <c r="Z71" i="2" s="1"/>
  <c r="W67" i="2"/>
  <c r="X21" i="2"/>
  <c r="X107" i="2"/>
  <c r="Y83" i="2"/>
  <c r="Z83" i="2" s="1"/>
  <c r="Y108" i="2"/>
  <c r="Z108" i="2" s="1"/>
  <c r="H26" i="2"/>
  <c r="S26" i="2"/>
  <c r="S25" i="2" s="1"/>
  <c r="S33" i="2" s="1"/>
  <c r="Q25" i="2"/>
  <c r="Y72" i="2"/>
  <c r="Z72" i="2" s="1"/>
  <c r="Y15" i="2"/>
  <c r="Z15" i="2" s="1"/>
  <c r="P26" i="2"/>
  <c r="P25" i="2" s="1"/>
  <c r="P33" i="2" s="1"/>
  <c r="N25" i="2"/>
  <c r="G25" i="2"/>
  <c r="G33" i="2" s="1"/>
  <c r="Y177" i="2" l="1"/>
  <c r="Z177" i="2" s="1"/>
  <c r="Y128" i="2"/>
  <c r="Z128" i="2" s="1"/>
  <c r="Y144" i="2"/>
  <c r="Z144" i="2" s="1"/>
  <c r="X115" i="2"/>
  <c r="Y79" i="2"/>
  <c r="Z79" i="2" s="1"/>
  <c r="X87" i="2"/>
  <c r="G193" i="2"/>
  <c r="C27" i="1" s="1"/>
  <c r="G195" i="2" s="1"/>
  <c r="X192" i="2"/>
  <c r="Y192" i="2" s="1"/>
  <c r="Z192" i="2" s="1"/>
  <c r="W192" i="2"/>
  <c r="W101" i="2"/>
  <c r="W87" i="2"/>
  <c r="Y87" i="2" s="1"/>
  <c r="Z87" i="2" s="1"/>
  <c r="Y161" i="2"/>
  <c r="Z161" i="2" s="1"/>
  <c r="P193" i="2"/>
  <c r="P195" i="2" s="1"/>
  <c r="S193" i="2"/>
  <c r="L27" i="1" s="1"/>
  <c r="Y67" i="2"/>
  <c r="Z67" i="2" s="1"/>
  <c r="M193" i="2"/>
  <c r="M195" i="2" s="1"/>
  <c r="W26" i="2"/>
  <c r="W25" i="2" s="1"/>
  <c r="W33" i="2" s="1"/>
  <c r="Y29" i="2"/>
  <c r="Z29" i="2" s="1"/>
  <c r="Y49" i="2"/>
  <c r="Z49" i="2" s="1"/>
  <c r="J26" i="2"/>
  <c r="H25" i="2"/>
  <c r="W47" i="2"/>
  <c r="Y47" i="2" s="1"/>
  <c r="Z47" i="2" s="1"/>
  <c r="Y43" i="2"/>
  <c r="Z43" i="2" s="1"/>
  <c r="Y101" i="2"/>
  <c r="Z101" i="2" s="1"/>
  <c r="Y107" i="2"/>
  <c r="Z107" i="2" s="1"/>
  <c r="Y21" i="2"/>
  <c r="Z21" i="2" s="1"/>
  <c r="Y65" i="2"/>
  <c r="Z65" i="2" s="1"/>
  <c r="V195" i="2"/>
  <c r="L30" i="1"/>
  <c r="Y115" i="2"/>
  <c r="Z115" i="2" s="1"/>
  <c r="S195" i="2"/>
  <c r="N27" i="1" l="1"/>
  <c r="K27" i="1" s="1"/>
  <c r="X26" i="2"/>
  <c r="J25" i="2"/>
  <c r="J33" i="2" s="1"/>
  <c r="J193" i="2" s="1"/>
  <c r="C28" i="1" s="1"/>
  <c r="I27" i="1"/>
  <c r="B27" i="1"/>
  <c r="W193" i="2"/>
  <c r="W195" i="2" l="1"/>
  <c r="J195" i="2"/>
  <c r="C30" i="1"/>
  <c r="N28" i="1"/>
  <c r="X25" i="2"/>
  <c r="Y26" i="2"/>
  <c r="Z26" i="2" s="1"/>
  <c r="N30" i="1" l="1"/>
  <c r="I28" i="1"/>
  <c r="I30" i="1" s="1"/>
  <c r="M29" i="1"/>
  <c r="M30" i="1" s="1"/>
  <c r="K28" i="1"/>
  <c r="K30" i="1" s="1"/>
  <c r="B28" i="1"/>
  <c r="B30" i="1" s="1"/>
  <c r="X33" i="2"/>
  <c r="Y25" i="2"/>
  <c r="Z25" i="2" s="1"/>
  <c r="X193" i="2" l="1"/>
  <c r="X195" i="2" s="1"/>
  <c r="Y33" i="2"/>
  <c r="Y193" i="2" l="1"/>
  <c r="Z193" i="2" s="1"/>
  <c r="Z33" i="2"/>
</calcChain>
</file>

<file path=xl/sharedStrings.xml><?xml version="1.0" encoding="utf-8"?>
<sst xmlns="http://schemas.openxmlformats.org/spreadsheetml/2006/main" count="966" uniqueCount="538">
  <si>
    <t xml:space="preserve">
</t>
  </si>
  <si>
    <t>Назва Грантоотримувача: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</si>
  <si>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</si>
  <si>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</si>
  <si>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</si>
  <si>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</si>
  <si>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</si>
  <si>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</si>
  <si>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</si>
  <si>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</si>
  <si>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</si>
  <si>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</si>
  <si>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</si>
  <si>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</si>
  <si>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</si>
  <si>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</si>
  <si>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</si>
  <si>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</si>
  <si>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</si>
  <si>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</si>
  <si>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</si>
  <si>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</si>
  <si>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</si>
  <si>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</si>
  <si>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</si>
  <si>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</si>
  <si>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</si>
  <si>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</si>
  <si>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</si>
  <si>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</si>
  <si>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</si>
  <si>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</si>
  <si>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</si>
  <si>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</si>
  <si>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</si>
  <si>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</si>
  <si>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</si>
  <si>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</si>
  <si>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</si>
  <si>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</si>
  <si>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</si>
  <si>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</si>
  <si>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</si>
  <si>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</si>
  <si>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</si>
  <si>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</si>
  <si>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</si>
  <si>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</si>
  <si>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</si>
  <si>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</si>
  <si>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</si>
  <si>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</si>
  <si>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</si>
  <si>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</si>
  <si>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</si>
  <si>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</si>
  <si>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</si>
  <si>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</si>
  <si>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</si>
  <si>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</si>
  <si>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</si>
  <si>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</si>
  <si>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</si>
  <si>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</si>
  <si>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</si>
  <si>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</si>
  <si>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</si>
  <si>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</si>
  <si>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</si>
  <si>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</si>
  <si>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</si>
  <si>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</si>
  <si>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</si>
  <si>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</si>
  <si>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</si>
  <si>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</si>
  <si>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</si>
  <si>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</si>
  <si>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</si>
  <si>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</si>
  <si>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</si>
  <si>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</si>
  <si>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</si>
  <si>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</si>
  <si>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</si>
  <si>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</si>
  <si>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</si>
  <si>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</si>
  <si>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</si>
  <si>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</si>
  <si>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</si>
  <si>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</si>
  <si>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</si>
  <si>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</si>
  <si>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</si>
  <si>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</si>
  <si>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</si>
  <si>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</si>
  <si>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</si>
  <si>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</si>
  <si>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</si>
  <si>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</si>
  <si>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</si>
  <si>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</si>
  <si>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</si>
  <si>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</si>
  <si>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</si>
  <si>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</si>
  <si>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</si>
  <si>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</si>
  <si>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</si>
  <si>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</si>
  <si>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</si>
  <si>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</si>
  <si>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</si>
  <si>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</si>
  <si>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</si>
  <si>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</si>
  <si>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</si>
  <si>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</si>
  <si>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</si>
  <si>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</si>
  <si>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</si>
  <si>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</si>
  <si>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</si>
  <si>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</si>
  <si>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</si>
  <si>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</si>
  <si>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</si>
  <si>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</si>
  <si>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</si>
  <si>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</si>
  <si>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послуга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</si>
  <si>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</si>
  <si>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</si>
  <si>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</si>
  <si>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</si>
  <si>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</si>
  <si>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</si>
  <si>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</si>
  <si>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</si>
  <si>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</si>
  <si>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</si>
  <si>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</si>
  <si>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</si>
  <si>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</si>
  <si>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</si>
  <si>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</si>
  <si>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</si>
  <si>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</si>
  <si>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</si>
  <si>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</si>
  <si>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</si>
  <si>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</si>
  <si>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</si>
  <si>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</si>
  <si>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</si>
  <si>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</si>
  <si>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</si>
  <si>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</si>
  <si>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</si>
  <si>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</si>
  <si>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</si>
  <si>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</si>
  <si>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</si>
  <si>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</si>
  <si>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</si>
  <si>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</si>
  <si>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</si>
  <si>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</si>
  <si>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</si>
  <si>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</si>
  <si>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</si>
  <si>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</si>
  <si>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</si>
  <si>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</si>
  <si>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</si>
  <si>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</si>
  <si>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</si>
  <si>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</si>
  <si>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</si>
  <si>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</si>
  <si>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</si>
  <si>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</si>
  <si>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</si>
  <si>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</si>
  <si>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</si>
  <si>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</si>
  <si>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</si>
  <si>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</si>
  <si>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</si>
  <si>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</si>
  <si>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</si>
  <si>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</si>
  <si>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</si>
  <si>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</si>
  <si>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</si>
  <si>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</si>
  <si>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</si>
  <si>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</si>
  <si>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</si>
  <si>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</si>
  <si>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</si>
  <si>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</si>
  <si>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</si>
  <si>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</si>
  <si>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</si>
  <si>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</si>
  <si>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</si>
  <si>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</si>
  <si>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</si>
  <si>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</si>
  <si>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</si>
  <si>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</si>
  <si>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</si>
  <si>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</si>
  <si>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</si>
  <si>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</si>
  <si>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</si>
  <si>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</si>
  <si>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</si>
  <si>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</si>
  <si>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</si>
  <si>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</si>
  <si>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</si>
  <si>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</si>
  <si>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</si>
  <si>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</si>
  <si>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</si>
  <si>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</si>
  <si>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</si>
  <si>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</si>
  <si>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</si>
  <si>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</si>
  <si>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</si>
  <si>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</si>
  <si>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</si>
  <si>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</si>
  <si>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</si>
  <si>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</si>
  <si>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</si>
  <si>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</si>
  <si>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</si>
  <si>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</si>
  <si>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</si>
  <si>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</si>
  <si>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</si>
  <si>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</si>
  <si>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</si>
  <si>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</si>
  <si>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</si>
  <si>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</si>
  <si>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</si>
  <si>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</si>
  <si>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</si>
  <si>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</si>
  <si>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</si>
  <si>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</si>
  <si>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</si>
  <si>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</si>
  <si>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</si>
  <si>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</si>
  <si>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</si>
  <si>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</si>
  <si>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</si>
  <si>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</si>
  <si>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</si>
  <si>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</si>
  <si>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</si>
  <si>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</si>
  <si>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</si>
  <si>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</si>
  <si>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</si>
  <si>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</si>
  <si>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</si>
  <si>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</si>
  <si>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</si>
  <si>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</si>
  <si>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</si>
  <si>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</si>
  <si>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</si>
  <si>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</si>
  <si>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</si>
  <si>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</si>
  <si>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</si>
  <si>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</si>
  <si>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</si>
  <si>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</si>
  <si>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</si>
  <si>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</si>
  <si>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</si>
  <si>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</si>
  <si>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</si>
  <si>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</si>
  <si>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</si>
  <si>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</si>
  <si>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</si>
  <si>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</si>
  <si>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</si>
  <si>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</si>
  <si>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</si>
  <si>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</si>
  <si>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</si>
  <si>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</si>
  <si>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</si>
  <si>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</si>
  <si>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</si>
  <si>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</si>
  <si>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</si>
  <si>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</si>
  <si>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</si>
  <si>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</si>
  <si>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</si>
  <si>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</si>
  <si>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</si>
  <si>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Культура. Туризм. Регіони</t>
  </si>
  <si>
    <t>Назва ЛОТ-у: Локальний музей</t>
  </si>
  <si>
    <t>Назва проєкту: "Реновація експозиційно-подієвого простору Березнівського краєзнавчого музею"</t>
  </si>
  <si>
    <t>Дата завершення проєкту: 15 листопада 2021</t>
  </si>
  <si>
    <t>Додаток №4</t>
  </si>
  <si>
    <t>до Договору про надання гранту №4REG21-27715</t>
  </si>
  <si>
    <t>від "14" липня 2021 року</t>
  </si>
  <si>
    <t>Трохлюк Наталія Олександрівна, керівник проекту</t>
  </si>
  <si>
    <t>Кривець Світлана, асистент керіника</t>
  </si>
  <si>
    <t>Іванюк Юлія Олександрівна, комунікаційний менеджер</t>
  </si>
  <si>
    <t>Урна для роздільного сміття папір/пластик/скло</t>
  </si>
  <si>
    <t xml:space="preserve">Портативний проектор </t>
  </si>
  <si>
    <t>Проекційний екран Elite Screens T120UWH</t>
  </si>
  <si>
    <t>3.1.4</t>
  </si>
  <si>
    <t>стенд для вулиці з опорою, металевий, + платикові елементи</t>
  </si>
  <si>
    <t>3.1.5</t>
  </si>
  <si>
    <t>Експозиційні вітрини (2х1х0,5м, ПВХ, скло)</t>
  </si>
  <si>
    <t>3.1.6</t>
  </si>
  <si>
    <t>Експозиційні вітрини (1х1х0,5м, ПВХ, скло)</t>
  </si>
  <si>
    <t>3.1.7</t>
  </si>
  <si>
    <t>Планшет Huawei 10</t>
  </si>
  <si>
    <t>3.1.8</t>
  </si>
  <si>
    <t>Телевізор Kiwi 32FR</t>
  </si>
  <si>
    <t>3.1.9</t>
  </si>
  <si>
    <t>Кронштейн до телевізора</t>
  </si>
  <si>
    <t>3.1.10</t>
  </si>
  <si>
    <t>Трекові світильники led lv 3004l</t>
  </si>
  <si>
    <t>3.1.11</t>
  </si>
  <si>
    <t>Світодіодна стрічка</t>
  </si>
  <si>
    <t>метр</t>
  </si>
  <si>
    <t>3.1.12</t>
  </si>
  <si>
    <t>Підставка під 3D макет палацу</t>
  </si>
  <si>
    <t>3.1.13</t>
  </si>
  <si>
    <t xml:space="preserve">Антирами для розміщення друкованої інформації </t>
  </si>
  <si>
    <t>3.1.14</t>
  </si>
  <si>
    <t>Інформаційна стійка для розміщення поліграфічних видань про князів Малинських та планшета</t>
  </si>
  <si>
    <t>3.1.15</t>
  </si>
  <si>
    <t>Конструкція прес-воллу 3х4 м</t>
  </si>
  <si>
    <t>Послуги з кейтерінгу на презентації результатів преокту</t>
  </si>
  <si>
    <t xml:space="preserve">Гартоване скло для виготовлення підставок </t>
  </si>
  <si>
    <t>м.кв</t>
  </si>
  <si>
    <t>Кріплення для скляних підставок</t>
  </si>
  <si>
    <t>шт</t>
  </si>
  <si>
    <t>Друк інформаційних плакатів для експозиції А2 на платику</t>
  </si>
  <si>
    <t>Друк етикетажу з ламінуванням формат А6</t>
  </si>
  <si>
    <t>Друк афіш формат А3, афішний папір</t>
  </si>
  <si>
    <t>Друк банера на прес-волл 3х4 м</t>
  </si>
  <si>
    <t>Друк плакатів для вуличної виставки</t>
  </si>
  <si>
    <t>Друк буклета про оновлений простір музею та культурну спадщину Малинських, формат 25х25 см, повний колір, обкладинка м'яка з ламінуванням</t>
  </si>
  <si>
    <t>Послуги коректора буклета</t>
  </si>
  <si>
    <t>Послуги верстки  буклета про оновлений простір музею та культурну спадщину Малинських, формат 25х25 см, повний колір, обкладинка м'яка з ламінуванням</t>
  </si>
  <si>
    <t>Фотофіксація всіх етапів проекту 20 год роботи</t>
  </si>
  <si>
    <t>Відеофіксація (проморолик оновленого музейного комплексу - до 1 хв, відеозвіт проекту - до 2 хв)</t>
  </si>
  <si>
    <t>Рекламні витрати (20 статей в ЗМІ, 2 сюжети на ТЮ, реклама на радіо ТРЕК - 15 виходів в ефір, таргетована реклама в фейсбуці на Рівненську область)</t>
  </si>
  <si>
    <t>SMM, SO (SEO) ведення сторінки проекту в фейсбуці</t>
  </si>
  <si>
    <t>Витрати зі створення сайту інтерактивної карти спадщини князів Малинських</t>
  </si>
  <si>
    <t>Послуга наповнення та тестування сайту</t>
  </si>
  <si>
    <t xml:space="preserve">Письмовий переклад </t>
  </si>
  <si>
    <t>Послуга дизайнера проекту</t>
  </si>
  <si>
    <t>Послуга оцифрування експонатів (10 шт)</t>
  </si>
  <si>
    <t>Послуга 3D друку 4 експонатів для експозиції</t>
  </si>
  <si>
    <t>Послуга демонтажу існуючої експозиції та підготовки приміщення до нової експозиції</t>
  </si>
  <si>
    <t>Послуга монтажу оновленої екпозиції</t>
  </si>
  <si>
    <t>Послуга художнього оформлення експозиції</t>
  </si>
  <si>
    <t xml:space="preserve">послуга </t>
  </si>
  <si>
    <t>Послуга створення 3D панорами експозицією</t>
  </si>
  <si>
    <t>Послуга створення аудіогіда експозицією (українська, англійська та польська мови)</t>
  </si>
  <si>
    <t>13.4.9</t>
  </si>
  <si>
    <t>Послуга створення 3D моделі втраченого палацу князів Малинстких</t>
  </si>
  <si>
    <t>13.4.10</t>
  </si>
  <si>
    <t>Послуга 3D друку моделі втраченого палацу князів Малинстких</t>
  </si>
  <si>
    <t>13.4.11</t>
  </si>
  <si>
    <t>Послуга виготовлення еко-торби з нанесеним логотипом музею (100 шт)</t>
  </si>
  <si>
    <t>13.4.12</t>
  </si>
  <si>
    <t>Послуга виготовлення футболки з нанесеним логотипом музею (100 шт)</t>
  </si>
  <si>
    <t>13.4.13</t>
  </si>
  <si>
    <t>Послуга пошиття костюмів театралізованих, в стилі кінця ХІХ ст. 10 костюмів (5 чоловічих, 5 жіночих)</t>
  </si>
  <si>
    <t xml:space="preserve">Бухгалтерські послуги ФОП Поснікова О.В, </t>
  </si>
  <si>
    <t xml:space="preserve">Дата початку проєкту: 22 липня 2021 </t>
  </si>
  <si>
    <t>за період з 22 липня по 15 листопада 2021 року</t>
  </si>
  <si>
    <t>за проектом №4REG21-27715 «Реновація експозиційно-подієвого простору Березнівського краєзнавчого музею»</t>
  </si>
  <si>
    <t>у період з 22 липня 2021 року по 15 листопада 2021 року</t>
  </si>
  <si>
    <t>Послуга керівника проекту</t>
  </si>
  <si>
    <t>Послуга асистента проекту</t>
  </si>
  <si>
    <t xml:space="preserve">Послуга комунікаційного менеджера </t>
  </si>
  <si>
    <t>6.1.1-6.1.2</t>
  </si>
  <si>
    <t>7.1-7.5</t>
  </si>
  <si>
    <t>Друк буклета про оновлений простір музею та культурну спадщину Малинських,</t>
  </si>
  <si>
    <t>Послуги верстки  буклета</t>
  </si>
  <si>
    <t>Фотофіксація всіх етапів проекту</t>
  </si>
  <si>
    <t>9.1</t>
  </si>
  <si>
    <t xml:space="preserve">Відеофіксація </t>
  </si>
  <si>
    <t>9.2</t>
  </si>
  <si>
    <t>Рекламні витрати</t>
  </si>
  <si>
    <t>9.3</t>
  </si>
  <si>
    <t>9.4</t>
  </si>
  <si>
    <t>12.2</t>
  </si>
  <si>
    <t xml:space="preserve">Послуга створення аудіогіда експозицією </t>
  </si>
  <si>
    <t>Послуга 3D друку моделі втраченого палацу Малинських</t>
  </si>
  <si>
    <t>Послуга створення 3D моделі втраченого палацу Малинських</t>
  </si>
  <si>
    <t>Закупівля планшета, підставки, світодіоної стрічки</t>
  </si>
  <si>
    <t>Закупівля проекційного екрану</t>
  </si>
  <si>
    <t>Закупівля трекових світильників</t>
  </si>
  <si>
    <t>Закупівля стендів</t>
  </si>
  <si>
    <t>Закупівля меблів для екпозиції вертикальні</t>
  </si>
  <si>
    <t>Закупівля меблів для екпозиції горизонтальні</t>
  </si>
  <si>
    <t>Закупівля телевізора та кронштейна</t>
  </si>
  <si>
    <t>ФОП Бернацький В.М, 3236423318</t>
  </si>
  <si>
    <t>Закупівля проектора</t>
  </si>
  <si>
    <t>ЄСВ</t>
  </si>
  <si>
    <t>ФОП Малюський А.М., 3303609659</t>
  </si>
  <si>
    <t>ФОП Гощук О.Ф., 3207710145</t>
  </si>
  <si>
    <t>ФОП Кочура В.В., 3548712030</t>
  </si>
  <si>
    <t>ФОП Драчук А.І., 3480114025</t>
  </si>
  <si>
    <t>ФОП Постнікова О.В., 3053618144</t>
  </si>
  <si>
    <t>ФОП Брижук А.В., 3376106010</t>
  </si>
  <si>
    <t>ФОП Довгалюк Т.А., 3333800091</t>
  </si>
  <si>
    <t>ФОП Хмельник А.В., 2937613098</t>
  </si>
  <si>
    <t>№249 від 04.11.2021</t>
  </si>
  <si>
    <t>Акт №7 від 08.11.2021</t>
  </si>
  <si>
    <t>№27 від 08.11.2021</t>
  </si>
  <si>
    <t>№9 від 29.09.2021</t>
  </si>
  <si>
    <t>№192 від 27.09.2021</t>
  </si>
  <si>
    <t>№ 41 від 12.11.2021</t>
  </si>
  <si>
    <t>№265 від 12.11.2021</t>
  </si>
  <si>
    <t>№51 від 12.11.2021</t>
  </si>
  <si>
    <t>№263 від 11.11.2021</t>
  </si>
  <si>
    <t>№10 від 11.11.2021</t>
  </si>
  <si>
    <t>№39 від 11.11.2021</t>
  </si>
  <si>
    <t>Придбання гартованого скла та кріплення</t>
  </si>
  <si>
    <t>ФОП Ясковець Л.С., 2534018047</t>
  </si>
  <si>
    <t>№256 від 10.11.2021</t>
  </si>
  <si>
    <t>накладна №118 від 11.11.2021</t>
  </si>
  <si>
    <t>№36 від 11.11.2021</t>
  </si>
  <si>
    <t>ФОП Муллагалієв Р.І., 3117212352</t>
  </si>
  <si>
    <t>№191 від 27.09.2021</t>
  </si>
  <si>
    <t>№8 від 29.09.2021</t>
  </si>
  <si>
    <t>ФОП Трофімчук А,С., 3679606590</t>
  </si>
  <si>
    <t>№160 від 28.08.2021</t>
  </si>
  <si>
    <t>акт №16 від 28.08.2021</t>
  </si>
  <si>
    <t>№5 від 30.08.2021</t>
  </si>
  <si>
    <t>акт №1 ід 28.09.2021</t>
  </si>
  <si>
    <t>акт №2 від 28.09.2021</t>
  </si>
  <si>
    <t>ПП Формат А, 32200068</t>
  </si>
  <si>
    <t>№240 від 28.10.2021</t>
  </si>
  <si>
    <t>акт №1 від 28.10.2021</t>
  </si>
  <si>
    <t>№18 від 28.10.2021</t>
  </si>
  <si>
    <t>ФОП Винничук М.В.,3048916638</t>
  </si>
  <si>
    <t>№243 від 02.11.2021</t>
  </si>
  <si>
    <t>акт №0790 від 02.11.2021</t>
  </si>
  <si>
    <t>№20 від 02.11.2021</t>
  </si>
  <si>
    <t>№190 від 27.09.2021</t>
  </si>
  <si>
    <t>накладна №1 від 28.09.2021</t>
  </si>
  <si>
    <t>№7 від 29.09.2021</t>
  </si>
  <si>
    <t>ФОП Бернацький В.М., 3236423318</t>
  </si>
  <si>
    <t>№261 від 11.11.2021</t>
  </si>
  <si>
    <t>№024-21 від 11.11.2021</t>
  </si>
  <si>
    <t>№40 від 11.11.2021</t>
  </si>
  <si>
    <t>розрахунково-платіжна відомість за серпень 2021р., розрахунково-платіжна відомість за листопад 2021р.</t>
  </si>
  <si>
    <t>№1 від 30.08.2021, №2 від 30.08.2021, №3 від 30.08.2021, №22 від 02.11.2021, №23 від 02.11.2021, №24 від 02.11.2021</t>
  </si>
  <si>
    <t>№4 від 30.08.2021, №25 від 02.11.2021</t>
  </si>
  <si>
    <t>Платіжна відомість за серпень 2021, Платіжна відомість за листопад 2021,</t>
  </si>
  <si>
    <t>№4 від 30.08.2021, №32 від 11.11.2021</t>
  </si>
  <si>
    <t>№1 від 30.08.2021, №2 від 30.08.2021, №3 від 30.08.2021, №35 від 11.11.2021, №33 від 11.11.2021, №34 від 02.11.2021</t>
  </si>
  <si>
    <t>Трохлюк Н.О., 2602910702</t>
  </si>
  <si>
    <t>Кривець С.П., 2454219684</t>
  </si>
  <si>
    <t>Іванюк Ю.О., 3092418986</t>
  </si>
  <si>
    <t>Договір№162 від 28.08.2021,  №255 від 09.11.2021, розрахунково-платіжна відомість за серпень 2021р., розрахунково-платіжна відомість за листопад 2021р.</t>
  </si>
  <si>
    <t>Акт № від 28.08.2021, Акт № від 11.11.2021.Платіжна відомість за серпень 2021 Платіжна відомість за листопад 2021,</t>
  </si>
  <si>
    <t>Закупівля інформаційної стійки</t>
  </si>
  <si>
    <t>№266 від 12.11.2021</t>
  </si>
  <si>
    <t>накладна №52 від 12.11.2021</t>
  </si>
  <si>
    <t>№42 від 12.11.2021</t>
  </si>
  <si>
    <t>№19 від 02.11.2021</t>
  </si>
  <si>
    <t>ФОП Ярмошук Б.О.,3570111137</t>
  </si>
  <si>
    <t>№245 від 04.11.2021</t>
  </si>
  <si>
    <t>акт №41 від 08.11.2021</t>
  </si>
  <si>
    <t>№31 від 08.11.2021</t>
  </si>
  <si>
    <t>№195 від 27.09.2021</t>
  </si>
  <si>
    <t>акт №5 від 28.09.2021</t>
  </si>
  <si>
    <t>№12 від 29.09.2021</t>
  </si>
  <si>
    <t>№247 від 04.11.2021</t>
  </si>
  <si>
    <t>акт №24 від 08.11.2021</t>
  </si>
  <si>
    <t>№29 від 08.11.2021</t>
  </si>
  <si>
    <t>№246 від 04.11.2021</t>
  </si>
  <si>
    <t>акт №32 від 08.11.2021</t>
  </si>
  <si>
    <t>№30 від 08.11.2021</t>
  </si>
  <si>
    <t>№248 від 04.11.2021</t>
  </si>
  <si>
    <t>Акт №25 від 08.11.2021</t>
  </si>
  <si>
    <t>№28 від 08.11.2021</t>
  </si>
  <si>
    <t>№194 від 27.09.2021</t>
  </si>
  <si>
    <t>акт №4 від 28.09.2021</t>
  </si>
  <si>
    <t>№11 від 29.09.2021</t>
  </si>
  <si>
    <t>№193 від 27.09.2021</t>
  </si>
  <si>
    <t>акт №3 від 28.09.2021</t>
  </si>
  <si>
    <t>№10 від 29.09.2021</t>
  </si>
  <si>
    <t>ФОП Винничук Л.В.,3180114922</t>
  </si>
  <si>
    <t>№257 від 10.11.2021</t>
  </si>
  <si>
    <t>накладна №038-21 від 11.11.2021</t>
  </si>
  <si>
    <t>№37 від 11.11.2021</t>
  </si>
  <si>
    <t>№258 від 10.11.2021</t>
  </si>
  <si>
    <t>Накладана №039-21 від 11.11.2021</t>
  </si>
  <si>
    <t>№38 від 11.11.2021</t>
  </si>
  <si>
    <t>ФОП Чухрай В,В., 2969005176</t>
  </si>
  <si>
    <t>№242 від 02.11.2021</t>
  </si>
  <si>
    <t xml:space="preserve">накладна №012-21 від 02.11.2021 </t>
  </si>
  <si>
    <t>№21 від 02.11.2021</t>
  </si>
  <si>
    <t>№250 від 05.11.2021</t>
  </si>
  <si>
    <t>накладна №50 від 08.11.2021</t>
  </si>
  <si>
    <t>№26 від 08.11.2021</t>
  </si>
  <si>
    <t>ФОП Чухрай О.В,, 2802305774</t>
  </si>
  <si>
    <t>№198 від 04.10.2021</t>
  </si>
  <si>
    <t>накладна №1 від 04.10.2021</t>
  </si>
  <si>
    <t>№13 від 04.10.2021</t>
  </si>
  <si>
    <t>№267 від 12.11.2021</t>
  </si>
  <si>
    <t>Акт №267 від 12.11.2021</t>
  </si>
  <si>
    <t>№43 від 12.11.2021</t>
  </si>
  <si>
    <t>№161 від 28.08.2021</t>
  </si>
  <si>
    <t>Акт №17 від 28.08.2021</t>
  </si>
  <si>
    <t>№6 від 30.08.2021</t>
  </si>
  <si>
    <t>ФОП Довгалюк Т.А,,3333800091</t>
  </si>
  <si>
    <t>ФОП Поврозник О.О., 2255617680</t>
  </si>
  <si>
    <t xml:space="preserve">ФОП Лавриненко О.О., 3324013355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</si>
</sst>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5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6" xfId="0" applyNumberFormat="1" applyFont="1" applyBorder="1" applyAlignment="1">
      <alignment horizontal="right" vertical="top"/>
    </xf>
    <xf numFmtId="10" fontId="14" fillId="0" borderId="96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0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5" fontId="36" fillId="0" borderId="60" xfId="0" applyNumberFormat="1" applyFont="1" applyBorder="1" applyAlignment="1">
      <alignment vertical="top"/>
    </xf>
    <xf numFmtId="49" fontId="37" fillId="0" borderId="23" xfId="0" applyNumberFormat="1" applyFont="1" applyBorder="1" applyAlignment="1">
      <alignment horizontal="center" vertical="top"/>
    </xf>
    <xf numFmtId="0" fontId="38" fillId="0" borderId="61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8" borderId="24" xfId="0" applyNumberFormat="1" applyFont="1" applyFill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25" xfId="0" applyNumberFormat="1" applyFont="1" applyBorder="1" applyAlignment="1">
      <alignment horizontal="right" vertical="top"/>
    </xf>
    <xf numFmtId="4" fontId="39" fillId="0" borderId="24" xfId="0" applyNumberFormat="1" applyFont="1" applyBorder="1" applyAlignment="1">
      <alignment horizontal="right" vertical="top"/>
    </xf>
    <xf numFmtId="0" fontId="39" fillId="0" borderId="61" xfId="0" applyFont="1" applyFill="1" applyBorder="1" applyAlignment="1">
      <alignment vertical="top" wrapText="1"/>
    </xf>
    <xf numFmtId="4" fontId="39" fillId="0" borderId="26" xfId="0" applyNumberFormat="1" applyFont="1" applyFill="1" applyBorder="1" applyAlignment="1">
      <alignment horizontal="right" vertical="top"/>
    </xf>
    <xf numFmtId="165" fontId="36" fillId="0" borderId="64" xfId="0" applyNumberFormat="1" applyFont="1" applyBorder="1" applyAlignment="1">
      <alignment vertical="top"/>
    </xf>
    <xf numFmtId="49" fontId="37" fillId="0" borderId="27" xfId="0" applyNumberFormat="1" applyFont="1" applyBorder="1" applyAlignment="1">
      <alignment horizontal="center" vertical="top"/>
    </xf>
    <xf numFmtId="0" fontId="39" fillId="0" borderId="76" xfId="0" applyFont="1" applyBorder="1" applyAlignment="1">
      <alignment vertical="top" wrapText="1"/>
    </xf>
    <xf numFmtId="0" fontId="39" fillId="0" borderId="64" xfId="0" applyFont="1" applyBorder="1" applyAlignment="1">
      <alignment horizontal="center" vertical="top"/>
    </xf>
    <xf numFmtId="4" fontId="39" fillId="0" borderId="65" xfId="0" applyNumberFormat="1" applyFont="1" applyBorder="1" applyAlignment="1">
      <alignment horizontal="right" vertical="top"/>
    </xf>
    <xf numFmtId="4" fontId="39" fillId="0" borderId="66" xfId="0" applyNumberFormat="1" applyFont="1" applyBorder="1" applyAlignment="1">
      <alignment horizontal="right" vertical="top"/>
    </xf>
    <xf numFmtId="4" fontId="39" fillId="0" borderId="67" xfId="0" applyNumberFormat="1" applyFont="1" applyBorder="1" applyAlignment="1">
      <alignment horizontal="right" vertical="top"/>
    </xf>
    <xf numFmtId="0" fontId="39" fillId="0" borderId="76" xfId="0" applyFont="1" applyFill="1" applyBorder="1" applyAlignment="1">
      <alignment vertical="top" wrapText="1"/>
    </xf>
    <xf numFmtId="4" fontId="39" fillId="8" borderId="66" xfId="0" applyNumberFormat="1" applyFont="1" applyFill="1" applyBorder="1" applyAlignment="1">
      <alignment horizontal="right" vertical="top"/>
    </xf>
    <xf numFmtId="0" fontId="39" fillId="8" borderId="76" xfId="0" applyFont="1" applyFill="1" applyBorder="1" applyAlignment="1">
      <alignment vertical="top" wrapText="1"/>
    </xf>
    <xf numFmtId="0" fontId="39" fillId="8" borderId="64" xfId="0" applyFont="1" applyFill="1" applyBorder="1" applyAlignment="1">
      <alignment horizontal="center" vertical="top"/>
    </xf>
    <xf numFmtId="4" fontId="39" fillId="8" borderId="65" xfId="0" applyNumberFormat="1" applyFont="1" applyFill="1" applyBorder="1" applyAlignment="1">
      <alignment horizontal="right" vertical="top"/>
    </xf>
    <xf numFmtId="4" fontId="39" fillId="8" borderId="67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39" fillId="0" borderId="61" xfId="0" applyFont="1" applyBorder="1" applyAlignment="1">
      <alignment vertical="top" wrapText="1"/>
    </xf>
    <xf numFmtId="165" fontId="36" fillId="0" borderId="24" xfId="0" applyNumberFormat="1" applyFont="1" applyBorder="1" applyAlignment="1">
      <alignment vertical="top"/>
    </xf>
    <xf numFmtId="49" fontId="37" fillId="0" borderId="26" xfId="0" applyNumberFormat="1" applyFont="1" applyBorder="1" applyAlignment="1">
      <alignment horizontal="center" vertical="top"/>
    </xf>
    <xf numFmtId="0" fontId="39" fillId="0" borderId="92" xfId="0" applyFont="1" applyFill="1" applyBorder="1" applyAlignment="1">
      <alignment vertical="top" wrapText="1"/>
    </xf>
    <xf numFmtId="0" fontId="39" fillId="0" borderId="92" xfId="0" applyFont="1" applyBorder="1" applyAlignment="1">
      <alignment vertical="top" wrapText="1"/>
    </xf>
    <xf numFmtId="165" fontId="36" fillId="0" borderId="102" xfId="0" applyNumberFormat="1" applyFont="1" applyBorder="1" applyAlignment="1">
      <alignment vertical="top"/>
    </xf>
    <xf numFmtId="166" fontId="37" fillId="0" borderId="53" xfId="0" applyNumberFormat="1" applyFont="1" applyBorder="1" applyAlignment="1">
      <alignment horizontal="center" vertical="top"/>
    </xf>
    <xf numFmtId="0" fontId="39" fillId="0" borderId="103" xfId="0" applyFont="1" applyBorder="1" applyAlignment="1">
      <alignment vertical="top" wrapText="1"/>
    </xf>
    <xf numFmtId="0" fontId="39" fillId="0" borderId="53" xfId="0" applyFont="1" applyBorder="1" applyAlignment="1">
      <alignment horizontal="center" vertical="top"/>
    </xf>
    <xf numFmtId="4" fontId="39" fillId="0" borderId="93" xfId="0" applyNumberFormat="1" applyFont="1" applyBorder="1" applyAlignment="1">
      <alignment horizontal="right" vertical="top"/>
    </xf>
    <xf numFmtId="4" fontId="39" fillId="0" borderId="71" xfId="0" applyNumberFormat="1" applyFont="1" applyBorder="1" applyAlignment="1">
      <alignment horizontal="right" vertical="top"/>
    </xf>
    <xf numFmtId="4" fontId="39" fillId="0" borderId="72" xfId="0" applyNumberFormat="1" applyFont="1" applyBorder="1" applyAlignment="1">
      <alignment horizontal="right" vertical="top"/>
    </xf>
    <xf numFmtId="166" fontId="37" fillId="0" borderId="23" xfId="0" applyNumberFormat="1" applyFont="1" applyBorder="1" applyAlignment="1">
      <alignment horizontal="center" vertical="top"/>
    </xf>
    <xf numFmtId="0" fontId="39" fillId="0" borderId="23" xfId="0" applyFont="1" applyBorder="1" applyAlignment="1">
      <alignment horizontal="center" vertical="top"/>
    </xf>
    <xf numFmtId="4" fontId="39" fillId="0" borderId="62" xfId="0" applyNumberFormat="1" applyFont="1" applyBorder="1" applyAlignment="1">
      <alignment horizontal="right" vertical="top"/>
    </xf>
    <xf numFmtId="4" fontId="39" fillId="8" borderId="62" xfId="0" applyNumberFormat="1" applyFont="1" applyFill="1" applyBorder="1" applyAlignment="1">
      <alignment horizontal="right" vertical="top"/>
    </xf>
    <xf numFmtId="0" fontId="39" fillId="0" borderId="54" xfId="0" applyFont="1" applyBorder="1" applyAlignment="1">
      <alignment vertical="top" wrapText="1"/>
    </xf>
    <xf numFmtId="4" fontId="39" fillId="0" borderId="63" xfId="0" applyNumberFormat="1" applyFont="1" applyBorder="1" applyAlignment="1">
      <alignment horizontal="right" vertical="top"/>
    </xf>
    <xf numFmtId="4" fontId="39" fillId="0" borderId="57" xfId="0" applyNumberFormat="1" applyFont="1" applyBorder="1" applyAlignment="1">
      <alignment horizontal="right" vertical="top"/>
    </xf>
    <xf numFmtId="4" fontId="39" fillId="0" borderId="58" xfId="0" applyNumberFormat="1" applyFont="1" applyBorder="1" applyAlignment="1">
      <alignment horizontal="right" vertical="top"/>
    </xf>
    <xf numFmtId="0" fontId="39" fillId="0" borderId="114" xfId="0" applyFont="1" applyBorder="1" applyAlignment="1">
      <alignment horizontal="center" vertical="top"/>
    </xf>
    <xf numFmtId="49" fontId="37" fillId="0" borderId="114" xfId="0" applyNumberFormat="1" applyFont="1" applyBorder="1" applyAlignment="1">
      <alignment horizontal="center" vertical="top"/>
    </xf>
    <xf numFmtId="4" fontId="38" fillId="0" borderId="25" xfId="0" applyNumberFormat="1" applyFont="1" applyBorder="1" applyAlignment="1">
      <alignment horizontal="right" vertical="top"/>
    </xf>
    <xf numFmtId="49" fontId="37" fillId="0" borderId="115" xfId="0" applyNumberFormat="1" applyFont="1" applyBorder="1" applyAlignment="1">
      <alignment horizontal="center" vertical="top"/>
    </xf>
    <xf numFmtId="49" fontId="37" fillId="0" borderId="112" xfId="0" applyNumberFormat="1" applyFont="1" applyBorder="1" applyAlignment="1">
      <alignment horizontal="center" vertical="top"/>
    </xf>
    <xf numFmtId="0" fontId="0" fillId="0" borderId="0" xfId="0" applyFont="1" applyAlignment="1"/>
    <xf numFmtId="49" fontId="0" fillId="0" borderId="46" xfId="0" applyNumberFormat="1" applyFont="1" applyBorder="1" applyAlignment="1">
      <alignment horizontal="right" wrapText="1"/>
    </xf>
    <xf numFmtId="49" fontId="0" fillId="0" borderId="92" xfId="0" applyNumberFormat="1" applyFont="1" applyBorder="1" applyAlignment="1">
      <alignment horizontal="right" wrapText="1"/>
    </xf>
    <xf numFmtId="0" fontId="0" fillId="0" borderId="61" xfId="0" applyFont="1" applyBorder="1" applyAlignment="1">
      <alignment wrapText="1"/>
    </xf>
    <xf numFmtId="0" fontId="40" fillId="0" borderId="2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2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2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C40" sqref="C40"/>
    </sheetView>
  </sheetViews>
  <sheetFormatPr defaultColWidth="12.6640625" defaultRowHeight="15" customHeight="1" x14ac:dyDescent="0.3"/>
  <cols>
    <col min="1" max="1" width="14" customWidth="1"/>
    <col min="2" max="2" width="11" customWidth="1"/>
    <col min="3" max="8" width="17.9140625" customWidth="1"/>
    <col min="9" max="9" width="11" customWidth="1"/>
    <col min="10" max="10" width="17.9140625" customWidth="1"/>
    <col min="11" max="11" width="11" customWidth="1"/>
    <col min="12" max="12" width="17.9140625" customWidth="1"/>
    <col min="13" max="13" width="11" customWidth="1"/>
    <col min="14" max="14" width="17.9140625" customWidth="1"/>
    <col min="15" max="23" width="4.25" customWidth="1"/>
    <col min="24" max="26" width="8.4140625" customWidth="1"/>
    <col min="27" max="31" width="9.6640625" customWidth="1"/>
  </cols>
  <sheetData>
    <row r="1" spans="1:31" ht="15" customHeight="1" x14ac:dyDescent="0.3">
      <c r="A1" s="414" t="s">
        <v>0</v>
      </c>
      <c r="B1" s="409"/>
      <c r="C1" s="1"/>
      <c r="D1" s="2"/>
      <c r="E1" s="1"/>
      <c r="F1" s="1"/>
      <c r="G1" s="1"/>
      <c r="H1" s="2" t="s">
        <v>319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14" t="s">
        <v>320</v>
      </c>
      <c r="I2" s="409"/>
      <c r="J2" s="4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14" t="s">
        <v>321</v>
      </c>
      <c r="I3" s="409"/>
      <c r="J3" s="4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393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15" t="s">
        <v>2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15" t="s">
        <v>3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16" t="s">
        <v>394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17"/>
      <c r="B23" s="410" t="s">
        <v>4</v>
      </c>
      <c r="C23" s="411"/>
      <c r="D23" s="420" t="s">
        <v>5</v>
      </c>
      <c r="E23" s="421"/>
      <c r="F23" s="421"/>
      <c r="G23" s="421"/>
      <c r="H23" s="421"/>
      <c r="I23" s="421"/>
      <c r="J23" s="422"/>
      <c r="K23" s="410" t="s">
        <v>6</v>
      </c>
      <c r="L23" s="411"/>
      <c r="M23" s="410" t="s">
        <v>7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18"/>
      <c r="B24" s="412"/>
      <c r="C24" s="413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23" t="s">
        <v>13</v>
      </c>
      <c r="J24" s="413"/>
      <c r="K24" s="412"/>
      <c r="L24" s="413"/>
      <c r="M24" s="412"/>
      <c r="N24" s="41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19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 t="shared" ref="B27:B29" si="0">C27/N27</f>
        <v>1</v>
      </c>
      <c r="C27" s="34">
        <f>'Кошторис  витрат'!G193</f>
        <v>647194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витрат'!S193</f>
        <v>0</v>
      </c>
      <c r="M27" s="38">
        <v>1</v>
      </c>
      <c r="N27" s="39">
        <f t="shared" ref="N27:N29" si="4">C27+J27+L27</f>
        <v>647194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si="0"/>
        <v>1</v>
      </c>
      <c r="C28" s="42">
        <f>'Кошторис  витрат'!J193</f>
        <v>626194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витрат'!V193</f>
        <v>0</v>
      </c>
      <c r="M28" s="46">
        <v>1</v>
      </c>
      <c r="N28" s="47">
        <f t="shared" si="4"/>
        <v>626194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33</v>
      </c>
      <c r="B29" s="49">
        <f t="shared" si="0"/>
        <v>1</v>
      </c>
      <c r="C29" s="50">
        <v>485395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0.7751511512406698</v>
      </c>
      <c r="N29" s="55">
        <f t="shared" si="4"/>
        <v>485395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34</v>
      </c>
      <c r="B30" s="57">
        <f t="shared" ref="B30:N30" si="5">B28-B29</f>
        <v>0</v>
      </c>
      <c r="C30" s="58">
        <f t="shared" si="5"/>
        <v>140799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0.2248488487593302</v>
      </c>
      <c r="N30" s="64">
        <f t="shared" si="5"/>
        <v>140799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35</v>
      </c>
      <c r="C32" s="424"/>
      <c r="D32" s="425"/>
      <c r="E32" s="425"/>
      <c r="F32" s="65"/>
      <c r="G32" s="66"/>
      <c r="H32" s="66"/>
      <c r="I32" s="67"/>
      <c r="J32" s="424"/>
      <c r="K32" s="425"/>
      <c r="L32" s="425"/>
      <c r="M32" s="425"/>
      <c r="N32" s="42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36</v>
      </c>
      <c r="E33" s="5"/>
      <c r="F33" s="69"/>
      <c r="G33" s="408" t="s">
        <v>37</v>
      </c>
      <c r="H33" s="409"/>
      <c r="I33" s="13"/>
      <c r="J33" s="408" t="s">
        <v>38</v>
      </c>
      <c r="K33" s="409"/>
      <c r="L33" s="409"/>
      <c r="M33" s="409"/>
      <c r="N33" s="40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5"/>
  <sheetViews>
    <sheetView topLeftCell="L179" zoomScale="63" zoomScaleNormal="63" workbookViewId="0">
      <selection activeCell="AC191" sqref="AC191"/>
    </sheetView>
  </sheetViews>
  <sheetFormatPr defaultColWidth="12.6640625" defaultRowHeight="15" customHeight="1" outlineLevelCol="1" x14ac:dyDescent="0.3"/>
  <cols>
    <col min="1" max="1" width="11.6640625" customWidth="1"/>
    <col min="2" max="2" width="6.9140625" customWidth="1"/>
    <col min="3" max="3" width="42.9140625" customWidth="1"/>
    <col min="4" max="4" width="11.1640625" customWidth="1"/>
    <col min="5" max="5" width="10.4140625" customWidth="1"/>
    <col min="6" max="6" width="11.4140625" customWidth="1"/>
    <col min="7" max="7" width="15.5" customWidth="1"/>
    <col min="8" max="8" width="10.4140625" customWidth="1"/>
    <col min="9" max="9" width="11.4140625" customWidth="1"/>
    <col min="10" max="10" width="15.5" customWidth="1"/>
    <col min="11" max="11" width="10.4140625" customWidth="1" outlineLevel="1"/>
    <col min="12" max="12" width="11.4140625" customWidth="1" outlineLevel="1"/>
    <col min="13" max="13" width="15.5" customWidth="1" outlineLevel="1"/>
    <col min="14" max="14" width="10.6640625" customWidth="1" outlineLevel="1"/>
    <col min="15" max="15" width="11.4140625" customWidth="1" outlineLevel="1"/>
    <col min="16" max="16" width="14.6640625" customWidth="1" outlineLevel="1"/>
    <col min="17" max="17" width="10.6640625" customWidth="1" outlineLevel="1"/>
    <col min="18" max="18" width="11.4140625" customWidth="1" outlineLevel="1"/>
    <col min="19" max="19" width="14.6640625" customWidth="1" outlineLevel="1"/>
    <col min="20" max="20" width="10.6640625" customWidth="1" outlineLevel="1"/>
    <col min="21" max="21" width="11.4140625" customWidth="1" outlineLevel="1"/>
    <col min="22" max="22" width="14.6640625" customWidth="1" outlineLevel="1"/>
    <col min="23" max="24" width="14.6640625" customWidth="1"/>
    <col min="25" max="25" width="9.6640625" customWidth="1"/>
    <col min="26" max="26" width="10.4140625" customWidth="1"/>
    <col min="27" max="27" width="14.6640625" customWidth="1"/>
    <col min="28" max="28" width="12.25" customWidth="1"/>
    <col min="29" max="33" width="4.5" customWidth="1"/>
  </cols>
  <sheetData>
    <row r="1" spans="1:33" ht="18" customHeight="1" x14ac:dyDescent="0.35">
      <c r="A1" s="427" t="s">
        <v>39</v>
      </c>
      <c r="B1" s="409"/>
      <c r="C1" s="409"/>
      <c r="D1" s="409"/>
      <c r="E1" s="40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"Реновація експозиційно-подієвого простору Березнівського краєзнавчого музею"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 xml:space="preserve">Дата початку проєкту: 22 липня 2021 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15 листопада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28" t="s">
        <v>40</v>
      </c>
      <c r="B7" s="430" t="s">
        <v>41</v>
      </c>
      <c r="C7" s="433" t="s">
        <v>42</v>
      </c>
      <c r="D7" s="436" t="s">
        <v>43</v>
      </c>
      <c r="E7" s="426" t="s">
        <v>44</v>
      </c>
      <c r="F7" s="421"/>
      <c r="G7" s="421"/>
      <c r="H7" s="421"/>
      <c r="I7" s="421"/>
      <c r="J7" s="422"/>
      <c r="K7" s="426" t="s">
        <v>45</v>
      </c>
      <c r="L7" s="421"/>
      <c r="M7" s="421"/>
      <c r="N7" s="421"/>
      <c r="O7" s="421"/>
      <c r="P7" s="422"/>
      <c r="Q7" s="426" t="s">
        <v>46</v>
      </c>
      <c r="R7" s="421"/>
      <c r="S7" s="421"/>
      <c r="T7" s="421"/>
      <c r="U7" s="421"/>
      <c r="V7" s="422"/>
      <c r="W7" s="447" t="s">
        <v>47</v>
      </c>
      <c r="X7" s="421"/>
      <c r="Y7" s="421"/>
      <c r="Z7" s="422"/>
      <c r="AA7" s="448" t="s">
        <v>48</v>
      </c>
      <c r="AB7" s="1"/>
      <c r="AC7" s="1"/>
      <c r="AD7" s="1"/>
      <c r="AE7" s="1"/>
      <c r="AF7" s="1"/>
      <c r="AG7" s="1"/>
    </row>
    <row r="8" spans="1:33" ht="42" customHeight="1" x14ac:dyDescent="0.3">
      <c r="A8" s="418"/>
      <c r="B8" s="431"/>
      <c r="C8" s="434"/>
      <c r="D8" s="437"/>
      <c r="E8" s="445" t="s">
        <v>49</v>
      </c>
      <c r="F8" s="421"/>
      <c r="G8" s="422"/>
      <c r="H8" s="445" t="s">
        <v>50</v>
      </c>
      <c r="I8" s="421"/>
      <c r="J8" s="422"/>
      <c r="K8" s="445" t="s">
        <v>49</v>
      </c>
      <c r="L8" s="421"/>
      <c r="M8" s="422"/>
      <c r="N8" s="445" t="s">
        <v>50</v>
      </c>
      <c r="O8" s="421"/>
      <c r="P8" s="422"/>
      <c r="Q8" s="445" t="s">
        <v>49</v>
      </c>
      <c r="R8" s="421"/>
      <c r="S8" s="422"/>
      <c r="T8" s="445" t="s">
        <v>50</v>
      </c>
      <c r="U8" s="421"/>
      <c r="V8" s="422"/>
      <c r="W8" s="448" t="s">
        <v>51</v>
      </c>
      <c r="X8" s="448" t="s">
        <v>52</v>
      </c>
      <c r="Y8" s="447" t="s">
        <v>53</v>
      </c>
      <c r="Z8" s="422"/>
      <c r="AA8" s="418"/>
      <c r="AB8" s="1"/>
      <c r="AC8" s="1"/>
      <c r="AD8" s="1"/>
      <c r="AE8" s="1"/>
      <c r="AF8" s="1"/>
      <c r="AG8" s="1"/>
    </row>
    <row r="9" spans="1:33" ht="30" customHeight="1" x14ac:dyDescent="0.3">
      <c r="A9" s="429"/>
      <c r="B9" s="432"/>
      <c r="C9" s="435"/>
      <c r="D9" s="438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419"/>
      <c r="X9" s="419"/>
      <c r="Y9" s="87" t="s">
        <v>63</v>
      </c>
      <c r="Z9" s="88" t="s">
        <v>14</v>
      </c>
      <c r="AA9" s="419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68</v>
      </c>
      <c r="B13" s="109" t="s">
        <v>69</v>
      </c>
      <c r="C13" s="110" t="s">
        <v>70</v>
      </c>
      <c r="D13" s="111"/>
      <c r="E13" s="112">
        <f>SUM(E14:E16)</f>
        <v>8</v>
      </c>
      <c r="F13" s="113"/>
      <c r="G13" s="114">
        <f t="shared" ref="G13:H13" si="0">SUM(G14:G16)</f>
        <v>50000</v>
      </c>
      <c r="H13" s="112">
        <f t="shared" si="0"/>
        <v>8</v>
      </c>
      <c r="I13" s="113"/>
      <c r="J13" s="114">
        <f t="shared" ref="J13:K13" si="1">SUM(J14:J16)</f>
        <v>50000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50000</v>
      </c>
      <c r="X13" s="114">
        <f t="shared" si="5"/>
        <v>50000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354" t="s">
        <v>71</v>
      </c>
      <c r="B14" s="355" t="s">
        <v>72</v>
      </c>
      <c r="C14" s="356" t="s">
        <v>322</v>
      </c>
      <c r="D14" s="357" t="s">
        <v>74</v>
      </c>
      <c r="E14" s="358">
        <v>4</v>
      </c>
      <c r="F14" s="359">
        <v>8500</v>
      </c>
      <c r="G14" s="360">
        <f t="shared" ref="G14:G15" si="8">E14*F14</f>
        <v>34000</v>
      </c>
      <c r="H14" s="358">
        <v>4</v>
      </c>
      <c r="I14" s="359">
        <v>8500</v>
      </c>
      <c r="J14" s="360">
        <f t="shared" ref="J14:J15" si="9">H14*I14</f>
        <v>34000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34000</v>
      </c>
      <c r="X14" s="127">
        <f t="shared" ref="X14:X16" si="15">J14+P14+V14</f>
        <v>34000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354" t="s">
        <v>71</v>
      </c>
      <c r="B15" s="355" t="s">
        <v>75</v>
      </c>
      <c r="C15" s="356" t="s">
        <v>323</v>
      </c>
      <c r="D15" s="357" t="s">
        <v>74</v>
      </c>
      <c r="E15" s="361">
        <v>4</v>
      </c>
      <c r="F15" s="359">
        <v>4000</v>
      </c>
      <c r="G15" s="360">
        <f t="shared" si="8"/>
        <v>16000</v>
      </c>
      <c r="H15" s="361">
        <v>4</v>
      </c>
      <c r="I15" s="359">
        <v>4000</v>
      </c>
      <c r="J15" s="360">
        <f t="shared" si="9"/>
        <v>16000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16000</v>
      </c>
      <c r="X15" s="127">
        <f t="shared" si="15"/>
        <v>16000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ref="G16" si="16">E16*F16</f>
        <v>0</v>
      </c>
      <c r="H16" s="135"/>
      <c r="I16" s="136"/>
      <c r="J16" s="137">
        <f t="shared" ref="J16" si="17">H16*I16</f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8">SUM(G18:G20)</f>
        <v>0</v>
      </c>
      <c r="H17" s="142">
        <f t="shared" si="18"/>
        <v>0</v>
      </c>
      <c r="I17" s="143"/>
      <c r="J17" s="144">
        <f t="shared" ref="J17:K17" si="19">SUM(J18:J20)</f>
        <v>0</v>
      </c>
      <c r="K17" s="142">
        <f t="shared" si="19"/>
        <v>0</v>
      </c>
      <c r="L17" s="143"/>
      <c r="M17" s="144">
        <f t="shared" ref="M17:N17" si="20">SUM(M18:M20)</f>
        <v>0</v>
      </c>
      <c r="N17" s="142">
        <f t="shared" si="20"/>
        <v>0</v>
      </c>
      <c r="O17" s="143"/>
      <c r="P17" s="144">
        <f t="shared" ref="P17:Q17" si="21">SUM(P18:P20)</f>
        <v>0</v>
      </c>
      <c r="Q17" s="142">
        <f t="shared" si="21"/>
        <v>0</v>
      </c>
      <c r="R17" s="143"/>
      <c r="S17" s="144">
        <f t="shared" ref="S17:T17" si="22">SUM(S18:S20)</f>
        <v>0</v>
      </c>
      <c r="T17" s="142">
        <f t="shared" si="22"/>
        <v>0</v>
      </c>
      <c r="U17" s="143"/>
      <c r="V17" s="144">
        <f t="shared" ref="V17:X17" si="23">SUM(V18:V20)</f>
        <v>0</v>
      </c>
      <c r="W17" s="144">
        <f t="shared" si="23"/>
        <v>0</v>
      </c>
      <c r="X17" s="145">
        <f t="shared" si="23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4">E18*F18</f>
        <v>0</v>
      </c>
      <c r="H18" s="123"/>
      <c r="I18" s="124"/>
      <c r="J18" s="125">
        <f t="shared" ref="J18:J20" si="25">H18*I18</f>
        <v>0</v>
      </c>
      <c r="K18" s="123"/>
      <c r="L18" s="124"/>
      <c r="M18" s="125">
        <f t="shared" ref="M18:M20" si="26">K18*L18</f>
        <v>0</v>
      </c>
      <c r="N18" s="123"/>
      <c r="O18" s="124"/>
      <c r="P18" s="125">
        <f t="shared" ref="P18:P20" si="27">N18*O18</f>
        <v>0</v>
      </c>
      <c r="Q18" s="123"/>
      <c r="R18" s="124"/>
      <c r="S18" s="125">
        <f t="shared" ref="S18:S20" si="28">Q18*R18</f>
        <v>0</v>
      </c>
      <c r="T18" s="123"/>
      <c r="U18" s="124"/>
      <c r="V18" s="125">
        <f t="shared" ref="V18:V20" si="29">T18*U18</f>
        <v>0</v>
      </c>
      <c r="W18" s="126">
        <f t="shared" ref="W18:W20" si="30">G18+M18+S18</f>
        <v>0</v>
      </c>
      <c r="X18" s="127">
        <f t="shared" ref="X18:X20" si="31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4"/>
        <v>0</v>
      </c>
      <c r="H19" s="123"/>
      <c r="I19" s="124"/>
      <c r="J19" s="125">
        <f t="shared" si="25"/>
        <v>0</v>
      </c>
      <c r="K19" s="123"/>
      <c r="L19" s="124"/>
      <c r="M19" s="125">
        <f t="shared" si="26"/>
        <v>0</v>
      </c>
      <c r="N19" s="123"/>
      <c r="O19" s="124"/>
      <c r="P19" s="125">
        <f t="shared" si="27"/>
        <v>0</v>
      </c>
      <c r="Q19" s="123"/>
      <c r="R19" s="124"/>
      <c r="S19" s="125">
        <f t="shared" si="28"/>
        <v>0</v>
      </c>
      <c r="T19" s="123"/>
      <c r="U19" s="124"/>
      <c r="V19" s="125">
        <f t="shared" si="29"/>
        <v>0</v>
      </c>
      <c r="W19" s="126">
        <f t="shared" si="30"/>
        <v>0</v>
      </c>
      <c r="X19" s="127">
        <f t="shared" si="31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4"/>
        <v>0</v>
      </c>
      <c r="H20" s="149"/>
      <c r="I20" s="150"/>
      <c r="J20" s="151">
        <f t="shared" si="25"/>
        <v>0</v>
      </c>
      <c r="K20" s="149"/>
      <c r="L20" s="150"/>
      <c r="M20" s="151">
        <f t="shared" si="26"/>
        <v>0</v>
      </c>
      <c r="N20" s="149"/>
      <c r="O20" s="150"/>
      <c r="P20" s="151">
        <f t="shared" si="27"/>
        <v>0</v>
      </c>
      <c r="Q20" s="149"/>
      <c r="R20" s="150"/>
      <c r="S20" s="151">
        <f t="shared" si="28"/>
        <v>0</v>
      </c>
      <c r="T20" s="149"/>
      <c r="U20" s="150"/>
      <c r="V20" s="151">
        <f t="shared" si="29"/>
        <v>0</v>
      </c>
      <c r="W20" s="138">
        <f t="shared" si="30"/>
        <v>0</v>
      </c>
      <c r="X20" s="127">
        <f t="shared" si="31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68</v>
      </c>
      <c r="B21" s="109" t="s">
        <v>82</v>
      </c>
      <c r="C21" s="153" t="s">
        <v>83</v>
      </c>
      <c r="D21" s="141"/>
      <c r="E21" s="142">
        <f>SUM(E22:E24)</f>
        <v>4</v>
      </c>
      <c r="F21" s="143"/>
      <c r="G21" s="144">
        <f t="shared" ref="G21:H21" si="32">SUM(G22:G24)</f>
        <v>28000</v>
      </c>
      <c r="H21" s="142">
        <f t="shared" si="32"/>
        <v>4</v>
      </c>
      <c r="I21" s="143"/>
      <c r="J21" s="144">
        <f t="shared" ref="J21:K21" si="33">SUM(J22:J24)</f>
        <v>28000</v>
      </c>
      <c r="K21" s="142">
        <f t="shared" si="33"/>
        <v>0</v>
      </c>
      <c r="L21" s="143"/>
      <c r="M21" s="144">
        <f t="shared" ref="M21:N21" si="34">SUM(M22:M24)</f>
        <v>0</v>
      </c>
      <c r="N21" s="142">
        <f t="shared" si="34"/>
        <v>0</v>
      </c>
      <c r="O21" s="143"/>
      <c r="P21" s="144">
        <f t="shared" ref="P21:Q21" si="35">SUM(P22:P24)</f>
        <v>0</v>
      </c>
      <c r="Q21" s="142">
        <f t="shared" si="35"/>
        <v>0</v>
      </c>
      <c r="R21" s="143"/>
      <c r="S21" s="144">
        <f t="shared" ref="S21:T21" si="36">SUM(S22:S24)</f>
        <v>0</v>
      </c>
      <c r="T21" s="142">
        <f t="shared" si="36"/>
        <v>0</v>
      </c>
      <c r="U21" s="143"/>
      <c r="V21" s="144">
        <f t="shared" ref="V21:X21" si="37">SUM(V22:V24)</f>
        <v>0</v>
      </c>
      <c r="W21" s="144">
        <f t="shared" si="37"/>
        <v>28000</v>
      </c>
      <c r="X21" s="144">
        <f t="shared" si="37"/>
        <v>28000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354" t="s">
        <v>71</v>
      </c>
      <c r="B22" s="355" t="s">
        <v>84</v>
      </c>
      <c r="C22" s="356" t="s">
        <v>324</v>
      </c>
      <c r="D22" s="357" t="s">
        <v>74</v>
      </c>
      <c r="E22" s="358">
        <v>4</v>
      </c>
      <c r="F22" s="359">
        <v>7000</v>
      </c>
      <c r="G22" s="360">
        <f t="shared" ref="G22" si="38">E22*F22</f>
        <v>28000</v>
      </c>
      <c r="H22" s="358">
        <v>4</v>
      </c>
      <c r="I22" s="359">
        <v>7000</v>
      </c>
      <c r="J22" s="360">
        <f t="shared" ref="J22" si="39">H22*I22</f>
        <v>28000</v>
      </c>
      <c r="K22" s="123"/>
      <c r="L22" s="124"/>
      <c r="M22" s="125">
        <f t="shared" ref="M22:M24" si="40">K22*L22</f>
        <v>0</v>
      </c>
      <c r="N22" s="123"/>
      <c r="O22" s="124"/>
      <c r="P22" s="125">
        <f t="shared" ref="P22:P24" si="41">N22*O22</f>
        <v>0</v>
      </c>
      <c r="Q22" s="123"/>
      <c r="R22" s="124"/>
      <c r="S22" s="125">
        <f t="shared" ref="S22:S24" si="42">Q22*R22</f>
        <v>0</v>
      </c>
      <c r="T22" s="123"/>
      <c r="U22" s="124"/>
      <c r="V22" s="125">
        <f t="shared" ref="V22:V24" si="43">T22*U22</f>
        <v>0</v>
      </c>
      <c r="W22" s="126">
        <f t="shared" ref="W22:W24" si="44">G22+M22+S22</f>
        <v>28000</v>
      </c>
      <c r="X22" s="127">
        <f t="shared" ref="X22:X24" si="45">J22+P22+V22</f>
        <v>28000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71</v>
      </c>
      <c r="B23" s="120" t="s">
        <v>86</v>
      </c>
      <c r="C23" s="121" t="s">
        <v>85</v>
      </c>
      <c r="D23" s="122" t="s">
        <v>74</v>
      </c>
      <c r="E23" s="123"/>
      <c r="F23" s="124"/>
      <c r="G23" s="125">
        <f t="shared" ref="G23:G24" si="46">E23*F23</f>
        <v>0</v>
      </c>
      <c r="H23" s="123"/>
      <c r="I23" s="124"/>
      <c r="J23" s="125">
        <f t="shared" ref="J23:J24" si="47">H23*I23</f>
        <v>0</v>
      </c>
      <c r="K23" s="123"/>
      <c r="L23" s="124"/>
      <c r="M23" s="125">
        <f t="shared" si="40"/>
        <v>0</v>
      </c>
      <c r="N23" s="123"/>
      <c r="O23" s="124"/>
      <c r="P23" s="125">
        <f t="shared" si="41"/>
        <v>0</v>
      </c>
      <c r="Q23" s="123"/>
      <c r="R23" s="124"/>
      <c r="S23" s="125">
        <f t="shared" si="42"/>
        <v>0</v>
      </c>
      <c r="T23" s="123"/>
      <c r="U23" s="124"/>
      <c r="V23" s="125">
        <f t="shared" si="43"/>
        <v>0</v>
      </c>
      <c r="W23" s="126">
        <f t="shared" si="44"/>
        <v>0</v>
      </c>
      <c r="X23" s="127">
        <f t="shared" si="45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">
      <c r="A24" s="132" t="s">
        <v>71</v>
      </c>
      <c r="B24" s="154" t="s">
        <v>87</v>
      </c>
      <c r="C24" s="121" t="s">
        <v>85</v>
      </c>
      <c r="D24" s="134" t="s">
        <v>74</v>
      </c>
      <c r="E24" s="135"/>
      <c r="F24" s="136"/>
      <c r="G24" s="137">
        <f t="shared" si="46"/>
        <v>0</v>
      </c>
      <c r="H24" s="135"/>
      <c r="I24" s="136"/>
      <c r="J24" s="137">
        <f t="shared" si="47"/>
        <v>0</v>
      </c>
      <c r="K24" s="149"/>
      <c r="L24" s="150"/>
      <c r="M24" s="151">
        <f t="shared" si="40"/>
        <v>0</v>
      </c>
      <c r="N24" s="149"/>
      <c r="O24" s="150"/>
      <c r="P24" s="151">
        <f t="shared" si="41"/>
        <v>0</v>
      </c>
      <c r="Q24" s="149"/>
      <c r="R24" s="150"/>
      <c r="S24" s="151">
        <f t="shared" si="42"/>
        <v>0</v>
      </c>
      <c r="T24" s="149"/>
      <c r="U24" s="150"/>
      <c r="V24" s="151">
        <f t="shared" si="43"/>
        <v>0</v>
      </c>
      <c r="W24" s="138">
        <f t="shared" si="44"/>
        <v>0</v>
      </c>
      <c r="X24" s="127">
        <f t="shared" si="45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08" t="s">
        <v>66</v>
      </c>
      <c r="B25" s="155" t="s">
        <v>88</v>
      </c>
      <c r="C25" s="140" t="s">
        <v>89</v>
      </c>
      <c r="D25" s="141"/>
      <c r="E25" s="142">
        <f>SUM(E26:E28)</f>
        <v>78000</v>
      </c>
      <c r="F25" s="143"/>
      <c r="G25" s="144">
        <f t="shared" ref="G25:H25" si="48">SUM(G26:G28)</f>
        <v>17160</v>
      </c>
      <c r="H25" s="142">
        <f t="shared" si="48"/>
        <v>78000</v>
      </c>
      <c r="I25" s="143"/>
      <c r="J25" s="144">
        <f t="shared" ref="J25:K25" si="49">SUM(J26:J28)</f>
        <v>17160</v>
      </c>
      <c r="K25" s="142">
        <f t="shared" si="49"/>
        <v>0</v>
      </c>
      <c r="L25" s="143"/>
      <c r="M25" s="144">
        <f t="shared" ref="M25:N25" si="50">SUM(M26:M28)</f>
        <v>0</v>
      </c>
      <c r="N25" s="142">
        <f t="shared" si="50"/>
        <v>0</v>
      </c>
      <c r="O25" s="143"/>
      <c r="P25" s="144">
        <f t="shared" ref="P25:Q25" si="51">SUM(P26:P28)</f>
        <v>0</v>
      </c>
      <c r="Q25" s="142">
        <f t="shared" si="51"/>
        <v>0</v>
      </c>
      <c r="R25" s="143"/>
      <c r="S25" s="144">
        <f t="shared" ref="S25:T25" si="52">SUM(S26:S28)</f>
        <v>0</v>
      </c>
      <c r="T25" s="142">
        <f t="shared" si="52"/>
        <v>0</v>
      </c>
      <c r="U25" s="143"/>
      <c r="V25" s="144">
        <f t="shared" ref="V25:X25" si="53">SUM(V26:V28)</f>
        <v>0</v>
      </c>
      <c r="W25" s="144">
        <f t="shared" si="53"/>
        <v>17160</v>
      </c>
      <c r="X25" s="144">
        <f t="shared" si="53"/>
        <v>17160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">
      <c r="A26" s="156" t="s">
        <v>71</v>
      </c>
      <c r="B26" s="157" t="s">
        <v>90</v>
      </c>
      <c r="C26" s="121" t="s">
        <v>91</v>
      </c>
      <c r="D26" s="158"/>
      <c r="E26" s="159">
        <f>G13</f>
        <v>50000</v>
      </c>
      <c r="F26" s="160">
        <v>0.22</v>
      </c>
      <c r="G26" s="161">
        <f t="shared" ref="G26:G28" si="54">E26*F26</f>
        <v>11000</v>
      </c>
      <c r="H26" s="159">
        <f>J13</f>
        <v>50000</v>
      </c>
      <c r="I26" s="160">
        <v>0.22</v>
      </c>
      <c r="J26" s="161">
        <f t="shared" ref="J26:J28" si="55">H26*I26</f>
        <v>11000</v>
      </c>
      <c r="K26" s="159">
        <f>M13</f>
        <v>0</v>
      </c>
      <c r="L26" s="160">
        <v>0.22</v>
      </c>
      <c r="M26" s="161">
        <f t="shared" ref="M26:M28" si="56">K26*L26</f>
        <v>0</v>
      </c>
      <c r="N26" s="159">
        <f>P13</f>
        <v>0</v>
      </c>
      <c r="O26" s="160">
        <v>0.22</v>
      </c>
      <c r="P26" s="161">
        <f t="shared" ref="P26:P28" si="57">N26*O26</f>
        <v>0</v>
      </c>
      <c r="Q26" s="159">
        <f>S13</f>
        <v>0</v>
      </c>
      <c r="R26" s="160">
        <v>0.22</v>
      </c>
      <c r="S26" s="161">
        <f t="shared" ref="S26:S28" si="58">Q26*R26</f>
        <v>0</v>
      </c>
      <c r="T26" s="159">
        <f>V13</f>
        <v>0</v>
      </c>
      <c r="U26" s="160">
        <v>0.22</v>
      </c>
      <c r="V26" s="161">
        <f t="shared" ref="V26:V28" si="59">T26*U26</f>
        <v>0</v>
      </c>
      <c r="W26" s="127">
        <f t="shared" ref="W26:W28" si="60">G26+M26+S26</f>
        <v>11000</v>
      </c>
      <c r="X26" s="127">
        <f t="shared" ref="X26:X28" si="61">J26+P26+V26</f>
        <v>11000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">
      <c r="A27" s="119" t="s">
        <v>71</v>
      </c>
      <c r="B27" s="120" t="s">
        <v>92</v>
      </c>
      <c r="C27" s="163" t="s">
        <v>93</v>
      </c>
      <c r="D27" s="122"/>
      <c r="E27" s="123">
        <f>G17</f>
        <v>0</v>
      </c>
      <c r="F27" s="124">
        <v>0.22</v>
      </c>
      <c r="G27" s="125">
        <f t="shared" si="54"/>
        <v>0</v>
      </c>
      <c r="H27" s="123">
        <f>J17</f>
        <v>0</v>
      </c>
      <c r="I27" s="124">
        <v>0.22</v>
      </c>
      <c r="J27" s="125">
        <f t="shared" si="55"/>
        <v>0</v>
      </c>
      <c r="K27" s="123">
        <f>M17</f>
        <v>0</v>
      </c>
      <c r="L27" s="124">
        <v>0.22</v>
      </c>
      <c r="M27" s="125">
        <f t="shared" si="56"/>
        <v>0</v>
      </c>
      <c r="N27" s="123">
        <f>P17</f>
        <v>0</v>
      </c>
      <c r="O27" s="124">
        <v>0.22</v>
      </c>
      <c r="P27" s="125">
        <f t="shared" si="57"/>
        <v>0</v>
      </c>
      <c r="Q27" s="123">
        <f>S17</f>
        <v>0</v>
      </c>
      <c r="R27" s="124">
        <v>0.22</v>
      </c>
      <c r="S27" s="125">
        <f t="shared" si="58"/>
        <v>0</v>
      </c>
      <c r="T27" s="123">
        <f>V17</f>
        <v>0</v>
      </c>
      <c r="U27" s="124">
        <v>0.22</v>
      </c>
      <c r="V27" s="125">
        <f t="shared" si="59"/>
        <v>0</v>
      </c>
      <c r="W27" s="126">
        <f t="shared" si="60"/>
        <v>0</v>
      </c>
      <c r="X27" s="127">
        <f t="shared" si="61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32" t="s">
        <v>71</v>
      </c>
      <c r="B28" s="154" t="s">
        <v>94</v>
      </c>
      <c r="C28" s="164" t="s">
        <v>83</v>
      </c>
      <c r="D28" s="134"/>
      <c r="E28" s="135">
        <f>G21</f>
        <v>28000</v>
      </c>
      <c r="F28" s="136">
        <v>0.22</v>
      </c>
      <c r="G28" s="137">
        <f t="shared" si="54"/>
        <v>6160</v>
      </c>
      <c r="H28" s="135">
        <f>J21</f>
        <v>28000</v>
      </c>
      <c r="I28" s="136">
        <v>0.22</v>
      </c>
      <c r="J28" s="137">
        <f t="shared" si="55"/>
        <v>6160</v>
      </c>
      <c r="K28" s="135">
        <f>M21</f>
        <v>0</v>
      </c>
      <c r="L28" s="136">
        <v>0.22</v>
      </c>
      <c r="M28" s="137">
        <f t="shared" si="56"/>
        <v>0</v>
      </c>
      <c r="N28" s="135">
        <f>P21</f>
        <v>0</v>
      </c>
      <c r="O28" s="136">
        <v>0.22</v>
      </c>
      <c r="P28" s="137">
        <f t="shared" si="57"/>
        <v>0</v>
      </c>
      <c r="Q28" s="135">
        <f>S21</f>
        <v>0</v>
      </c>
      <c r="R28" s="136">
        <v>0.22</v>
      </c>
      <c r="S28" s="137">
        <f t="shared" si="58"/>
        <v>0</v>
      </c>
      <c r="T28" s="135">
        <f>V21</f>
        <v>0</v>
      </c>
      <c r="U28" s="136">
        <v>0.22</v>
      </c>
      <c r="V28" s="137">
        <f t="shared" si="59"/>
        <v>0</v>
      </c>
      <c r="W28" s="138">
        <f t="shared" si="60"/>
        <v>6160</v>
      </c>
      <c r="X28" s="127">
        <f t="shared" si="61"/>
        <v>6160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68</v>
      </c>
      <c r="B29" s="155" t="s">
        <v>95</v>
      </c>
      <c r="C29" s="140" t="s">
        <v>96</v>
      </c>
      <c r="D29" s="141"/>
      <c r="E29" s="142">
        <f>SUM(E30:E32)</f>
        <v>4</v>
      </c>
      <c r="F29" s="143"/>
      <c r="G29" s="144">
        <f t="shared" ref="G29:H29" si="62">SUM(G30:G32)</f>
        <v>12000</v>
      </c>
      <c r="H29" s="142">
        <f t="shared" si="62"/>
        <v>4</v>
      </c>
      <c r="I29" s="143"/>
      <c r="J29" s="144">
        <f t="shared" ref="J29:K29" si="63">SUM(J30:J32)</f>
        <v>12000</v>
      </c>
      <c r="K29" s="142">
        <f t="shared" si="63"/>
        <v>0</v>
      </c>
      <c r="L29" s="143"/>
      <c r="M29" s="144">
        <f t="shared" ref="M29:N29" si="64">SUM(M30:M32)</f>
        <v>0</v>
      </c>
      <c r="N29" s="142">
        <f t="shared" si="64"/>
        <v>0</v>
      </c>
      <c r="O29" s="143"/>
      <c r="P29" s="144">
        <f t="shared" ref="P29:Q29" si="65">SUM(P30:P32)</f>
        <v>0</v>
      </c>
      <c r="Q29" s="142">
        <f t="shared" si="65"/>
        <v>0</v>
      </c>
      <c r="R29" s="143"/>
      <c r="S29" s="144">
        <f t="shared" ref="S29:T29" si="66">SUM(S30:S32)</f>
        <v>0</v>
      </c>
      <c r="T29" s="142">
        <f t="shared" si="66"/>
        <v>0</v>
      </c>
      <c r="U29" s="143"/>
      <c r="V29" s="144">
        <f t="shared" ref="V29:X29" si="67">SUM(V30:V32)</f>
        <v>0</v>
      </c>
      <c r="W29" s="144">
        <f t="shared" si="67"/>
        <v>12000</v>
      </c>
      <c r="X29" s="144">
        <f t="shared" si="67"/>
        <v>12000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">
      <c r="A30" s="354" t="s">
        <v>71</v>
      </c>
      <c r="B30" s="402" t="s">
        <v>97</v>
      </c>
      <c r="C30" s="356" t="s">
        <v>392</v>
      </c>
      <c r="D30" s="357" t="s">
        <v>74</v>
      </c>
      <c r="E30" s="358">
        <v>4</v>
      </c>
      <c r="F30" s="359">
        <v>3000</v>
      </c>
      <c r="G30" s="360">
        <f t="shared" ref="G30" si="68">E30*F30</f>
        <v>12000</v>
      </c>
      <c r="H30" s="123">
        <v>4</v>
      </c>
      <c r="I30" s="124">
        <v>3000</v>
      </c>
      <c r="J30" s="125">
        <f t="shared" ref="J30:J32" si="69">H30*I30</f>
        <v>12000</v>
      </c>
      <c r="K30" s="123"/>
      <c r="L30" s="124"/>
      <c r="M30" s="125">
        <f t="shared" ref="M30:M32" si="70">K30*L30</f>
        <v>0</v>
      </c>
      <c r="N30" s="123"/>
      <c r="O30" s="124"/>
      <c r="P30" s="125">
        <f t="shared" ref="P30:P32" si="71">N30*O30</f>
        <v>0</v>
      </c>
      <c r="Q30" s="123"/>
      <c r="R30" s="124"/>
      <c r="S30" s="125">
        <f t="shared" ref="S30:S32" si="72">Q30*R30</f>
        <v>0</v>
      </c>
      <c r="T30" s="123"/>
      <c r="U30" s="124"/>
      <c r="V30" s="125">
        <f t="shared" ref="V30:V32" si="73">T30*U30</f>
        <v>0</v>
      </c>
      <c r="W30" s="126">
        <f t="shared" ref="W30:W32" si="74">G30+M30+S30</f>
        <v>12000</v>
      </c>
      <c r="X30" s="127">
        <f t="shared" ref="X30:X32" si="75">J30+P30+V30</f>
        <v>12000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71</v>
      </c>
      <c r="B31" s="120" t="s">
        <v>98</v>
      </c>
      <c r="C31" s="121" t="s">
        <v>85</v>
      </c>
      <c r="D31" s="122" t="s">
        <v>74</v>
      </c>
      <c r="E31" s="123"/>
      <c r="F31" s="124"/>
      <c r="G31" s="125">
        <f t="shared" ref="G31:G32" si="76">E31*F31</f>
        <v>0</v>
      </c>
      <c r="H31" s="123"/>
      <c r="I31" s="124"/>
      <c r="J31" s="125">
        <f t="shared" si="69"/>
        <v>0</v>
      </c>
      <c r="K31" s="123"/>
      <c r="L31" s="124"/>
      <c r="M31" s="125">
        <f t="shared" si="70"/>
        <v>0</v>
      </c>
      <c r="N31" s="123"/>
      <c r="O31" s="124"/>
      <c r="P31" s="125">
        <f t="shared" si="71"/>
        <v>0</v>
      </c>
      <c r="Q31" s="123"/>
      <c r="R31" s="124"/>
      <c r="S31" s="125">
        <f t="shared" si="72"/>
        <v>0</v>
      </c>
      <c r="T31" s="123"/>
      <c r="U31" s="124"/>
      <c r="V31" s="125">
        <f t="shared" si="73"/>
        <v>0</v>
      </c>
      <c r="W31" s="126">
        <f t="shared" si="74"/>
        <v>0</v>
      </c>
      <c r="X31" s="127">
        <f t="shared" si="75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32" t="s">
        <v>71</v>
      </c>
      <c r="B32" s="133" t="s">
        <v>99</v>
      </c>
      <c r="C32" s="165" t="s">
        <v>85</v>
      </c>
      <c r="D32" s="134" t="s">
        <v>74</v>
      </c>
      <c r="E32" s="135"/>
      <c r="F32" s="136"/>
      <c r="G32" s="137">
        <f t="shared" si="76"/>
        <v>0</v>
      </c>
      <c r="H32" s="123"/>
      <c r="I32" s="136"/>
      <c r="J32" s="137">
        <f t="shared" si="69"/>
        <v>0</v>
      </c>
      <c r="K32" s="149"/>
      <c r="L32" s="150"/>
      <c r="M32" s="151">
        <f t="shared" si="70"/>
        <v>0</v>
      </c>
      <c r="N32" s="149"/>
      <c r="O32" s="150"/>
      <c r="P32" s="151">
        <f t="shared" si="71"/>
        <v>0</v>
      </c>
      <c r="Q32" s="149"/>
      <c r="R32" s="150"/>
      <c r="S32" s="151">
        <f t="shared" si="72"/>
        <v>0</v>
      </c>
      <c r="T32" s="149"/>
      <c r="U32" s="150"/>
      <c r="V32" s="151">
        <f t="shared" si="73"/>
        <v>0</v>
      </c>
      <c r="W32" s="138">
        <f t="shared" si="74"/>
        <v>0</v>
      </c>
      <c r="X32" s="127">
        <f t="shared" si="75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3">
      <c r="A33" s="167" t="s">
        <v>100</v>
      </c>
      <c r="B33" s="168"/>
      <c r="C33" s="169"/>
      <c r="D33" s="170"/>
      <c r="E33" s="171"/>
      <c r="F33" s="172"/>
      <c r="G33" s="173">
        <f>G13+G17+G21+G25+G29</f>
        <v>107160</v>
      </c>
      <c r="H33" s="123"/>
      <c r="I33" s="172"/>
      <c r="J33" s="173">
        <f>J13+J17+J21+J25+J29</f>
        <v>107160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7">V13+V17+V21+V25+V29</f>
        <v>0</v>
      </c>
      <c r="W33" s="173">
        <f t="shared" si="77"/>
        <v>107160</v>
      </c>
      <c r="X33" s="175">
        <f t="shared" si="77"/>
        <v>107160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3">
      <c r="A34" s="179" t="s">
        <v>66</v>
      </c>
      <c r="B34" s="180">
        <v>2</v>
      </c>
      <c r="C34" s="181" t="s">
        <v>101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3">
      <c r="A35" s="108" t="s">
        <v>68</v>
      </c>
      <c r="B35" s="155" t="s">
        <v>102</v>
      </c>
      <c r="C35" s="110" t="s">
        <v>103</v>
      </c>
      <c r="D35" s="111"/>
      <c r="E35" s="112">
        <f>SUM(E36:E38)</f>
        <v>0</v>
      </c>
      <c r="F35" s="113"/>
      <c r="G35" s="114">
        <f t="shared" ref="G35:H35" si="78">SUM(G36:G38)</f>
        <v>0</v>
      </c>
      <c r="H35" s="112">
        <f t="shared" si="78"/>
        <v>0</v>
      </c>
      <c r="I35" s="113"/>
      <c r="J35" s="114">
        <f t="shared" ref="J35:K35" si="79">SUM(J36:J38)</f>
        <v>0</v>
      </c>
      <c r="K35" s="112">
        <f t="shared" si="79"/>
        <v>0</v>
      </c>
      <c r="L35" s="113"/>
      <c r="M35" s="114">
        <f t="shared" ref="M35:N35" si="80">SUM(M36:M38)</f>
        <v>0</v>
      </c>
      <c r="N35" s="112">
        <f t="shared" si="80"/>
        <v>0</v>
      </c>
      <c r="O35" s="113"/>
      <c r="P35" s="114">
        <f t="shared" ref="P35:Q35" si="81">SUM(P36:P38)</f>
        <v>0</v>
      </c>
      <c r="Q35" s="112">
        <f t="shared" si="81"/>
        <v>0</v>
      </c>
      <c r="R35" s="113"/>
      <c r="S35" s="114">
        <f t="shared" ref="S35:T35" si="82">SUM(S36:S38)</f>
        <v>0</v>
      </c>
      <c r="T35" s="112">
        <f t="shared" si="82"/>
        <v>0</v>
      </c>
      <c r="U35" s="113"/>
      <c r="V35" s="114">
        <f t="shared" ref="V35:X35" si="83">SUM(V36:V38)</f>
        <v>0</v>
      </c>
      <c r="W35" s="114">
        <f t="shared" si="83"/>
        <v>0</v>
      </c>
      <c r="X35" s="184">
        <f t="shared" si="83"/>
        <v>0</v>
      </c>
      <c r="Y35" s="143">
        <f t="shared" ref="Y35:Y47" si="84">W35-X35</f>
        <v>0</v>
      </c>
      <c r="Z35" s="185" t="e">
        <f t="shared" ref="Z35:Z47" si="85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3">
      <c r="A36" s="119" t="s">
        <v>71</v>
      </c>
      <c r="B36" s="120" t="s">
        <v>104</v>
      </c>
      <c r="C36" s="121" t="s">
        <v>105</v>
      </c>
      <c r="D36" s="122" t="s">
        <v>106</v>
      </c>
      <c r="E36" s="123"/>
      <c r="F36" s="124"/>
      <c r="G36" s="125">
        <f t="shared" ref="G36:G38" si="86">E36*F36</f>
        <v>0</v>
      </c>
      <c r="H36" s="123"/>
      <c r="I36" s="124"/>
      <c r="J36" s="125">
        <f t="shared" ref="J36:J38" si="87">H36*I36</f>
        <v>0</v>
      </c>
      <c r="K36" s="123"/>
      <c r="L36" s="124"/>
      <c r="M36" s="125">
        <f t="shared" ref="M36:M38" si="88">K36*L36</f>
        <v>0</v>
      </c>
      <c r="N36" s="123"/>
      <c r="O36" s="124"/>
      <c r="P36" s="125">
        <f t="shared" ref="P36:P38" si="89">N36*O36</f>
        <v>0</v>
      </c>
      <c r="Q36" s="123"/>
      <c r="R36" s="124"/>
      <c r="S36" s="125">
        <f t="shared" ref="S36:S38" si="90">Q36*R36</f>
        <v>0</v>
      </c>
      <c r="T36" s="123"/>
      <c r="U36" s="124"/>
      <c r="V36" s="125">
        <f t="shared" ref="V36:V38" si="91">T36*U36</f>
        <v>0</v>
      </c>
      <c r="W36" s="126">
        <f t="shared" ref="W36:W38" si="92">G36+M36+S36</f>
        <v>0</v>
      </c>
      <c r="X36" s="127">
        <f t="shared" ref="X36:X38" si="93">J36+P36+V36</f>
        <v>0</v>
      </c>
      <c r="Y36" s="127">
        <f t="shared" si="84"/>
        <v>0</v>
      </c>
      <c r="Z36" s="128" t="e">
        <f t="shared" si="85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3">
      <c r="A37" s="119" t="s">
        <v>71</v>
      </c>
      <c r="B37" s="120" t="s">
        <v>107</v>
      </c>
      <c r="C37" s="121" t="s">
        <v>105</v>
      </c>
      <c r="D37" s="122" t="s">
        <v>106</v>
      </c>
      <c r="E37" s="123"/>
      <c r="F37" s="124"/>
      <c r="G37" s="125">
        <f t="shared" si="86"/>
        <v>0</v>
      </c>
      <c r="H37" s="123"/>
      <c r="I37" s="124"/>
      <c r="J37" s="125">
        <f t="shared" si="87"/>
        <v>0</v>
      </c>
      <c r="K37" s="123"/>
      <c r="L37" s="124"/>
      <c r="M37" s="125">
        <f t="shared" si="88"/>
        <v>0</v>
      </c>
      <c r="N37" s="123"/>
      <c r="O37" s="124"/>
      <c r="P37" s="125">
        <f t="shared" si="89"/>
        <v>0</v>
      </c>
      <c r="Q37" s="123"/>
      <c r="R37" s="124"/>
      <c r="S37" s="125">
        <f t="shared" si="90"/>
        <v>0</v>
      </c>
      <c r="T37" s="123"/>
      <c r="U37" s="124"/>
      <c r="V37" s="125">
        <f t="shared" si="91"/>
        <v>0</v>
      </c>
      <c r="W37" s="126">
        <f t="shared" si="92"/>
        <v>0</v>
      </c>
      <c r="X37" s="127">
        <f t="shared" si="93"/>
        <v>0</v>
      </c>
      <c r="Y37" s="127">
        <f t="shared" si="84"/>
        <v>0</v>
      </c>
      <c r="Z37" s="128" t="e">
        <f t="shared" si="85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47" t="s">
        <v>71</v>
      </c>
      <c r="B38" s="154" t="s">
        <v>108</v>
      </c>
      <c r="C38" s="121" t="s">
        <v>105</v>
      </c>
      <c r="D38" s="148" t="s">
        <v>106</v>
      </c>
      <c r="E38" s="149"/>
      <c r="F38" s="150"/>
      <c r="G38" s="151">
        <f t="shared" si="86"/>
        <v>0</v>
      </c>
      <c r="H38" s="149"/>
      <c r="I38" s="150"/>
      <c r="J38" s="151">
        <f t="shared" si="87"/>
        <v>0</v>
      </c>
      <c r="K38" s="149"/>
      <c r="L38" s="150"/>
      <c r="M38" s="151">
        <f t="shared" si="88"/>
        <v>0</v>
      </c>
      <c r="N38" s="149"/>
      <c r="O38" s="150"/>
      <c r="P38" s="151">
        <f t="shared" si="89"/>
        <v>0</v>
      </c>
      <c r="Q38" s="149"/>
      <c r="R38" s="150"/>
      <c r="S38" s="151">
        <f t="shared" si="90"/>
        <v>0</v>
      </c>
      <c r="T38" s="149"/>
      <c r="U38" s="150"/>
      <c r="V38" s="151">
        <f t="shared" si="91"/>
        <v>0</v>
      </c>
      <c r="W38" s="138">
        <f t="shared" si="92"/>
        <v>0</v>
      </c>
      <c r="X38" s="127">
        <f t="shared" si="93"/>
        <v>0</v>
      </c>
      <c r="Y38" s="127">
        <f t="shared" si="84"/>
        <v>0</v>
      </c>
      <c r="Z38" s="128" t="e">
        <f t="shared" si="85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08" t="s">
        <v>68</v>
      </c>
      <c r="B39" s="155" t="s">
        <v>109</v>
      </c>
      <c r="C39" s="153" t="s">
        <v>110</v>
      </c>
      <c r="D39" s="141"/>
      <c r="E39" s="142">
        <f>SUM(E40:E42)</f>
        <v>0</v>
      </c>
      <c r="F39" s="143"/>
      <c r="G39" s="144">
        <f t="shared" ref="G39:H39" si="94">SUM(G40:G42)</f>
        <v>0</v>
      </c>
      <c r="H39" s="142">
        <f t="shared" si="94"/>
        <v>0</v>
      </c>
      <c r="I39" s="143"/>
      <c r="J39" s="144">
        <f t="shared" ref="J39:K39" si="95">SUM(J40:J42)</f>
        <v>0</v>
      </c>
      <c r="K39" s="142">
        <f t="shared" si="95"/>
        <v>0</v>
      </c>
      <c r="L39" s="143"/>
      <c r="M39" s="144">
        <f t="shared" ref="M39:N39" si="96">SUM(M40:M42)</f>
        <v>0</v>
      </c>
      <c r="N39" s="142">
        <f t="shared" si="96"/>
        <v>0</v>
      </c>
      <c r="O39" s="143"/>
      <c r="P39" s="144">
        <f t="shared" ref="P39:Q39" si="97">SUM(P40:P42)</f>
        <v>0</v>
      </c>
      <c r="Q39" s="142">
        <f t="shared" si="97"/>
        <v>0</v>
      </c>
      <c r="R39" s="143"/>
      <c r="S39" s="144">
        <f t="shared" ref="S39:T39" si="98">SUM(S40:S42)</f>
        <v>0</v>
      </c>
      <c r="T39" s="142">
        <f t="shared" si="98"/>
        <v>0</v>
      </c>
      <c r="U39" s="143"/>
      <c r="V39" s="144">
        <f t="shared" ref="V39:X39" si="99">SUM(V40:V42)</f>
        <v>0</v>
      </c>
      <c r="W39" s="144">
        <f t="shared" si="99"/>
        <v>0</v>
      </c>
      <c r="X39" s="144">
        <f t="shared" si="99"/>
        <v>0</v>
      </c>
      <c r="Y39" s="187">
        <f t="shared" si="84"/>
        <v>0</v>
      </c>
      <c r="Z39" s="187" t="e">
        <f t="shared" si="85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3">
      <c r="A40" s="119" t="s">
        <v>71</v>
      </c>
      <c r="B40" s="120" t="s">
        <v>111</v>
      </c>
      <c r="C40" s="121" t="s">
        <v>112</v>
      </c>
      <c r="D40" s="122" t="s">
        <v>113</v>
      </c>
      <c r="E40" s="123"/>
      <c r="F40" s="124"/>
      <c r="G40" s="125">
        <f t="shared" ref="G40:G42" si="100">E40*F40</f>
        <v>0</v>
      </c>
      <c r="H40" s="123"/>
      <c r="I40" s="124"/>
      <c r="J40" s="125">
        <f t="shared" ref="J40:J42" si="101">H40*I40</f>
        <v>0</v>
      </c>
      <c r="K40" s="123"/>
      <c r="L40" s="124"/>
      <c r="M40" s="125">
        <f t="shared" ref="M40:M42" si="102">K40*L40</f>
        <v>0</v>
      </c>
      <c r="N40" s="123"/>
      <c r="O40" s="124"/>
      <c r="P40" s="125">
        <f t="shared" ref="P40:P42" si="103">N40*O40</f>
        <v>0</v>
      </c>
      <c r="Q40" s="123"/>
      <c r="R40" s="124"/>
      <c r="S40" s="125">
        <f t="shared" ref="S40:S42" si="104">Q40*R40</f>
        <v>0</v>
      </c>
      <c r="T40" s="123"/>
      <c r="U40" s="124"/>
      <c r="V40" s="125">
        <f t="shared" ref="V40:V42" si="105">T40*U40</f>
        <v>0</v>
      </c>
      <c r="W40" s="126">
        <f t="shared" ref="W40:W42" si="106">G40+M40+S40</f>
        <v>0</v>
      </c>
      <c r="X40" s="127">
        <f t="shared" ref="X40:X42" si="107">J40+P40+V40</f>
        <v>0</v>
      </c>
      <c r="Y40" s="127">
        <f t="shared" si="84"/>
        <v>0</v>
      </c>
      <c r="Z40" s="128" t="e">
        <f t="shared" si="85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19" t="s">
        <v>71</v>
      </c>
      <c r="B41" s="120" t="s">
        <v>114</v>
      </c>
      <c r="C41" s="188" t="s">
        <v>112</v>
      </c>
      <c r="D41" s="122" t="s">
        <v>113</v>
      </c>
      <c r="E41" s="123"/>
      <c r="F41" s="124"/>
      <c r="G41" s="125">
        <f t="shared" si="100"/>
        <v>0</v>
      </c>
      <c r="H41" s="123"/>
      <c r="I41" s="124"/>
      <c r="J41" s="125">
        <f t="shared" si="101"/>
        <v>0</v>
      </c>
      <c r="K41" s="123"/>
      <c r="L41" s="124"/>
      <c r="M41" s="125">
        <f t="shared" si="102"/>
        <v>0</v>
      </c>
      <c r="N41" s="123"/>
      <c r="O41" s="124"/>
      <c r="P41" s="125">
        <f t="shared" si="103"/>
        <v>0</v>
      </c>
      <c r="Q41" s="123"/>
      <c r="R41" s="124"/>
      <c r="S41" s="125">
        <f t="shared" si="104"/>
        <v>0</v>
      </c>
      <c r="T41" s="123"/>
      <c r="U41" s="124"/>
      <c r="V41" s="125">
        <f t="shared" si="105"/>
        <v>0</v>
      </c>
      <c r="W41" s="126">
        <f t="shared" si="106"/>
        <v>0</v>
      </c>
      <c r="X41" s="127">
        <f t="shared" si="107"/>
        <v>0</v>
      </c>
      <c r="Y41" s="127">
        <f t="shared" si="84"/>
        <v>0</v>
      </c>
      <c r="Z41" s="128" t="e">
        <f t="shared" si="85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47" t="s">
        <v>71</v>
      </c>
      <c r="B42" s="154" t="s">
        <v>115</v>
      </c>
      <c r="C42" s="189" t="s">
        <v>112</v>
      </c>
      <c r="D42" s="148" t="s">
        <v>113</v>
      </c>
      <c r="E42" s="149"/>
      <c r="F42" s="150"/>
      <c r="G42" s="151">
        <f t="shared" si="100"/>
        <v>0</v>
      </c>
      <c r="H42" s="149"/>
      <c r="I42" s="150"/>
      <c r="J42" s="151">
        <f t="shared" si="101"/>
        <v>0</v>
      </c>
      <c r="K42" s="149"/>
      <c r="L42" s="150"/>
      <c r="M42" s="151">
        <f t="shared" si="102"/>
        <v>0</v>
      </c>
      <c r="N42" s="149"/>
      <c r="O42" s="150"/>
      <c r="P42" s="151">
        <f t="shared" si="103"/>
        <v>0</v>
      </c>
      <c r="Q42" s="149"/>
      <c r="R42" s="150"/>
      <c r="S42" s="151">
        <f t="shared" si="104"/>
        <v>0</v>
      </c>
      <c r="T42" s="149"/>
      <c r="U42" s="150"/>
      <c r="V42" s="151">
        <f t="shared" si="105"/>
        <v>0</v>
      </c>
      <c r="W42" s="138">
        <f t="shared" si="106"/>
        <v>0</v>
      </c>
      <c r="X42" s="127">
        <f t="shared" si="107"/>
        <v>0</v>
      </c>
      <c r="Y42" s="127">
        <f t="shared" si="84"/>
        <v>0</v>
      </c>
      <c r="Z42" s="128" t="e">
        <f t="shared" si="85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08" t="s">
        <v>68</v>
      </c>
      <c r="B43" s="155" t="s">
        <v>116</v>
      </c>
      <c r="C43" s="153" t="s">
        <v>117</v>
      </c>
      <c r="D43" s="141"/>
      <c r="E43" s="142">
        <f>SUM(E44:E46)</f>
        <v>0</v>
      </c>
      <c r="F43" s="143"/>
      <c r="G43" s="144">
        <f t="shared" ref="G43:H43" si="108">SUM(G44:G46)</f>
        <v>0</v>
      </c>
      <c r="H43" s="142">
        <f t="shared" si="108"/>
        <v>0</v>
      </c>
      <c r="I43" s="143"/>
      <c r="J43" s="144">
        <f t="shared" ref="J43:K43" si="109">SUM(J44:J46)</f>
        <v>0</v>
      </c>
      <c r="K43" s="142">
        <f t="shared" si="109"/>
        <v>0</v>
      </c>
      <c r="L43" s="143"/>
      <c r="M43" s="144">
        <f t="shared" ref="M43:N43" si="110">SUM(M44:M46)</f>
        <v>0</v>
      </c>
      <c r="N43" s="142">
        <f t="shared" si="110"/>
        <v>0</v>
      </c>
      <c r="O43" s="143"/>
      <c r="P43" s="144">
        <f t="shared" ref="P43:Q43" si="111">SUM(P44:P46)</f>
        <v>0</v>
      </c>
      <c r="Q43" s="142">
        <f t="shared" si="111"/>
        <v>0</v>
      </c>
      <c r="R43" s="143"/>
      <c r="S43" s="144">
        <f t="shared" ref="S43:T43" si="112">SUM(S44:S46)</f>
        <v>0</v>
      </c>
      <c r="T43" s="142">
        <f t="shared" si="112"/>
        <v>0</v>
      </c>
      <c r="U43" s="143"/>
      <c r="V43" s="144">
        <f t="shared" ref="V43:X43" si="113">SUM(V44:V46)</f>
        <v>0</v>
      </c>
      <c r="W43" s="144">
        <f t="shared" si="113"/>
        <v>0</v>
      </c>
      <c r="X43" s="144">
        <f t="shared" si="113"/>
        <v>0</v>
      </c>
      <c r="Y43" s="143">
        <f t="shared" si="84"/>
        <v>0</v>
      </c>
      <c r="Z43" s="143" t="e">
        <f t="shared" si="85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3">
      <c r="A44" s="119" t="s">
        <v>71</v>
      </c>
      <c r="B44" s="120" t="s">
        <v>118</v>
      </c>
      <c r="C44" s="121" t="s">
        <v>119</v>
      </c>
      <c r="D44" s="122" t="s">
        <v>113</v>
      </c>
      <c r="E44" s="123"/>
      <c r="F44" s="124"/>
      <c r="G44" s="125">
        <f t="shared" ref="G44:G46" si="114">E44*F44</f>
        <v>0</v>
      </c>
      <c r="H44" s="123"/>
      <c r="I44" s="124"/>
      <c r="J44" s="125">
        <f t="shared" ref="J44:J46" si="115">H44*I44</f>
        <v>0</v>
      </c>
      <c r="K44" s="123"/>
      <c r="L44" s="124"/>
      <c r="M44" s="125">
        <f t="shared" ref="M44:M46" si="116">K44*L44</f>
        <v>0</v>
      </c>
      <c r="N44" s="123"/>
      <c r="O44" s="124"/>
      <c r="P44" s="125">
        <f t="shared" ref="P44:P46" si="117">N44*O44</f>
        <v>0</v>
      </c>
      <c r="Q44" s="123"/>
      <c r="R44" s="124"/>
      <c r="S44" s="125">
        <f t="shared" ref="S44:S46" si="118">Q44*R44</f>
        <v>0</v>
      </c>
      <c r="T44" s="123"/>
      <c r="U44" s="124"/>
      <c r="V44" s="125">
        <f t="shared" ref="V44:V46" si="119">T44*U44</f>
        <v>0</v>
      </c>
      <c r="W44" s="126">
        <f t="shared" ref="W44:W46" si="120">G44+M44+S44</f>
        <v>0</v>
      </c>
      <c r="X44" s="127">
        <f t="shared" ref="X44:X46" si="121">J44+P44+V44</f>
        <v>0</v>
      </c>
      <c r="Y44" s="127">
        <f t="shared" si="84"/>
        <v>0</v>
      </c>
      <c r="Z44" s="128" t="e">
        <f t="shared" si="85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3">
      <c r="A45" s="119" t="s">
        <v>71</v>
      </c>
      <c r="B45" s="120" t="s">
        <v>120</v>
      </c>
      <c r="C45" s="121" t="s">
        <v>121</v>
      </c>
      <c r="D45" s="122" t="s">
        <v>113</v>
      </c>
      <c r="E45" s="123"/>
      <c r="F45" s="124"/>
      <c r="G45" s="125">
        <f t="shared" si="114"/>
        <v>0</v>
      </c>
      <c r="H45" s="123"/>
      <c r="I45" s="124"/>
      <c r="J45" s="125">
        <f t="shared" si="115"/>
        <v>0</v>
      </c>
      <c r="K45" s="123"/>
      <c r="L45" s="124"/>
      <c r="M45" s="125">
        <f t="shared" si="116"/>
        <v>0</v>
      </c>
      <c r="N45" s="123"/>
      <c r="O45" s="124"/>
      <c r="P45" s="125">
        <f t="shared" si="117"/>
        <v>0</v>
      </c>
      <c r="Q45" s="123"/>
      <c r="R45" s="124"/>
      <c r="S45" s="125">
        <f t="shared" si="118"/>
        <v>0</v>
      </c>
      <c r="T45" s="123"/>
      <c r="U45" s="124"/>
      <c r="V45" s="125">
        <f t="shared" si="119"/>
        <v>0</v>
      </c>
      <c r="W45" s="126">
        <f t="shared" si="120"/>
        <v>0</v>
      </c>
      <c r="X45" s="127">
        <f t="shared" si="121"/>
        <v>0</v>
      </c>
      <c r="Y45" s="127">
        <f t="shared" si="84"/>
        <v>0</v>
      </c>
      <c r="Z45" s="128" t="e">
        <f t="shared" si="85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3">
      <c r="A46" s="132" t="s">
        <v>71</v>
      </c>
      <c r="B46" s="133" t="s">
        <v>122</v>
      </c>
      <c r="C46" s="165" t="s">
        <v>119</v>
      </c>
      <c r="D46" s="134" t="s">
        <v>113</v>
      </c>
      <c r="E46" s="149"/>
      <c r="F46" s="150"/>
      <c r="G46" s="151">
        <f t="shared" si="114"/>
        <v>0</v>
      </c>
      <c r="H46" s="149"/>
      <c r="I46" s="150"/>
      <c r="J46" s="151">
        <f t="shared" si="115"/>
        <v>0</v>
      </c>
      <c r="K46" s="149"/>
      <c r="L46" s="150"/>
      <c r="M46" s="151">
        <f t="shared" si="116"/>
        <v>0</v>
      </c>
      <c r="N46" s="149"/>
      <c r="O46" s="150"/>
      <c r="P46" s="151">
        <f t="shared" si="117"/>
        <v>0</v>
      </c>
      <c r="Q46" s="149"/>
      <c r="R46" s="150"/>
      <c r="S46" s="151">
        <f t="shared" si="118"/>
        <v>0</v>
      </c>
      <c r="T46" s="149"/>
      <c r="U46" s="150"/>
      <c r="V46" s="151">
        <f t="shared" si="119"/>
        <v>0</v>
      </c>
      <c r="W46" s="138">
        <f t="shared" si="120"/>
        <v>0</v>
      </c>
      <c r="X46" s="127">
        <f t="shared" si="121"/>
        <v>0</v>
      </c>
      <c r="Y46" s="127">
        <f t="shared" si="84"/>
        <v>0</v>
      </c>
      <c r="Z46" s="128" t="e">
        <f t="shared" si="85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67" t="s">
        <v>123</v>
      </c>
      <c r="B47" s="168"/>
      <c r="C47" s="169"/>
      <c r="D47" s="170"/>
      <c r="E47" s="174">
        <f>E43+E39+E35</f>
        <v>0</v>
      </c>
      <c r="F47" s="190"/>
      <c r="G47" s="173">
        <f t="shared" ref="G47:H47" si="122">G43+G39+G35</f>
        <v>0</v>
      </c>
      <c r="H47" s="174">
        <f t="shared" si="122"/>
        <v>0</v>
      </c>
      <c r="I47" s="190"/>
      <c r="J47" s="173">
        <f t="shared" ref="J47:K47" si="123">J43+J39+J35</f>
        <v>0</v>
      </c>
      <c r="K47" s="191">
        <f t="shared" si="123"/>
        <v>0</v>
      </c>
      <c r="L47" s="190"/>
      <c r="M47" s="173">
        <f t="shared" ref="M47:N47" si="124">M43+M39+M35</f>
        <v>0</v>
      </c>
      <c r="N47" s="191">
        <f t="shared" si="124"/>
        <v>0</v>
      </c>
      <c r="O47" s="190"/>
      <c r="P47" s="173">
        <f t="shared" ref="P47:Q47" si="125">P43+P39+P35</f>
        <v>0</v>
      </c>
      <c r="Q47" s="191">
        <f t="shared" si="125"/>
        <v>0</v>
      </c>
      <c r="R47" s="190"/>
      <c r="S47" s="173">
        <f t="shared" ref="S47:T47" si="126">S43+S39+S35</f>
        <v>0</v>
      </c>
      <c r="T47" s="191">
        <f t="shared" si="126"/>
        <v>0</v>
      </c>
      <c r="U47" s="190"/>
      <c r="V47" s="173">
        <f t="shared" ref="V47:X47" si="127">V43+V39+V35</f>
        <v>0</v>
      </c>
      <c r="W47" s="192">
        <f t="shared" si="127"/>
        <v>0</v>
      </c>
      <c r="X47" s="192">
        <f t="shared" si="127"/>
        <v>0</v>
      </c>
      <c r="Y47" s="192">
        <f t="shared" si="84"/>
        <v>0</v>
      </c>
      <c r="Z47" s="192" t="e">
        <f t="shared" si="85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3">
      <c r="A48" s="179" t="s">
        <v>66</v>
      </c>
      <c r="B48" s="180">
        <v>3</v>
      </c>
      <c r="C48" s="181" t="s">
        <v>124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108" t="s">
        <v>68</v>
      </c>
      <c r="B49" s="155" t="s">
        <v>125</v>
      </c>
      <c r="C49" s="110" t="s">
        <v>126</v>
      </c>
      <c r="D49" s="111"/>
      <c r="E49" s="112">
        <f>SUM(E50:E64)</f>
        <v>76</v>
      </c>
      <c r="F49" s="113"/>
      <c r="G49" s="114">
        <f>SUM(G50:G64)</f>
        <v>158734</v>
      </c>
      <c r="H49" s="112">
        <f>SUM(H50:H64)</f>
        <v>71</v>
      </c>
      <c r="I49" s="113"/>
      <c r="J49" s="114">
        <f>SUM(J50:J64)</f>
        <v>145624</v>
      </c>
      <c r="K49" s="112">
        <f t="shared" ref="K49" si="128">SUM(K50:K52)</f>
        <v>0</v>
      </c>
      <c r="L49" s="113"/>
      <c r="M49" s="114">
        <f t="shared" ref="M49:N49" si="129">SUM(M50:M52)</f>
        <v>0</v>
      </c>
      <c r="N49" s="112">
        <f t="shared" si="129"/>
        <v>0</v>
      </c>
      <c r="O49" s="113"/>
      <c r="P49" s="114">
        <f t="shared" ref="P49:Q49" si="130">SUM(P50:P52)</f>
        <v>0</v>
      </c>
      <c r="Q49" s="112">
        <f t="shared" si="130"/>
        <v>0</v>
      </c>
      <c r="R49" s="113"/>
      <c r="S49" s="114">
        <f t="shared" ref="S49:T49" si="131">SUM(S50:S52)</f>
        <v>0</v>
      </c>
      <c r="T49" s="112">
        <f t="shared" si="131"/>
        <v>0</v>
      </c>
      <c r="U49" s="113"/>
      <c r="V49" s="114">
        <f t="shared" ref="V49" si="132">SUM(V50:V52)</f>
        <v>0</v>
      </c>
      <c r="W49" s="114">
        <f>SUM(W50:W64)</f>
        <v>158734</v>
      </c>
      <c r="X49" s="114">
        <f>SUM(X50:X64)</f>
        <v>145624</v>
      </c>
      <c r="Y49" s="115">
        <f t="shared" ref="Y49:Y65" si="133">W49-X49</f>
        <v>13110</v>
      </c>
      <c r="Z49" s="116">
        <f t="shared" ref="Z49:Z65" si="134">Y49/W49</f>
        <v>8.2591001297768599E-2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3">
      <c r="A50" s="354" t="s">
        <v>71</v>
      </c>
      <c r="B50" s="355" t="s">
        <v>127</v>
      </c>
      <c r="C50" s="362" t="s">
        <v>325</v>
      </c>
      <c r="D50" s="357" t="s">
        <v>106</v>
      </c>
      <c r="E50" s="361">
        <v>3</v>
      </c>
      <c r="F50" s="363">
        <v>2170</v>
      </c>
      <c r="G50" s="360">
        <f t="shared" ref="G50:G64" si="135">E50*F50</f>
        <v>6510</v>
      </c>
      <c r="H50" s="123"/>
      <c r="I50" s="124"/>
      <c r="J50" s="125">
        <f t="shared" ref="J50:J52" si="136">H50*I50</f>
        <v>0</v>
      </c>
      <c r="K50" s="123"/>
      <c r="L50" s="124"/>
      <c r="M50" s="125">
        <f t="shared" ref="M50:M52" si="137">K50*L50</f>
        <v>0</v>
      </c>
      <c r="N50" s="123"/>
      <c r="O50" s="124"/>
      <c r="P50" s="125">
        <f t="shared" ref="P50:P52" si="138">N50*O50</f>
        <v>0</v>
      </c>
      <c r="Q50" s="123"/>
      <c r="R50" s="124"/>
      <c r="S50" s="125">
        <f t="shared" ref="S50:S52" si="139">Q50*R50</f>
        <v>0</v>
      </c>
      <c r="T50" s="123"/>
      <c r="U50" s="124"/>
      <c r="V50" s="125">
        <f t="shared" ref="V50:V52" si="140">T50*U50</f>
        <v>0</v>
      </c>
      <c r="W50" s="126">
        <f t="shared" ref="W50:W52" si="141">G50+M50+S50</f>
        <v>6510</v>
      </c>
      <c r="X50" s="127">
        <f t="shared" ref="X50:X52" si="142">J50+P50+V50</f>
        <v>0</v>
      </c>
      <c r="Y50" s="127">
        <f t="shared" si="133"/>
        <v>6510</v>
      </c>
      <c r="Z50" s="128">
        <f t="shared" si="134"/>
        <v>1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3">
      <c r="A51" s="364" t="s">
        <v>71</v>
      </c>
      <c r="B51" s="365" t="s">
        <v>129</v>
      </c>
      <c r="C51" s="366" t="s">
        <v>326</v>
      </c>
      <c r="D51" s="367" t="s">
        <v>106</v>
      </c>
      <c r="E51" s="368">
        <v>1</v>
      </c>
      <c r="F51" s="369">
        <v>4800</v>
      </c>
      <c r="G51" s="370">
        <f t="shared" si="135"/>
        <v>4800</v>
      </c>
      <c r="H51" s="123">
        <v>1</v>
      </c>
      <c r="I51" s="124">
        <v>4800</v>
      </c>
      <c r="J51" s="125">
        <f t="shared" si="136"/>
        <v>4800</v>
      </c>
      <c r="K51" s="123"/>
      <c r="L51" s="124"/>
      <c r="M51" s="125">
        <f t="shared" si="137"/>
        <v>0</v>
      </c>
      <c r="N51" s="123"/>
      <c r="O51" s="124"/>
      <c r="P51" s="125">
        <f t="shared" si="138"/>
        <v>0</v>
      </c>
      <c r="Q51" s="123"/>
      <c r="R51" s="124"/>
      <c r="S51" s="125">
        <f t="shared" si="139"/>
        <v>0</v>
      </c>
      <c r="T51" s="123"/>
      <c r="U51" s="124"/>
      <c r="V51" s="125">
        <f t="shared" si="140"/>
        <v>0</v>
      </c>
      <c r="W51" s="126">
        <f t="shared" si="141"/>
        <v>4800</v>
      </c>
      <c r="X51" s="127">
        <f t="shared" si="142"/>
        <v>4800</v>
      </c>
      <c r="Y51" s="127">
        <f t="shared" si="133"/>
        <v>0</v>
      </c>
      <c r="Z51" s="128">
        <f t="shared" si="134"/>
        <v>0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364" t="s">
        <v>71</v>
      </c>
      <c r="B52" s="365" t="s">
        <v>131</v>
      </c>
      <c r="C52" s="366" t="s">
        <v>327</v>
      </c>
      <c r="D52" s="367" t="s">
        <v>106</v>
      </c>
      <c r="E52" s="368">
        <v>1</v>
      </c>
      <c r="F52" s="369">
        <v>5724</v>
      </c>
      <c r="G52" s="370">
        <f t="shared" si="135"/>
        <v>5724</v>
      </c>
      <c r="H52" s="135">
        <v>1</v>
      </c>
      <c r="I52" s="136">
        <v>5724</v>
      </c>
      <c r="J52" s="137">
        <f t="shared" si="136"/>
        <v>5724</v>
      </c>
      <c r="K52" s="135"/>
      <c r="L52" s="136"/>
      <c r="M52" s="137">
        <f t="shared" si="137"/>
        <v>0</v>
      </c>
      <c r="N52" s="135"/>
      <c r="O52" s="136"/>
      <c r="P52" s="137">
        <f t="shared" si="138"/>
        <v>0</v>
      </c>
      <c r="Q52" s="135"/>
      <c r="R52" s="136"/>
      <c r="S52" s="137">
        <f t="shared" si="139"/>
        <v>0</v>
      </c>
      <c r="T52" s="135"/>
      <c r="U52" s="136"/>
      <c r="V52" s="137">
        <f t="shared" si="140"/>
        <v>0</v>
      </c>
      <c r="W52" s="138">
        <f t="shared" si="141"/>
        <v>5724</v>
      </c>
      <c r="X52" s="127">
        <f t="shared" si="142"/>
        <v>5724</v>
      </c>
      <c r="Y52" s="127">
        <f t="shared" si="133"/>
        <v>0</v>
      </c>
      <c r="Z52" s="128">
        <f t="shared" si="134"/>
        <v>0</v>
      </c>
      <c r="AA52" s="139"/>
      <c r="AB52" s="131"/>
      <c r="AC52" s="131"/>
      <c r="AD52" s="131"/>
      <c r="AE52" s="131"/>
      <c r="AF52" s="131"/>
      <c r="AG52" s="131"/>
    </row>
    <row r="53" spans="1:33" s="352" customFormat="1" ht="30" customHeight="1" x14ac:dyDescent="0.3">
      <c r="A53" s="364" t="s">
        <v>71</v>
      </c>
      <c r="B53" s="365" t="s">
        <v>328</v>
      </c>
      <c r="C53" s="371" t="s">
        <v>329</v>
      </c>
      <c r="D53" s="367" t="s">
        <v>106</v>
      </c>
      <c r="E53" s="368">
        <v>6</v>
      </c>
      <c r="F53" s="369">
        <v>5000</v>
      </c>
      <c r="G53" s="370">
        <f t="shared" si="135"/>
        <v>30000</v>
      </c>
      <c r="H53" s="123">
        <v>4</v>
      </c>
      <c r="I53" s="124">
        <v>5000</v>
      </c>
      <c r="J53" s="125">
        <f t="shared" ref="J53:J58" si="143">H53*I53</f>
        <v>20000</v>
      </c>
      <c r="K53" s="123"/>
      <c r="L53" s="124"/>
      <c r="M53" s="125">
        <f t="shared" ref="M53:M58" si="144">K53*L53</f>
        <v>0</v>
      </c>
      <c r="N53" s="123"/>
      <c r="O53" s="124"/>
      <c r="P53" s="125">
        <f t="shared" ref="P53:P58" si="145">N53*O53</f>
        <v>0</v>
      </c>
      <c r="Q53" s="123"/>
      <c r="R53" s="124"/>
      <c r="S53" s="125">
        <f t="shared" ref="S53:S58" si="146">Q53*R53</f>
        <v>0</v>
      </c>
      <c r="T53" s="123"/>
      <c r="U53" s="124"/>
      <c r="V53" s="125">
        <f t="shared" ref="V53:V58" si="147">T53*U53</f>
        <v>0</v>
      </c>
      <c r="W53" s="126">
        <f t="shared" ref="W53:W58" si="148">G53+M53+S53</f>
        <v>30000</v>
      </c>
      <c r="X53" s="127">
        <f t="shared" ref="X53:X58" si="149">J53+P53+V53</f>
        <v>20000</v>
      </c>
      <c r="Y53" s="127">
        <f t="shared" ref="Y53:Y58" si="150">W53-X53</f>
        <v>10000</v>
      </c>
      <c r="Z53" s="128">
        <f t="shared" ref="Z53:Z58" si="151">Y53/W53</f>
        <v>0.33333333333333331</v>
      </c>
      <c r="AA53" s="129"/>
      <c r="AB53" s="131"/>
      <c r="AC53" s="131"/>
      <c r="AD53" s="131"/>
      <c r="AE53" s="131"/>
      <c r="AF53" s="131"/>
      <c r="AG53" s="131"/>
    </row>
    <row r="54" spans="1:33" s="352" customFormat="1" ht="30" customHeight="1" x14ac:dyDescent="0.3">
      <c r="A54" s="364" t="s">
        <v>71</v>
      </c>
      <c r="B54" s="365" t="s">
        <v>330</v>
      </c>
      <c r="C54" s="371" t="s">
        <v>331</v>
      </c>
      <c r="D54" s="367" t="s">
        <v>106</v>
      </c>
      <c r="E54" s="368">
        <v>4</v>
      </c>
      <c r="F54" s="372">
        <v>5900</v>
      </c>
      <c r="G54" s="370">
        <f t="shared" si="135"/>
        <v>23600</v>
      </c>
      <c r="H54" s="123">
        <v>5</v>
      </c>
      <c r="I54" s="124">
        <v>5900</v>
      </c>
      <c r="J54" s="125">
        <f t="shared" si="143"/>
        <v>29500</v>
      </c>
      <c r="K54" s="123"/>
      <c r="L54" s="124"/>
      <c r="M54" s="125">
        <f t="shared" si="144"/>
        <v>0</v>
      </c>
      <c r="N54" s="123"/>
      <c r="O54" s="124"/>
      <c r="P54" s="125">
        <f t="shared" si="145"/>
        <v>0</v>
      </c>
      <c r="Q54" s="123"/>
      <c r="R54" s="124"/>
      <c r="S54" s="125">
        <f t="shared" si="146"/>
        <v>0</v>
      </c>
      <c r="T54" s="123"/>
      <c r="U54" s="124"/>
      <c r="V54" s="125">
        <f t="shared" si="147"/>
        <v>0</v>
      </c>
      <c r="W54" s="126">
        <f t="shared" si="148"/>
        <v>23600</v>
      </c>
      <c r="X54" s="127">
        <f t="shared" si="149"/>
        <v>29500</v>
      </c>
      <c r="Y54" s="127">
        <f t="shared" si="150"/>
        <v>-5900</v>
      </c>
      <c r="Z54" s="128">
        <f t="shared" si="151"/>
        <v>-0.25</v>
      </c>
      <c r="AA54" s="129"/>
      <c r="AB54" s="131"/>
      <c r="AC54" s="131"/>
      <c r="AD54" s="131"/>
      <c r="AE54" s="131"/>
      <c r="AF54" s="131"/>
      <c r="AG54" s="131"/>
    </row>
    <row r="55" spans="1:33" s="352" customFormat="1" ht="30" customHeight="1" x14ac:dyDescent="0.3">
      <c r="A55" s="364" t="s">
        <v>71</v>
      </c>
      <c r="B55" s="365" t="s">
        <v>332</v>
      </c>
      <c r="C55" s="371" t="s">
        <v>333</v>
      </c>
      <c r="D55" s="367" t="s">
        <v>106</v>
      </c>
      <c r="E55" s="368">
        <v>4</v>
      </c>
      <c r="F55" s="372">
        <v>4500</v>
      </c>
      <c r="G55" s="370">
        <f t="shared" si="135"/>
        <v>18000</v>
      </c>
      <c r="H55" s="135">
        <v>4</v>
      </c>
      <c r="I55" s="136">
        <v>4500</v>
      </c>
      <c r="J55" s="137">
        <f t="shared" si="143"/>
        <v>18000</v>
      </c>
      <c r="K55" s="135"/>
      <c r="L55" s="136"/>
      <c r="M55" s="137">
        <f t="shared" si="144"/>
        <v>0</v>
      </c>
      <c r="N55" s="135"/>
      <c r="O55" s="136"/>
      <c r="P55" s="137">
        <f t="shared" si="145"/>
        <v>0</v>
      </c>
      <c r="Q55" s="135"/>
      <c r="R55" s="136"/>
      <c r="S55" s="137">
        <f t="shared" si="146"/>
        <v>0</v>
      </c>
      <c r="T55" s="135"/>
      <c r="U55" s="136"/>
      <c r="V55" s="137">
        <f t="shared" si="147"/>
        <v>0</v>
      </c>
      <c r="W55" s="138">
        <f t="shared" si="148"/>
        <v>18000</v>
      </c>
      <c r="X55" s="127">
        <f t="shared" si="149"/>
        <v>18000</v>
      </c>
      <c r="Y55" s="127">
        <f t="shared" si="150"/>
        <v>0</v>
      </c>
      <c r="Z55" s="128">
        <f t="shared" si="151"/>
        <v>0</v>
      </c>
      <c r="AA55" s="139"/>
      <c r="AB55" s="131"/>
      <c r="AC55" s="131"/>
      <c r="AD55" s="131"/>
      <c r="AE55" s="131"/>
      <c r="AF55" s="131"/>
      <c r="AG55" s="131"/>
    </row>
    <row r="56" spans="1:33" s="352" customFormat="1" ht="30" customHeight="1" x14ac:dyDescent="0.3">
      <c r="A56" s="364" t="s">
        <v>71</v>
      </c>
      <c r="B56" s="365" t="s">
        <v>334</v>
      </c>
      <c r="C56" s="371" t="s">
        <v>335</v>
      </c>
      <c r="D56" s="367" t="s">
        <v>106</v>
      </c>
      <c r="E56" s="368">
        <v>2</v>
      </c>
      <c r="F56" s="372">
        <v>5000</v>
      </c>
      <c r="G56" s="370">
        <f t="shared" si="135"/>
        <v>10000</v>
      </c>
      <c r="H56" s="123">
        <v>2</v>
      </c>
      <c r="I56" s="124">
        <v>5000</v>
      </c>
      <c r="J56" s="125">
        <f t="shared" si="143"/>
        <v>10000</v>
      </c>
      <c r="K56" s="123"/>
      <c r="L56" s="124"/>
      <c r="M56" s="125">
        <f t="shared" si="144"/>
        <v>0</v>
      </c>
      <c r="N56" s="123"/>
      <c r="O56" s="124"/>
      <c r="P56" s="125">
        <f t="shared" si="145"/>
        <v>0</v>
      </c>
      <c r="Q56" s="123"/>
      <c r="R56" s="124"/>
      <c r="S56" s="125">
        <f t="shared" si="146"/>
        <v>0</v>
      </c>
      <c r="T56" s="123"/>
      <c r="U56" s="124"/>
      <c r="V56" s="125">
        <f t="shared" si="147"/>
        <v>0</v>
      </c>
      <c r="W56" s="126">
        <f t="shared" si="148"/>
        <v>10000</v>
      </c>
      <c r="X56" s="127">
        <f t="shared" si="149"/>
        <v>10000</v>
      </c>
      <c r="Y56" s="127">
        <f t="shared" si="150"/>
        <v>0</v>
      </c>
      <c r="Z56" s="128">
        <f t="shared" si="151"/>
        <v>0</v>
      </c>
      <c r="AA56" s="129"/>
      <c r="AB56" s="131"/>
      <c r="AC56" s="131"/>
      <c r="AD56" s="131"/>
      <c r="AE56" s="131"/>
      <c r="AF56" s="131"/>
      <c r="AG56" s="131"/>
    </row>
    <row r="57" spans="1:33" s="352" customFormat="1" ht="30" customHeight="1" x14ac:dyDescent="0.3">
      <c r="A57" s="364" t="s">
        <v>71</v>
      </c>
      <c r="B57" s="365" t="s">
        <v>336</v>
      </c>
      <c r="C57" s="371" t="s">
        <v>337</v>
      </c>
      <c r="D57" s="367" t="s">
        <v>106</v>
      </c>
      <c r="E57" s="368">
        <v>1</v>
      </c>
      <c r="F57" s="372">
        <v>5700</v>
      </c>
      <c r="G57" s="370">
        <f t="shared" si="135"/>
        <v>5700</v>
      </c>
      <c r="H57" s="123">
        <v>1</v>
      </c>
      <c r="I57" s="124">
        <v>5700</v>
      </c>
      <c r="J57" s="125">
        <f t="shared" si="143"/>
        <v>5700</v>
      </c>
      <c r="K57" s="123"/>
      <c r="L57" s="124"/>
      <c r="M57" s="125">
        <f t="shared" si="144"/>
        <v>0</v>
      </c>
      <c r="N57" s="123"/>
      <c r="O57" s="124"/>
      <c r="P57" s="125">
        <f t="shared" si="145"/>
        <v>0</v>
      </c>
      <c r="Q57" s="123"/>
      <c r="R57" s="124"/>
      <c r="S57" s="125">
        <f t="shared" si="146"/>
        <v>0</v>
      </c>
      <c r="T57" s="123"/>
      <c r="U57" s="124"/>
      <c r="V57" s="125">
        <f t="shared" si="147"/>
        <v>0</v>
      </c>
      <c r="W57" s="126">
        <f t="shared" si="148"/>
        <v>5700</v>
      </c>
      <c r="X57" s="127">
        <f t="shared" si="149"/>
        <v>5700</v>
      </c>
      <c r="Y57" s="127">
        <f t="shared" si="150"/>
        <v>0</v>
      </c>
      <c r="Z57" s="128">
        <f t="shared" si="151"/>
        <v>0</v>
      </c>
      <c r="AA57" s="129"/>
      <c r="AB57" s="131"/>
      <c r="AC57" s="131"/>
      <c r="AD57" s="131"/>
      <c r="AE57" s="131"/>
      <c r="AF57" s="131"/>
      <c r="AG57" s="131"/>
    </row>
    <row r="58" spans="1:33" s="352" customFormat="1" ht="30" customHeight="1" x14ac:dyDescent="0.3">
      <c r="A58" s="364" t="s">
        <v>71</v>
      </c>
      <c r="B58" s="365" t="s">
        <v>338</v>
      </c>
      <c r="C58" s="371" t="s">
        <v>339</v>
      </c>
      <c r="D58" s="367" t="s">
        <v>106</v>
      </c>
      <c r="E58" s="368">
        <v>1</v>
      </c>
      <c r="F58" s="369">
        <v>900</v>
      </c>
      <c r="G58" s="370">
        <f t="shared" si="135"/>
        <v>900</v>
      </c>
      <c r="H58" s="135">
        <v>1</v>
      </c>
      <c r="I58" s="136">
        <v>900</v>
      </c>
      <c r="J58" s="137">
        <f t="shared" si="143"/>
        <v>900</v>
      </c>
      <c r="K58" s="135"/>
      <c r="L58" s="136"/>
      <c r="M58" s="137">
        <f t="shared" si="144"/>
        <v>0</v>
      </c>
      <c r="N58" s="135"/>
      <c r="O58" s="136"/>
      <c r="P58" s="137">
        <f t="shared" si="145"/>
        <v>0</v>
      </c>
      <c r="Q58" s="135"/>
      <c r="R58" s="136"/>
      <c r="S58" s="137">
        <f t="shared" si="146"/>
        <v>0</v>
      </c>
      <c r="T58" s="135"/>
      <c r="U58" s="136"/>
      <c r="V58" s="137">
        <f t="shared" si="147"/>
        <v>0</v>
      </c>
      <c r="W58" s="138">
        <f t="shared" si="148"/>
        <v>900</v>
      </c>
      <c r="X58" s="127">
        <f t="shared" si="149"/>
        <v>900</v>
      </c>
      <c r="Y58" s="127">
        <f t="shared" si="150"/>
        <v>0</v>
      </c>
      <c r="Z58" s="128">
        <f t="shared" si="151"/>
        <v>0</v>
      </c>
      <c r="AA58" s="139"/>
      <c r="AB58" s="131"/>
      <c r="AC58" s="131"/>
      <c r="AD58" s="131"/>
      <c r="AE58" s="131"/>
      <c r="AF58" s="131"/>
      <c r="AG58" s="131"/>
    </row>
    <row r="59" spans="1:33" s="352" customFormat="1" ht="30" customHeight="1" x14ac:dyDescent="0.3">
      <c r="A59" s="364" t="s">
        <v>71</v>
      </c>
      <c r="B59" s="365" t="s">
        <v>340</v>
      </c>
      <c r="C59" s="366" t="s">
        <v>341</v>
      </c>
      <c r="D59" s="367" t="s">
        <v>106</v>
      </c>
      <c r="E59" s="368">
        <v>20</v>
      </c>
      <c r="F59" s="369">
        <v>1800</v>
      </c>
      <c r="G59" s="370">
        <f t="shared" si="135"/>
        <v>36000</v>
      </c>
      <c r="H59" s="123">
        <v>20</v>
      </c>
      <c r="I59" s="124">
        <v>1800</v>
      </c>
      <c r="J59" s="125">
        <f t="shared" ref="J59:J64" si="152">H59*I59</f>
        <v>36000</v>
      </c>
      <c r="K59" s="123"/>
      <c r="L59" s="124"/>
      <c r="M59" s="125">
        <f t="shared" ref="M59:M64" si="153">K59*L59</f>
        <v>0</v>
      </c>
      <c r="N59" s="123"/>
      <c r="O59" s="124"/>
      <c r="P59" s="125">
        <f t="shared" ref="P59:P64" si="154">N59*O59</f>
        <v>0</v>
      </c>
      <c r="Q59" s="123"/>
      <c r="R59" s="124"/>
      <c r="S59" s="125">
        <f t="shared" ref="S59:S64" si="155">Q59*R59</f>
        <v>0</v>
      </c>
      <c r="T59" s="123"/>
      <c r="U59" s="124"/>
      <c r="V59" s="125">
        <f t="shared" ref="V59:V64" si="156">T59*U59</f>
        <v>0</v>
      </c>
      <c r="W59" s="126">
        <f t="shared" ref="W59:W64" si="157">G59+M59+S59</f>
        <v>36000</v>
      </c>
      <c r="X59" s="127">
        <f t="shared" ref="X59:X64" si="158">J59+P59+V59</f>
        <v>36000</v>
      </c>
      <c r="Y59" s="127">
        <f t="shared" ref="Y59:Y64" si="159">W59-X59</f>
        <v>0</v>
      </c>
      <c r="Z59" s="128">
        <f t="shared" ref="Z59:Z64" si="160">Y59/W59</f>
        <v>0</v>
      </c>
      <c r="AA59" s="129"/>
      <c r="AB59" s="131"/>
      <c r="AC59" s="131"/>
      <c r="AD59" s="131"/>
      <c r="AE59" s="131"/>
      <c r="AF59" s="131"/>
      <c r="AG59" s="131"/>
    </row>
    <row r="60" spans="1:33" s="352" customFormat="1" ht="30" customHeight="1" x14ac:dyDescent="0.3">
      <c r="A60" s="364" t="s">
        <v>71</v>
      </c>
      <c r="B60" s="365" t="s">
        <v>342</v>
      </c>
      <c r="C60" s="366" t="s">
        <v>343</v>
      </c>
      <c r="D60" s="367" t="s">
        <v>344</v>
      </c>
      <c r="E60" s="368">
        <v>20</v>
      </c>
      <c r="F60" s="369">
        <v>300</v>
      </c>
      <c r="G60" s="370">
        <f t="shared" si="135"/>
        <v>6000</v>
      </c>
      <c r="H60" s="123">
        <v>20</v>
      </c>
      <c r="I60" s="124">
        <v>300</v>
      </c>
      <c r="J60" s="125">
        <f t="shared" si="152"/>
        <v>6000</v>
      </c>
      <c r="K60" s="123"/>
      <c r="L60" s="124"/>
      <c r="M60" s="125">
        <f t="shared" si="153"/>
        <v>0</v>
      </c>
      <c r="N60" s="123"/>
      <c r="O60" s="124"/>
      <c r="P60" s="125">
        <f t="shared" si="154"/>
        <v>0</v>
      </c>
      <c r="Q60" s="123"/>
      <c r="R60" s="124"/>
      <c r="S60" s="125">
        <f t="shared" si="155"/>
        <v>0</v>
      </c>
      <c r="T60" s="123"/>
      <c r="U60" s="124"/>
      <c r="V60" s="125">
        <f t="shared" si="156"/>
        <v>0</v>
      </c>
      <c r="W60" s="126">
        <f t="shared" si="157"/>
        <v>6000</v>
      </c>
      <c r="X60" s="127">
        <f t="shared" si="158"/>
        <v>6000</v>
      </c>
      <c r="Y60" s="127">
        <f t="shared" si="159"/>
        <v>0</v>
      </c>
      <c r="Z60" s="128">
        <f t="shared" si="160"/>
        <v>0</v>
      </c>
      <c r="AA60" s="129"/>
      <c r="AB60" s="131"/>
      <c r="AC60" s="131"/>
      <c r="AD60" s="131"/>
      <c r="AE60" s="131"/>
      <c r="AF60" s="131"/>
      <c r="AG60" s="131"/>
    </row>
    <row r="61" spans="1:33" s="352" customFormat="1" ht="30" customHeight="1" x14ac:dyDescent="0.3">
      <c r="A61" s="364" t="s">
        <v>71</v>
      </c>
      <c r="B61" s="365" t="s">
        <v>345</v>
      </c>
      <c r="C61" s="366" t="s">
        <v>346</v>
      </c>
      <c r="D61" s="367" t="s">
        <v>106</v>
      </c>
      <c r="E61" s="368">
        <v>1</v>
      </c>
      <c r="F61" s="369">
        <v>2500</v>
      </c>
      <c r="G61" s="370">
        <f t="shared" si="135"/>
        <v>2500</v>
      </c>
      <c r="H61" s="123">
        <v>1</v>
      </c>
      <c r="I61" s="124">
        <v>2500</v>
      </c>
      <c r="J61" s="125">
        <f t="shared" si="152"/>
        <v>2500</v>
      </c>
      <c r="K61" s="123"/>
      <c r="L61" s="124"/>
      <c r="M61" s="125">
        <f t="shared" si="153"/>
        <v>0</v>
      </c>
      <c r="N61" s="123"/>
      <c r="O61" s="124"/>
      <c r="P61" s="125">
        <f t="shared" si="154"/>
        <v>0</v>
      </c>
      <c r="Q61" s="123"/>
      <c r="R61" s="124"/>
      <c r="S61" s="125">
        <f t="shared" si="155"/>
        <v>0</v>
      </c>
      <c r="T61" s="123"/>
      <c r="U61" s="124"/>
      <c r="V61" s="125">
        <f t="shared" si="156"/>
        <v>0</v>
      </c>
      <c r="W61" s="126">
        <f t="shared" si="157"/>
        <v>2500</v>
      </c>
      <c r="X61" s="127">
        <f t="shared" si="158"/>
        <v>2500</v>
      </c>
      <c r="Y61" s="127">
        <f t="shared" si="159"/>
        <v>0</v>
      </c>
      <c r="Z61" s="128">
        <f t="shared" si="160"/>
        <v>0</v>
      </c>
      <c r="AA61" s="129"/>
      <c r="AB61" s="131"/>
      <c r="AC61" s="131"/>
      <c r="AD61" s="131"/>
      <c r="AE61" s="131"/>
      <c r="AF61" s="131"/>
      <c r="AG61" s="131"/>
    </row>
    <row r="62" spans="1:33" s="352" customFormat="1" ht="30" customHeight="1" x14ac:dyDescent="0.3">
      <c r="A62" s="364" t="s">
        <v>71</v>
      </c>
      <c r="B62" s="365" t="s">
        <v>347</v>
      </c>
      <c r="C62" s="373" t="s">
        <v>348</v>
      </c>
      <c r="D62" s="374" t="s">
        <v>106</v>
      </c>
      <c r="E62" s="375">
        <v>10</v>
      </c>
      <c r="F62" s="372">
        <v>300</v>
      </c>
      <c r="G62" s="376">
        <f t="shared" si="135"/>
        <v>3000</v>
      </c>
      <c r="H62" s="123">
        <v>10</v>
      </c>
      <c r="I62" s="124">
        <v>300</v>
      </c>
      <c r="J62" s="125">
        <f t="shared" si="152"/>
        <v>3000</v>
      </c>
      <c r="K62" s="123"/>
      <c r="L62" s="124"/>
      <c r="M62" s="125">
        <f t="shared" si="153"/>
        <v>0</v>
      </c>
      <c r="N62" s="123"/>
      <c r="O62" s="124"/>
      <c r="P62" s="125">
        <f t="shared" si="154"/>
        <v>0</v>
      </c>
      <c r="Q62" s="123"/>
      <c r="R62" s="124"/>
      <c r="S62" s="125">
        <f t="shared" si="155"/>
        <v>0</v>
      </c>
      <c r="T62" s="123"/>
      <c r="U62" s="124"/>
      <c r="V62" s="125">
        <f t="shared" si="156"/>
        <v>0</v>
      </c>
      <c r="W62" s="126">
        <f t="shared" si="157"/>
        <v>3000</v>
      </c>
      <c r="X62" s="127">
        <f t="shared" si="158"/>
        <v>3000</v>
      </c>
      <c r="Y62" s="127">
        <f t="shared" si="159"/>
        <v>0</v>
      </c>
      <c r="Z62" s="128">
        <f t="shared" si="160"/>
        <v>0</v>
      </c>
      <c r="AA62" s="129"/>
      <c r="AB62" s="131"/>
      <c r="AC62" s="131"/>
      <c r="AD62" s="131"/>
      <c r="AE62" s="131"/>
      <c r="AF62" s="131"/>
      <c r="AG62" s="131"/>
    </row>
    <row r="63" spans="1:33" s="352" customFormat="1" ht="30" customHeight="1" x14ac:dyDescent="0.3">
      <c r="A63" s="364" t="s">
        <v>71</v>
      </c>
      <c r="B63" s="365" t="s">
        <v>349</v>
      </c>
      <c r="C63" s="373" t="s">
        <v>350</v>
      </c>
      <c r="D63" s="374" t="s">
        <v>106</v>
      </c>
      <c r="E63" s="375">
        <v>1</v>
      </c>
      <c r="F63" s="372">
        <v>3500</v>
      </c>
      <c r="G63" s="376">
        <f t="shared" si="135"/>
        <v>3500</v>
      </c>
      <c r="H63" s="135">
        <v>1</v>
      </c>
      <c r="I63" s="136">
        <v>3500</v>
      </c>
      <c r="J63" s="137">
        <f t="shared" si="152"/>
        <v>3500</v>
      </c>
      <c r="K63" s="135"/>
      <c r="L63" s="136"/>
      <c r="M63" s="137">
        <f t="shared" si="153"/>
        <v>0</v>
      </c>
      <c r="N63" s="135"/>
      <c r="O63" s="136"/>
      <c r="P63" s="137">
        <f t="shared" si="154"/>
        <v>0</v>
      </c>
      <c r="Q63" s="135"/>
      <c r="R63" s="136"/>
      <c r="S63" s="137">
        <f t="shared" si="155"/>
        <v>0</v>
      </c>
      <c r="T63" s="135"/>
      <c r="U63" s="136"/>
      <c r="V63" s="137">
        <f t="shared" si="156"/>
        <v>0</v>
      </c>
      <c r="W63" s="138">
        <f t="shared" si="157"/>
        <v>3500</v>
      </c>
      <c r="X63" s="127">
        <f t="shared" si="158"/>
        <v>3500</v>
      </c>
      <c r="Y63" s="127">
        <f t="shared" si="159"/>
        <v>0</v>
      </c>
      <c r="Z63" s="128">
        <f t="shared" si="160"/>
        <v>0</v>
      </c>
      <c r="AA63" s="139"/>
      <c r="AB63" s="131"/>
      <c r="AC63" s="131"/>
      <c r="AD63" s="131"/>
      <c r="AE63" s="131"/>
      <c r="AF63" s="131"/>
      <c r="AG63" s="131"/>
    </row>
    <row r="64" spans="1:33" s="352" customFormat="1" ht="30" customHeight="1" thickBot="1" x14ac:dyDescent="0.35">
      <c r="A64" s="364" t="s">
        <v>71</v>
      </c>
      <c r="B64" s="365" t="s">
        <v>351</v>
      </c>
      <c r="C64" s="371" t="s">
        <v>352</v>
      </c>
      <c r="D64" s="367" t="s">
        <v>106</v>
      </c>
      <c r="E64" s="368">
        <v>1</v>
      </c>
      <c r="F64" s="369">
        <v>2500</v>
      </c>
      <c r="G64" s="370">
        <f t="shared" si="135"/>
        <v>2500</v>
      </c>
      <c r="H64" s="123"/>
      <c r="I64" s="124"/>
      <c r="J64" s="125">
        <f t="shared" si="152"/>
        <v>0</v>
      </c>
      <c r="K64" s="123"/>
      <c r="L64" s="124"/>
      <c r="M64" s="125">
        <f t="shared" si="153"/>
        <v>0</v>
      </c>
      <c r="N64" s="123"/>
      <c r="O64" s="124"/>
      <c r="P64" s="125">
        <f t="shared" si="154"/>
        <v>0</v>
      </c>
      <c r="Q64" s="123"/>
      <c r="R64" s="124"/>
      <c r="S64" s="125">
        <f t="shared" si="155"/>
        <v>0</v>
      </c>
      <c r="T64" s="123"/>
      <c r="U64" s="124"/>
      <c r="V64" s="125">
        <f t="shared" si="156"/>
        <v>0</v>
      </c>
      <c r="W64" s="126">
        <f t="shared" si="157"/>
        <v>2500</v>
      </c>
      <c r="X64" s="127">
        <f t="shared" si="158"/>
        <v>0</v>
      </c>
      <c r="Y64" s="127">
        <f t="shared" si="159"/>
        <v>2500</v>
      </c>
      <c r="Z64" s="128">
        <f t="shared" si="160"/>
        <v>1</v>
      </c>
      <c r="AA64" s="129"/>
      <c r="AB64" s="131"/>
      <c r="AC64" s="131"/>
      <c r="AD64" s="131"/>
      <c r="AE64" s="131"/>
      <c r="AF64" s="131"/>
      <c r="AG64" s="131"/>
    </row>
    <row r="65" spans="1:33" ht="30" customHeight="1" thickBot="1" x14ac:dyDescent="0.35">
      <c r="A65" s="167" t="s">
        <v>133</v>
      </c>
      <c r="B65" s="168"/>
      <c r="C65" s="169"/>
      <c r="D65" s="170"/>
      <c r="E65" s="174">
        <f>E49</f>
        <v>76</v>
      </c>
      <c r="F65" s="190"/>
      <c r="G65" s="173">
        <f>G49</f>
        <v>158734</v>
      </c>
      <c r="H65" s="174">
        <f>H49</f>
        <v>71</v>
      </c>
      <c r="I65" s="190"/>
      <c r="J65" s="173">
        <f>J49</f>
        <v>145624</v>
      </c>
      <c r="K65" s="191">
        <f>K53+K49</f>
        <v>0</v>
      </c>
      <c r="L65" s="190"/>
      <c r="M65" s="173">
        <f>M53+M49</f>
        <v>0</v>
      </c>
      <c r="N65" s="191">
        <f>N53+N49</f>
        <v>0</v>
      </c>
      <c r="O65" s="190"/>
      <c r="P65" s="173">
        <f>P53+P49</f>
        <v>0</v>
      </c>
      <c r="Q65" s="191">
        <f>Q53+Q49</f>
        <v>0</v>
      </c>
      <c r="R65" s="190"/>
      <c r="S65" s="173">
        <f>S53+S49</f>
        <v>0</v>
      </c>
      <c r="T65" s="191">
        <f>T53+T49</f>
        <v>0</v>
      </c>
      <c r="U65" s="190"/>
      <c r="V65" s="173">
        <f>V53+V49</f>
        <v>0</v>
      </c>
      <c r="W65" s="192">
        <f>W53+W49</f>
        <v>188734</v>
      </c>
      <c r="X65" s="192">
        <f>X53+X49</f>
        <v>165624</v>
      </c>
      <c r="Y65" s="192">
        <f t="shared" si="133"/>
        <v>23110</v>
      </c>
      <c r="Z65" s="192">
        <f t="shared" si="134"/>
        <v>0.12244746574544067</v>
      </c>
      <c r="AA65" s="178"/>
      <c r="AB65" s="131"/>
      <c r="AC65" s="131"/>
      <c r="AD65" s="131"/>
      <c r="AE65" s="7"/>
      <c r="AF65" s="7"/>
      <c r="AG65" s="7"/>
    </row>
    <row r="66" spans="1:33" ht="30" customHeight="1" x14ac:dyDescent="0.3">
      <c r="A66" s="179" t="s">
        <v>66</v>
      </c>
      <c r="B66" s="180">
        <v>4</v>
      </c>
      <c r="C66" s="181" t="s">
        <v>134</v>
      </c>
      <c r="D66" s="182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183"/>
      <c r="Z66" s="106"/>
      <c r="AA66" s="107"/>
      <c r="AB66" s="7"/>
      <c r="AC66" s="7"/>
      <c r="AD66" s="7"/>
      <c r="AE66" s="7"/>
      <c r="AF66" s="7"/>
      <c r="AG66" s="7"/>
    </row>
    <row r="67" spans="1:33" ht="30" customHeight="1" x14ac:dyDescent="0.3">
      <c r="A67" s="108" t="s">
        <v>68</v>
      </c>
      <c r="B67" s="155" t="s">
        <v>135</v>
      </c>
      <c r="C67" s="193" t="s">
        <v>136</v>
      </c>
      <c r="D67" s="111"/>
      <c r="E67" s="112">
        <f>SUM(E68:E70)</f>
        <v>0</v>
      </c>
      <c r="F67" s="113"/>
      <c r="G67" s="114">
        <f t="shared" ref="G67:H67" si="161">SUM(G68:G70)</f>
        <v>0</v>
      </c>
      <c r="H67" s="112">
        <f t="shared" si="161"/>
        <v>0</v>
      </c>
      <c r="I67" s="113"/>
      <c r="J67" s="114">
        <f t="shared" ref="J67:K67" si="162">SUM(J68:J70)</f>
        <v>0</v>
      </c>
      <c r="K67" s="112">
        <f t="shared" si="162"/>
        <v>0</v>
      </c>
      <c r="L67" s="113"/>
      <c r="M67" s="114">
        <f t="shared" ref="M67:N67" si="163">SUM(M68:M70)</f>
        <v>0</v>
      </c>
      <c r="N67" s="112">
        <f t="shared" si="163"/>
        <v>0</v>
      </c>
      <c r="O67" s="113"/>
      <c r="P67" s="114">
        <f t="shared" ref="P67:Q67" si="164">SUM(P68:P70)</f>
        <v>0</v>
      </c>
      <c r="Q67" s="112">
        <f t="shared" si="164"/>
        <v>0</v>
      </c>
      <c r="R67" s="113"/>
      <c r="S67" s="114">
        <f t="shared" ref="S67:T67" si="165">SUM(S68:S70)</f>
        <v>0</v>
      </c>
      <c r="T67" s="112">
        <f t="shared" si="165"/>
        <v>0</v>
      </c>
      <c r="U67" s="113"/>
      <c r="V67" s="114">
        <f t="shared" ref="V67:X67" si="166">SUM(V68:V70)</f>
        <v>0</v>
      </c>
      <c r="W67" s="114">
        <f t="shared" si="166"/>
        <v>0</v>
      </c>
      <c r="X67" s="114">
        <f t="shared" si="166"/>
        <v>0</v>
      </c>
      <c r="Y67" s="194">
        <f t="shared" ref="Y67:Y87" si="167">W67-X67</f>
        <v>0</v>
      </c>
      <c r="Z67" s="116" t="e">
        <f t="shared" ref="Z67:Z87" si="168">Y67/W67</f>
        <v>#DIV/0!</v>
      </c>
      <c r="AA67" s="117"/>
      <c r="AB67" s="118"/>
      <c r="AC67" s="118"/>
      <c r="AD67" s="118"/>
      <c r="AE67" s="118"/>
      <c r="AF67" s="118"/>
      <c r="AG67" s="118"/>
    </row>
    <row r="68" spans="1:33" ht="30" customHeight="1" x14ac:dyDescent="0.3">
      <c r="A68" s="119" t="s">
        <v>71</v>
      </c>
      <c r="B68" s="120" t="s">
        <v>137</v>
      </c>
      <c r="C68" s="188" t="s">
        <v>138</v>
      </c>
      <c r="D68" s="195" t="s">
        <v>139</v>
      </c>
      <c r="E68" s="196"/>
      <c r="F68" s="197"/>
      <c r="G68" s="198">
        <f t="shared" ref="G68:G70" si="169">E68*F68</f>
        <v>0</v>
      </c>
      <c r="H68" s="196"/>
      <c r="I68" s="197"/>
      <c r="J68" s="198">
        <f t="shared" ref="J68:J70" si="170">H68*I68</f>
        <v>0</v>
      </c>
      <c r="K68" s="123"/>
      <c r="L68" s="197"/>
      <c r="M68" s="125">
        <f t="shared" ref="M68:M70" si="171">K68*L68</f>
        <v>0</v>
      </c>
      <c r="N68" s="123"/>
      <c r="O68" s="197"/>
      <c r="P68" s="125">
        <f t="shared" ref="P68:P70" si="172">N68*O68</f>
        <v>0</v>
      </c>
      <c r="Q68" s="123"/>
      <c r="R68" s="197"/>
      <c r="S68" s="125">
        <f t="shared" ref="S68:S70" si="173">Q68*R68</f>
        <v>0</v>
      </c>
      <c r="T68" s="123"/>
      <c r="U68" s="197"/>
      <c r="V68" s="125">
        <f t="shared" ref="V68:V70" si="174">T68*U68</f>
        <v>0</v>
      </c>
      <c r="W68" s="126">
        <f t="shared" ref="W68:W70" si="175">G68+M68+S68</f>
        <v>0</v>
      </c>
      <c r="X68" s="127">
        <f t="shared" ref="X68:X70" si="176">J68+P68+V68</f>
        <v>0</v>
      </c>
      <c r="Y68" s="127">
        <f t="shared" si="167"/>
        <v>0</v>
      </c>
      <c r="Z68" s="128" t="e">
        <f t="shared" si="168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">
      <c r="A69" s="119" t="s">
        <v>71</v>
      </c>
      <c r="B69" s="120" t="s">
        <v>140</v>
      </c>
      <c r="C69" s="188" t="s">
        <v>138</v>
      </c>
      <c r="D69" s="195" t="s">
        <v>139</v>
      </c>
      <c r="E69" s="196"/>
      <c r="F69" s="197"/>
      <c r="G69" s="198">
        <f t="shared" si="169"/>
        <v>0</v>
      </c>
      <c r="H69" s="196"/>
      <c r="I69" s="197"/>
      <c r="J69" s="198">
        <f t="shared" si="170"/>
        <v>0</v>
      </c>
      <c r="K69" s="123"/>
      <c r="L69" s="197"/>
      <c r="M69" s="125">
        <f t="shared" si="171"/>
        <v>0</v>
      </c>
      <c r="N69" s="123"/>
      <c r="O69" s="197"/>
      <c r="P69" s="125">
        <f t="shared" si="172"/>
        <v>0</v>
      </c>
      <c r="Q69" s="123"/>
      <c r="R69" s="197"/>
      <c r="S69" s="125">
        <f t="shared" si="173"/>
        <v>0</v>
      </c>
      <c r="T69" s="123"/>
      <c r="U69" s="197"/>
      <c r="V69" s="125">
        <f t="shared" si="174"/>
        <v>0</v>
      </c>
      <c r="W69" s="126">
        <f t="shared" si="175"/>
        <v>0</v>
      </c>
      <c r="X69" s="127">
        <f t="shared" si="176"/>
        <v>0</v>
      </c>
      <c r="Y69" s="127">
        <f t="shared" si="167"/>
        <v>0</v>
      </c>
      <c r="Z69" s="128" t="e">
        <f t="shared" si="168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47" t="s">
        <v>71</v>
      </c>
      <c r="B70" s="133" t="s">
        <v>141</v>
      </c>
      <c r="C70" s="164" t="s">
        <v>138</v>
      </c>
      <c r="D70" s="195" t="s">
        <v>139</v>
      </c>
      <c r="E70" s="199"/>
      <c r="F70" s="200"/>
      <c r="G70" s="201">
        <f t="shared" si="169"/>
        <v>0</v>
      </c>
      <c r="H70" s="199"/>
      <c r="I70" s="200"/>
      <c r="J70" s="201">
        <f t="shared" si="170"/>
        <v>0</v>
      </c>
      <c r="K70" s="135"/>
      <c r="L70" s="200"/>
      <c r="M70" s="137">
        <f t="shared" si="171"/>
        <v>0</v>
      </c>
      <c r="N70" s="135"/>
      <c r="O70" s="200"/>
      <c r="P70" s="137">
        <f t="shared" si="172"/>
        <v>0</v>
      </c>
      <c r="Q70" s="135"/>
      <c r="R70" s="200"/>
      <c r="S70" s="137">
        <f t="shared" si="173"/>
        <v>0</v>
      </c>
      <c r="T70" s="135"/>
      <c r="U70" s="200"/>
      <c r="V70" s="137">
        <f t="shared" si="174"/>
        <v>0</v>
      </c>
      <c r="W70" s="138">
        <f t="shared" si="175"/>
        <v>0</v>
      </c>
      <c r="X70" s="127">
        <f t="shared" si="176"/>
        <v>0</v>
      </c>
      <c r="Y70" s="127">
        <f t="shared" si="167"/>
        <v>0</v>
      </c>
      <c r="Z70" s="128" t="e">
        <f t="shared" si="168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08" t="s">
        <v>68</v>
      </c>
      <c r="B71" s="155" t="s">
        <v>142</v>
      </c>
      <c r="C71" s="153" t="s">
        <v>143</v>
      </c>
      <c r="D71" s="141"/>
      <c r="E71" s="142">
        <f>SUM(E72:E74)</f>
        <v>0</v>
      </c>
      <c r="F71" s="143"/>
      <c r="G71" s="144">
        <f t="shared" ref="G71:H71" si="177">SUM(G72:G74)</f>
        <v>0</v>
      </c>
      <c r="H71" s="142">
        <f t="shared" si="177"/>
        <v>0</v>
      </c>
      <c r="I71" s="143"/>
      <c r="J71" s="144">
        <f t="shared" ref="J71:K71" si="178">SUM(J72:J74)</f>
        <v>0</v>
      </c>
      <c r="K71" s="142">
        <f t="shared" si="178"/>
        <v>0</v>
      </c>
      <c r="L71" s="143"/>
      <c r="M71" s="144">
        <f t="shared" ref="M71:N71" si="179">SUM(M72:M74)</f>
        <v>0</v>
      </c>
      <c r="N71" s="142">
        <f t="shared" si="179"/>
        <v>0</v>
      </c>
      <c r="O71" s="143"/>
      <c r="P71" s="144">
        <f t="shared" ref="P71:Q71" si="180">SUM(P72:P74)</f>
        <v>0</v>
      </c>
      <c r="Q71" s="142">
        <f t="shared" si="180"/>
        <v>0</v>
      </c>
      <c r="R71" s="143"/>
      <c r="S71" s="144">
        <f t="shared" ref="S71:T71" si="181">SUM(S72:S74)</f>
        <v>0</v>
      </c>
      <c r="T71" s="142">
        <f t="shared" si="181"/>
        <v>0</v>
      </c>
      <c r="U71" s="143"/>
      <c r="V71" s="144">
        <f t="shared" ref="V71:X71" si="182">SUM(V72:V74)</f>
        <v>0</v>
      </c>
      <c r="W71" s="144">
        <f t="shared" si="182"/>
        <v>0</v>
      </c>
      <c r="X71" s="144">
        <f t="shared" si="182"/>
        <v>0</v>
      </c>
      <c r="Y71" s="144">
        <f t="shared" si="167"/>
        <v>0</v>
      </c>
      <c r="Z71" s="144" t="e">
        <f t="shared" si="168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3">
      <c r="A72" s="119" t="s">
        <v>71</v>
      </c>
      <c r="B72" s="120" t="s">
        <v>144</v>
      </c>
      <c r="C72" s="202" t="s">
        <v>145</v>
      </c>
      <c r="D72" s="203" t="s">
        <v>146</v>
      </c>
      <c r="E72" s="123"/>
      <c r="F72" s="124"/>
      <c r="G72" s="125">
        <f t="shared" ref="G72:G74" si="183">E72*F72</f>
        <v>0</v>
      </c>
      <c r="H72" s="123"/>
      <c r="I72" s="124"/>
      <c r="J72" s="125">
        <f t="shared" ref="J72:J74" si="184">H72*I72</f>
        <v>0</v>
      </c>
      <c r="K72" s="123"/>
      <c r="L72" s="124"/>
      <c r="M72" s="125">
        <f t="shared" ref="M72:M74" si="185">K72*L72</f>
        <v>0</v>
      </c>
      <c r="N72" s="123"/>
      <c r="O72" s="124"/>
      <c r="P72" s="125">
        <f t="shared" ref="P72:P74" si="186">N72*O72</f>
        <v>0</v>
      </c>
      <c r="Q72" s="123"/>
      <c r="R72" s="124"/>
      <c r="S72" s="125">
        <f t="shared" ref="S72:S74" si="187">Q72*R72</f>
        <v>0</v>
      </c>
      <c r="T72" s="123"/>
      <c r="U72" s="124"/>
      <c r="V72" s="125">
        <f t="shared" ref="V72:V74" si="188">T72*U72</f>
        <v>0</v>
      </c>
      <c r="W72" s="126">
        <f t="shared" ref="W72:W74" si="189">G72+M72+S72</f>
        <v>0</v>
      </c>
      <c r="X72" s="127">
        <f t="shared" ref="X72:X74" si="190">J72+P72+V72</f>
        <v>0</v>
      </c>
      <c r="Y72" s="127">
        <f t="shared" si="167"/>
        <v>0</v>
      </c>
      <c r="Z72" s="128" t="e">
        <f t="shared" si="168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">
      <c r="A73" s="119" t="s">
        <v>71</v>
      </c>
      <c r="B73" s="120" t="s">
        <v>147</v>
      </c>
      <c r="C73" s="202" t="s">
        <v>128</v>
      </c>
      <c r="D73" s="203" t="s">
        <v>146</v>
      </c>
      <c r="E73" s="123"/>
      <c r="F73" s="124"/>
      <c r="G73" s="125">
        <f t="shared" si="183"/>
        <v>0</v>
      </c>
      <c r="H73" s="123"/>
      <c r="I73" s="124"/>
      <c r="J73" s="125">
        <f t="shared" si="184"/>
        <v>0</v>
      </c>
      <c r="K73" s="123"/>
      <c r="L73" s="124"/>
      <c r="M73" s="125">
        <f t="shared" si="185"/>
        <v>0</v>
      </c>
      <c r="N73" s="123"/>
      <c r="O73" s="124"/>
      <c r="P73" s="125">
        <f t="shared" si="186"/>
        <v>0</v>
      </c>
      <c r="Q73" s="123"/>
      <c r="R73" s="124"/>
      <c r="S73" s="125">
        <f t="shared" si="187"/>
        <v>0</v>
      </c>
      <c r="T73" s="123"/>
      <c r="U73" s="124"/>
      <c r="V73" s="125">
        <f t="shared" si="188"/>
        <v>0</v>
      </c>
      <c r="W73" s="126">
        <f t="shared" si="189"/>
        <v>0</v>
      </c>
      <c r="X73" s="127">
        <f t="shared" si="190"/>
        <v>0</v>
      </c>
      <c r="Y73" s="127">
        <f t="shared" si="167"/>
        <v>0</v>
      </c>
      <c r="Z73" s="128" t="e">
        <f t="shared" si="168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32" t="s">
        <v>71</v>
      </c>
      <c r="B74" s="154" t="s">
        <v>148</v>
      </c>
      <c r="C74" s="204" t="s">
        <v>130</v>
      </c>
      <c r="D74" s="203" t="s">
        <v>146</v>
      </c>
      <c r="E74" s="135"/>
      <c r="F74" s="136"/>
      <c r="G74" s="137">
        <f t="shared" si="183"/>
        <v>0</v>
      </c>
      <c r="H74" s="135"/>
      <c r="I74" s="136"/>
      <c r="J74" s="137">
        <f t="shared" si="184"/>
        <v>0</v>
      </c>
      <c r="K74" s="135"/>
      <c r="L74" s="136"/>
      <c r="M74" s="137">
        <f t="shared" si="185"/>
        <v>0</v>
      </c>
      <c r="N74" s="135"/>
      <c r="O74" s="136"/>
      <c r="P74" s="137">
        <f t="shared" si="186"/>
        <v>0</v>
      </c>
      <c r="Q74" s="135"/>
      <c r="R74" s="136"/>
      <c r="S74" s="137">
        <f t="shared" si="187"/>
        <v>0</v>
      </c>
      <c r="T74" s="135"/>
      <c r="U74" s="136"/>
      <c r="V74" s="137">
        <f t="shared" si="188"/>
        <v>0</v>
      </c>
      <c r="W74" s="138">
        <f t="shared" si="189"/>
        <v>0</v>
      </c>
      <c r="X74" s="127">
        <f t="shared" si="190"/>
        <v>0</v>
      </c>
      <c r="Y74" s="127">
        <f t="shared" si="167"/>
        <v>0</v>
      </c>
      <c r="Z74" s="128" t="e">
        <f t="shared" si="168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08" t="s">
        <v>68</v>
      </c>
      <c r="B75" s="155" t="s">
        <v>149</v>
      </c>
      <c r="C75" s="153" t="s">
        <v>150</v>
      </c>
      <c r="D75" s="141"/>
      <c r="E75" s="142">
        <f>SUM(E76:E78)</f>
        <v>0</v>
      </c>
      <c r="F75" s="143"/>
      <c r="G75" s="144">
        <f t="shared" ref="G75:H75" si="191">SUM(G76:G78)</f>
        <v>0</v>
      </c>
      <c r="H75" s="142">
        <f t="shared" si="191"/>
        <v>0</v>
      </c>
      <c r="I75" s="143"/>
      <c r="J75" s="144">
        <f t="shared" ref="J75:K75" si="192">SUM(J76:J78)</f>
        <v>0</v>
      </c>
      <c r="K75" s="142">
        <f t="shared" si="192"/>
        <v>0</v>
      </c>
      <c r="L75" s="143"/>
      <c r="M75" s="144">
        <f t="shared" ref="M75:N75" si="193">SUM(M76:M78)</f>
        <v>0</v>
      </c>
      <c r="N75" s="142">
        <f t="shared" si="193"/>
        <v>0</v>
      </c>
      <c r="O75" s="143"/>
      <c r="P75" s="144">
        <f t="shared" ref="P75:Q75" si="194">SUM(P76:P78)</f>
        <v>0</v>
      </c>
      <c r="Q75" s="142">
        <f t="shared" si="194"/>
        <v>0</v>
      </c>
      <c r="R75" s="143"/>
      <c r="S75" s="144">
        <f t="shared" ref="S75:T75" si="195">SUM(S76:S78)</f>
        <v>0</v>
      </c>
      <c r="T75" s="142">
        <f t="shared" si="195"/>
        <v>0</v>
      </c>
      <c r="U75" s="143"/>
      <c r="V75" s="144">
        <f t="shared" ref="V75:X75" si="196">SUM(V76:V78)</f>
        <v>0</v>
      </c>
      <c r="W75" s="144">
        <f t="shared" si="196"/>
        <v>0</v>
      </c>
      <c r="X75" s="144">
        <f t="shared" si="196"/>
        <v>0</v>
      </c>
      <c r="Y75" s="144">
        <f t="shared" si="167"/>
        <v>0</v>
      </c>
      <c r="Z75" s="144" t="e">
        <f t="shared" si="168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">
      <c r="A76" s="119" t="s">
        <v>71</v>
      </c>
      <c r="B76" s="120" t="s">
        <v>151</v>
      </c>
      <c r="C76" s="202" t="s">
        <v>152</v>
      </c>
      <c r="D76" s="203" t="s">
        <v>153</v>
      </c>
      <c r="E76" s="123"/>
      <c r="F76" s="124"/>
      <c r="G76" s="125">
        <f t="shared" ref="G76:G78" si="197">E76*F76</f>
        <v>0</v>
      </c>
      <c r="H76" s="123"/>
      <c r="I76" s="124"/>
      <c r="J76" s="125">
        <f t="shared" ref="J76:J78" si="198">H76*I76</f>
        <v>0</v>
      </c>
      <c r="K76" s="123"/>
      <c r="L76" s="124"/>
      <c r="M76" s="125">
        <f t="shared" ref="M76:M78" si="199">K76*L76</f>
        <v>0</v>
      </c>
      <c r="N76" s="123"/>
      <c r="O76" s="124"/>
      <c r="P76" s="125">
        <f t="shared" ref="P76:P78" si="200">N76*O76</f>
        <v>0</v>
      </c>
      <c r="Q76" s="123"/>
      <c r="R76" s="124"/>
      <c r="S76" s="125">
        <f t="shared" ref="S76:S78" si="201">Q76*R76</f>
        <v>0</v>
      </c>
      <c r="T76" s="123"/>
      <c r="U76" s="124"/>
      <c r="V76" s="125">
        <f t="shared" ref="V76:V78" si="202">T76*U76</f>
        <v>0</v>
      </c>
      <c r="W76" s="126">
        <f t="shared" ref="W76:W78" si="203">G76+M76+S76</f>
        <v>0</v>
      </c>
      <c r="X76" s="127">
        <f t="shared" ref="X76:X78" si="204">J76+P76+V76</f>
        <v>0</v>
      </c>
      <c r="Y76" s="127">
        <f t="shared" si="167"/>
        <v>0</v>
      </c>
      <c r="Z76" s="128" t="e">
        <f t="shared" si="168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19" t="s">
        <v>71</v>
      </c>
      <c r="B77" s="120" t="s">
        <v>154</v>
      </c>
      <c r="C77" s="202" t="s">
        <v>155</v>
      </c>
      <c r="D77" s="203" t="s">
        <v>153</v>
      </c>
      <c r="E77" s="123"/>
      <c r="F77" s="124"/>
      <c r="G77" s="125">
        <f t="shared" si="197"/>
        <v>0</v>
      </c>
      <c r="H77" s="123"/>
      <c r="I77" s="124"/>
      <c r="J77" s="125">
        <f t="shared" si="198"/>
        <v>0</v>
      </c>
      <c r="K77" s="123"/>
      <c r="L77" s="124"/>
      <c r="M77" s="125">
        <f t="shared" si="199"/>
        <v>0</v>
      </c>
      <c r="N77" s="123"/>
      <c r="O77" s="124"/>
      <c r="P77" s="125">
        <f t="shared" si="200"/>
        <v>0</v>
      </c>
      <c r="Q77" s="123"/>
      <c r="R77" s="124"/>
      <c r="S77" s="125">
        <f t="shared" si="201"/>
        <v>0</v>
      </c>
      <c r="T77" s="123"/>
      <c r="U77" s="124"/>
      <c r="V77" s="125">
        <f t="shared" si="202"/>
        <v>0</v>
      </c>
      <c r="W77" s="126">
        <f t="shared" si="203"/>
        <v>0</v>
      </c>
      <c r="X77" s="127">
        <f t="shared" si="204"/>
        <v>0</v>
      </c>
      <c r="Y77" s="127">
        <f t="shared" si="167"/>
        <v>0</v>
      </c>
      <c r="Z77" s="128" t="e">
        <f t="shared" si="168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32" t="s">
        <v>71</v>
      </c>
      <c r="B78" s="154" t="s">
        <v>156</v>
      </c>
      <c r="C78" s="204" t="s">
        <v>157</v>
      </c>
      <c r="D78" s="205" t="s">
        <v>153</v>
      </c>
      <c r="E78" s="135"/>
      <c r="F78" s="136"/>
      <c r="G78" s="137">
        <f t="shared" si="197"/>
        <v>0</v>
      </c>
      <c r="H78" s="135"/>
      <c r="I78" s="136"/>
      <c r="J78" s="137">
        <f t="shared" si="198"/>
        <v>0</v>
      </c>
      <c r="K78" s="135"/>
      <c r="L78" s="136"/>
      <c r="M78" s="137">
        <f t="shared" si="199"/>
        <v>0</v>
      </c>
      <c r="N78" s="135"/>
      <c r="O78" s="136"/>
      <c r="P78" s="137">
        <f t="shared" si="200"/>
        <v>0</v>
      </c>
      <c r="Q78" s="135"/>
      <c r="R78" s="136"/>
      <c r="S78" s="137">
        <f t="shared" si="201"/>
        <v>0</v>
      </c>
      <c r="T78" s="135"/>
      <c r="U78" s="136"/>
      <c r="V78" s="137">
        <f t="shared" si="202"/>
        <v>0</v>
      </c>
      <c r="W78" s="138">
        <f t="shared" si="203"/>
        <v>0</v>
      </c>
      <c r="X78" s="127">
        <f t="shared" si="204"/>
        <v>0</v>
      </c>
      <c r="Y78" s="127">
        <f t="shared" si="167"/>
        <v>0</v>
      </c>
      <c r="Z78" s="128" t="e">
        <f t="shared" si="168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08" t="s">
        <v>68</v>
      </c>
      <c r="B79" s="155" t="s">
        <v>158</v>
      </c>
      <c r="C79" s="153" t="s">
        <v>159</v>
      </c>
      <c r="D79" s="141"/>
      <c r="E79" s="142">
        <f>SUM(E80:E82)</f>
        <v>0</v>
      </c>
      <c r="F79" s="143"/>
      <c r="G79" s="144">
        <f t="shared" ref="G79:H79" si="205">SUM(G80:G82)</f>
        <v>0</v>
      </c>
      <c r="H79" s="142">
        <f t="shared" si="205"/>
        <v>0</v>
      </c>
      <c r="I79" s="143"/>
      <c r="J79" s="144">
        <f t="shared" ref="J79:K79" si="206">SUM(J80:J82)</f>
        <v>0</v>
      </c>
      <c r="K79" s="142">
        <f t="shared" si="206"/>
        <v>0</v>
      </c>
      <c r="L79" s="143"/>
      <c r="M79" s="144">
        <f t="shared" ref="M79:N79" si="207">SUM(M80:M82)</f>
        <v>0</v>
      </c>
      <c r="N79" s="142">
        <f t="shared" si="207"/>
        <v>0</v>
      </c>
      <c r="O79" s="143"/>
      <c r="P79" s="144">
        <f t="shared" ref="P79:Q79" si="208">SUM(P80:P82)</f>
        <v>0</v>
      </c>
      <c r="Q79" s="142">
        <f t="shared" si="208"/>
        <v>0</v>
      </c>
      <c r="R79" s="143"/>
      <c r="S79" s="144">
        <f t="shared" ref="S79:T79" si="209">SUM(S80:S82)</f>
        <v>0</v>
      </c>
      <c r="T79" s="142">
        <f t="shared" si="209"/>
        <v>0</v>
      </c>
      <c r="U79" s="143"/>
      <c r="V79" s="144">
        <f t="shared" ref="V79:X79" si="210">SUM(V80:V82)</f>
        <v>0</v>
      </c>
      <c r="W79" s="144">
        <f t="shared" si="210"/>
        <v>0</v>
      </c>
      <c r="X79" s="144">
        <f t="shared" si="210"/>
        <v>0</v>
      </c>
      <c r="Y79" s="144">
        <f t="shared" si="167"/>
        <v>0</v>
      </c>
      <c r="Z79" s="144" t="e">
        <f t="shared" si="168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3">
      <c r="A80" s="119" t="s">
        <v>71</v>
      </c>
      <c r="B80" s="120" t="s">
        <v>160</v>
      </c>
      <c r="C80" s="188" t="s">
        <v>161</v>
      </c>
      <c r="D80" s="203" t="s">
        <v>106</v>
      </c>
      <c r="E80" s="123"/>
      <c r="F80" s="124"/>
      <c r="G80" s="125">
        <f t="shared" ref="G80:G82" si="211">E80*F80</f>
        <v>0</v>
      </c>
      <c r="H80" s="123"/>
      <c r="I80" s="124"/>
      <c r="J80" s="125">
        <f t="shared" ref="J80:J82" si="212">H80*I80</f>
        <v>0</v>
      </c>
      <c r="K80" s="123"/>
      <c r="L80" s="124"/>
      <c r="M80" s="125">
        <f t="shared" ref="M80:M82" si="213">K80*L80</f>
        <v>0</v>
      </c>
      <c r="N80" s="123"/>
      <c r="O80" s="124"/>
      <c r="P80" s="125">
        <f t="shared" ref="P80:P82" si="214">N80*O80</f>
        <v>0</v>
      </c>
      <c r="Q80" s="123"/>
      <c r="R80" s="124"/>
      <c r="S80" s="125">
        <f t="shared" ref="S80:S82" si="215">Q80*R80</f>
        <v>0</v>
      </c>
      <c r="T80" s="123"/>
      <c r="U80" s="124"/>
      <c r="V80" s="125">
        <f t="shared" ref="V80:V82" si="216">T80*U80</f>
        <v>0</v>
      </c>
      <c r="W80" s="126">
        <f t="shared" ref="W80:W82" si="217">G80+M80+S80</f>
        <v>0</v>
      </c>
      <c r="X80" s="127">
        <f t="shared" ref="X80:X82" si="218">J80+P80+V80</f>
        <v>0</v>
      </c>
      <c r="Y80" s="127">
        <f t="shared" si="167"/>
        <v>0</v>
      </c>
      <c r="Z80" s="128" t="e">
        <f t="shared" si="168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19" t="s">
        <v>71</v>
      </c>
      <c r="B81" s="206" t="s">
        <v>162</v>
      </c>
      <c r="C81" s="188" t="s">
        <v>161</v>
      </c>
      <c r="D81" s="203" t="s">
        <v>106</v>
      </c>
      <c r="E81" s="123"/>
      <c r="F81" s="124"/>
      <c r="G81" s="125">
        <f t="shared" si="211"/>
        <v>0</v>
      </c>
      <c r="H81" s="123"/>
      <c r="I81" s="124"/>
      <c r="J81" s="125">
        <f t="shared" si="212"/>
        <v>0</v>
      </c>
      <c r="K81" s="123"/>
      <c r="L81" s="124"/>
      <c r="M81" s="125">
        <f t="shared" si="213"/>
        <v>0</v>
      </c>
      <c r="N81" s="123"/>
      <c r="O81" s="124"/>
      <c r="P81" s="125">
        <f t="shared" si="214"/>
        <v>0</v>
      </c>
      <c r="Q81" s="123"/>
      <c r="R81" s="124"/>
      <c r="S81" s="125">
        <f t="shared" si="215"/>
        <v>0</v>
      </c>
      <c r="T81" s="123"/>
      <c r="U81" s="124"/>
      <c r="V81" s="125">
        <f t="shared" si="216"/>
        <v>0</v>
      </c>
      <c r="W81" s="126">
        <f t="shared" si="217"/>
        <v>0</v>
      </c>
      <c r="X81" s="127">
        <f t="shared" si="218"/>
        <v>0</v>
      </c>
      <c r="Y81" s="127">
        <f t="shared" si="167"/>
        <v>0</v>
      </c>
      <c r="Z81" s="128" t="e">
        <f t="shared" si="168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3">
      <c r="A82" s="132" t="s">
        <v>71</v>
      </c>
      <c r="B82" s="207" t="s">
        <v>163</v>
      </c>
      <c r="C82" s="164" t="s">
        <v>161</v>
      </c>
      <c r="D82" s="205" t="s">
        <v>106</v>
      </c>
      <c r="E82" s="135"/>
      <c r="F82" s="136"/>
      <c r="G82" s="137">
        <f t="shared" si="211"/>
        <v>0</v>
      </c>
      <c r="H82" s="135"/>
      <c r="I82" s="136"/>
      <c r="J82" s="137">
        <f t="shared" si="212"/>
        <v>0</v>
      </c>
      <c r="K82" s="135"/>
      <c r="L82" s="136"/>
      <c r="M82" s="137">
        <f t="shared" si="213"/>
        <v>0</v>
      </c>
      <c r="N82" s="135"/>
      <c r="O82" s="136"/>
      <c r="P82" s="137">
        <f t="shared" si="214"/>
        <v>0</v>
      </c>
      <c r="Q82" s="135"/>
      <c r="R82" s="136"/>
      <c r="S82" s="137">
        <f t="shared" si="215"/>
        <v>0</v>
      </c>
      <c r="T82" s="135"/>
      <c r="U82" s="136"/>
      <c r="V82" s="137">
        <f t="shared" si="216"/>
        <v>0</v>
      </c>
      <c r="W82" s="138">
        <f t="shared" si="217"/>
        <v>0</v>
      </c>
      <c r="X82" s="127">
        <f t="shared" si="218"/>
        <v>0</v>
      </c>
      <c r="Y82" s="127">
        <f t="shared" si="167"/>
        <v>0</v>
      </c>
      <c r="Z82" s="128" t="e">
        <f t="shared" si="168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08" t="s">
        <v>68</v>
      </c>
      <c r="B83" s="155" t="s">
        <v>164</v>
      </c>
      <c r="C83" s="153" t="s">
        <v>165</v>
      </c>
      <c r="D83" s="141"/>
      <c r="E83" s="142">
        <f>SUM(E84:E86)</f>
        <v>0</v>
      </c>
      <c r="F83" s="143"/>
      <c r="G83" s="144">
        <f t="shared" ref="G83:H83" si="219">SUM(G84:G86)</f>
        <v>0</v>
      </c>
      <c r="H83" s="142">
        <f t="shared" si="219"/>
        <v>0</v>
      </c>
      <c r="I83" s="143"/>
      <c r="J83" s="144">
        <f t="shared" ref="J83:K83" si="220">SUM(J84:J86)</f>
        <v>0</v>
      </c>
      <c r="K83" s="142">
        <f t="shared" si="220"/>
        <v>0</v>
      </c>
      <c r="L83" s="143"/>
      <c r="M83" s="144">
        <f t="shared" ref="M83:N83" si="221">SUM(M84:M86)</f>
        <v>0</v>
      </c>
      <c r="N83" s="142">
        <f t="shared" si="221"/>
        <v>0</v>
      </c>
      <c r="O83" s="143"/>
      <c r="P83" s="144">
        <f t="shared" ref="P83:Q83" si="222">SUM(P84:P86)</f>
        <v>0</v>
      </c>
      <c r="Q83" s="142">
        <f t="shared" si="222"/>
        <v>0</v>
      </c>
      <c r="R83" s="143"/>
      <c r="S83" s="144">
        <f t="shared" ref="S83:T83" si="223">SUM(S84:S86)</f>
        <v>0</v>
      </c>
      <c r="T83" s="142">
        <f t="shared" si="223"/>
        <v>0</v>
      </c>
      <c r="U83" s="143"/>
      <c r="V83" s="144">
        <f t="shared" ref="V83:X83" si="224">SUM(V84:V86)</f>
        <v>0</v>
      </c>
      <c r="W83" s="144">
        <f t="shared" si="224"/>
        <v>0</v>
      </c>
      <c r="X83" s="144">
        <f t="shared" si="224"/>
        <v>0</v>
      </c>
      <c r="Y83" s="144">
        <f t="shared" si="167"/>
        <v>0</v>
      </c>
      <c r="Z83" s="144" t="e">
        <f t="shared" si="168"/>
        <v>#DIV/0!</v>
      </c>
      <c r="AA83" s="146"/>
      <c r="AB83" s="118"/>
      <c r="AC83" s="118"/>
      <c r="AD83" s="118"/>
      <c r="AE83" s="118"/>
      <c r="AF83" s="118"/>
      <c r="AG83" s="118"/>
    </row>
    <row r="84" spans="1:33" ht="30" customHeight="1" x14ac:dyDescent="0.3">
      <c r="A84" s="119" t="s">
        <v>71</v>
      </c>
      <c r="B84" s="120" t="s">
        <v>166</v>
      </c>
      <c r="C84" s="188" t="s">
        <v>161</v>
      </c>
      <c r="D84" s="203" t="s">
        <v>106</v>
      </c>
      <c r="E84" s="123"/>
      <c r="F84" s="124"/>
      <c r="G84" s="125">
        <f t="shared" ref="G84:G86" si="225">E84*F84</f>
        <v>0</v>
      </c>
      <c r="H84" s="123"/>
      <c r="I84" s="124"/>
      <c r="J84" s="125">
        <f t="shared" ref="J84:J86" si="226">H84*I84</f>
        <v>0</v>
      </c>
      <c r="K84" s="123"/>
      <c r="L84" s="124"/>
      <c r="M84" s="125">
        <f t="shared" ref="M84:M86" si="227">K84*L84</f>
        <v>0</v>
      </c>
      <c r="N84" s="123"/>
      <c r="O84" s="124"/>
      <c r="P84" s="125">
        <f t="shared" ref="P84:P86" si="228">N84*O84</f>
        <v>0</v>
      </c>
      <c r="Q84" s="123"/>
      <c r="R84" s="124"/>
      <c r="S84" s="125">
        <f t="shared" ref="S84:S86" si="229">Q84*R84</f>
        <v>0</v>
      </c>
      <c r="T84" s="123"/>
      <c r="U84" s="124"/>
      <c r="V84" s="125">
        <f t="shared" ref="V84:V86" si="230">T84*U84</f>
        <v>0</v>
      </c>
      <c r="W84" s="126">
        <f t="shared" ref="W84:W86" si="231">G84+M84+S84</f>
        <v>0</v>
      </c>
      <c r="X84" s="127">
        <f t="shared" ref="X84:X86" si="232">J84+P84+V84</f>
        <v>0</v>
      </c>
      <c r="Y84" s="127">
        <f t="shared" si="167"/>
        <v>0</v>
      </c>
      <c r="Z84" s="128" t="e">
        <f t="shared" si="168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19" t="s">
        <v>71</v>
      </c>
      <c r="B85" s="120" t="s">
        <v>167</v>
      </c>
      <c r="C85" s="188" t="s">
        <v>161</v>
      </c>
      <c r="D85" s="203" t="s">
        <v>106</v>
      </c>
      <c r="E85" s="123"/>
      <c r="F85" s="124"/>
      <c r="G85" s="125">
        <f t="shared" si="225"/>
        <v>0</v>
      </c>
      <c r="H85" s="123"/>
      <c r="I85" s="124"/>
      <c r="J85" s="125">
        <f t="shared" si="226"/>
        <v>0</v>
      </c>
      <c r="K85" s="123"/>
      <c r="L85" s="124"/>
      <c r="M85" s="125">
        <f t="shared" si="227"/>
        <v>0</v>
      </c>
      <c r="N85" s="123"/>
      <c r="O85" s="124"/>
      <c r="P85" s="125">
        <f t="shared" si="228"/>
        <v>0</v>
      </c>
      <c r="Q85" s="123"/>
      <c r="R85" s="124"/>
      <c r="S85" s="125">
        <f t="shared" si="229"/>
        <v>0</v>
      </c>
      <c r="T85" s="123"/>
      <c r="U85" s="124"/>
      <c r="V85" s="125">
        <f t="shared" si="230"/>
        <v>0</v>
      </c>
      <c r="W85" s="126">
        <f t="shared" si="231"/>
        <v>0</v>
      </c>
      <c r="X85" s="127">
        <f t="shared" si="232"/>
        <v>0</v>
      </c>
      <c r="Y85" s="127">
        <f t="shared" si="167"/>
        <v>0</v>
      </c>
      <c r="Z85" s="128" t="e">
        <f t="shared" si="168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32" t="s">
        <v>71</v>
      </c>
      <c r="B86" s="154" t="s">
        <v>168</v>
      </c>
      <c r="C86" s="164" t="s">
        <v>161</v>
      </c>
      <c r="D86" s="205" t="s">
        <v>106</v>
      </c>
      <c r="E86" s="135"/>
      <c r="F86" s="136"/>
      <c r="G86" s="137">
        <f t="shared" si="225"/>
        <v>0</v>
      </c>
      <c r="H86" s="135"/>
      <c r="I86" s="136"/>
      <c r="J86" s="137">
        <f t="shared" si="226"/>
        <v>0</v>
      </c>
      <c r="K86" s="135"/>
      <c r="L86" s="136"/>
      <c r="M86" s="137">
        <f t="shared" si="227"/>
        <v>0</v>
      </c>
      <c r="N86" s="135"/>
      <c r="O86" s="136"/>
      <c r="P86" s="137">
        <f t="shared" si="228"/>
        <v>0</v>
      </c>
      <c r="Q86" s="135"/>
      <c r="R86" s="136"/>
      <c r="S86" s="137">
        <f t="shared" si="229"/>
        <v>0</v>
      </c>
      <c r="T86" s="135"/>
      <c r="U86" s="136"/>
      <c r="V86" s="137">
        <f t="shared" si="230"/>
        <v>0</v>
      </c>
      <c r="W86" s="138">
        <f t="shared" si="231"/>
        <v>0</v>
      </c>
      <c r="X86" s="127">
        <f t="shared" si="232"/>
        <v>0</v>
      </c>
      <c r="Y86" s="166">
        <f t="shared" si="167"/>
        <v>0</v>
      </c>
      <c r="Z86" s="128" t="e">
        <f t="shared" si="168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67" t="s">
        <v>169</v>
      </c>
      <c r="B87" s="168"/>
      <c r="C87" s="169"/>
      <c r="D87" s="170"/>
      <c r="E87" s="174">
        <f>E83+E79+E75+E71+E67</f>
        <v>0</v>
      </c>
      <c r="F87" s="190"/>
      <c r="G87" s="173">
        <f t="shared" ref="G87:H87" si="233">G83+G79+G75+G71+G67</f>
        <v>0</v>
      </c>
      <c r="H87" s="174">
        <f t="shared" si="233"/>
        <v>0</v>
      </c>
      <c r="I87" s="190"/>
      <c r="J87" s="173">
        <f t="shared" ref="J87:K87" si="234">J83+J79+J75+J71+J67</f>
        <v>0</v>
      </c>
      <c r="K87" s="191">
        <f t="shared" si="234"/>
        <v>0</v>
      </c>
      <c r="L87" s="190"/>
      <c r="M87" s="173">
        <f t="shared" ref="M87:N87" si="235">M83+M79+M75+M71+M67</f>
        <v>0</v>
      </c>
      <c r="N87" s="191">
        <f t="shared" si="235"/>
        <v>0</v>
      </c>
      <c r="O87" s="190"/>
      <c r="P87" s="173">
        <f t="shared" ref="P87:Q87" si="236">P83+P79+P75+P71+P67</f>
        <v>0</v>
      </c>
      <c r="Q87" s="191">
        <f t="shared" si="236"/>
        <v>0</v>
      </c>
      <c r="R87" s="190"/>
      <c r="S87" s="173">
        <f t="shared" ref="S87:T87" si="237">S83+S79+S75+S71+S67</f>
        <v>0</v>
      </c>
      <c r="T87" s="191">
        <f t="shared" si="237"/>
        <v>0</v>
      </c>
      <c r="U87" s="190"/>
      <c r="V87" s="173">
        <f t="shared" ref="V87:X87" si="238">V83+V79+V75+V71+V67</f>
        <v>0</v>
      </c>
      <c r="W87" s="192">
        <f t="shared" si="238"/>
        <v>0</v>
      </c>
      <c r="X87" s="208">
        <f t="shared" si="238"/>
        <v>0</v>
      </c>
      <c r="Y87" s="209">
        <f t="shared" si="167"/>
        <v>0</v>
      </c>
      <c r="Z87" s="209" t="e">
        <f t="shared" si="168"/>
        <v>#DIV/0!</v>
      </c>
      <c r="AA87" s="178"/>
      <c r="AB87" s="7"/>
      <c r="AC87" s="7"/>
      <c r="AD87" s="7"/>
      <c r="AE87" s="7"/>
      <c r="AF87" s="7"/>
      <c r="AG87" s="7"/>
    </row>
    <row r="88" spans="1:33" ht="30" customHeight="1" x14ac:dyDescent="0.3">
      <c r="A88" s="210" t="s">
        <v>66</v>
      </c>
      <c r="B88" s="211">
        <v>5</v>
      </c>
      <c r="C88" s="212" t="s">
        <v>170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6"/>
      <c r="X88" s="106"/>
      <c r="Y88" s="213"/>
      <c r="Z88" s="106"/>
      <c r="AA88" s="107"/>
      <c r="AB88" s="7"/>
      <c r="AC88" s="7"/>
      <c r="AD88" s="7"/>
      <c r="AE88" s="7"/>
      <c r="AF88" s="7"/>
      <c r="AG88" s="7"/>
    </row>
    <row r="89" spans="1:33" ht="30" customHeight="1" x14ac:dyDescent="0.3">
      <c r="A89" s="108" t="s">
        <v>68</v>
      </c>
      <c r="B89" s="155" t="s">
        <v>171</v>
      </c>
      <c r="C89" s="140" t="s">
        <v>172</v>
      </c>
      <c r="D89" s="141"/>
      <c r="E89" s="142">
        <f>SUM(E90:E92)</f>
        <v>50</v>
      </c>
      <c r="F89" s="143"/>
      <c r="G89" s="144">
        <f t="shared" ref="G89:H89" si="239">SUM(G90:G92)</f>
        <v>10000</v>
      </c>
      <c r="H89" s="142">
        <f t="shared" si="239"/>
        <v>50</v>
      </c>
      <c r="I89" s="143"/>
      <c r="J89" s="144">
        <f t="shared" ref="J89:K89" si="240">SUM(J90:J92)</f>
        <v>10000</v>
      </c>
      <c r="K89" s="142">
        <f t="shared" si="240"/>
        <v>0</v>
      </c>
      <c r="L89" s="143"/>
      <c r="M89" s="144">
        <f t="shared" ref="M89:N89" si="241">SUM(M90:M92)</f>
        <v>0</v>
      </c>
      <c r="N89" s="142">
        <f t="shared" si="241"/>
        <v>0</v>
      </c>
      <c r="O89" s="143"/>
      <c r="P89" s="144">
        <f t="shared" ref="P89:Q89" si="242">SUM(P90:P92)</f>
        <v>0</v>
      </c>
      <c r="Q89" s="142">
        <f t="shared" si="242"/>
        <v>0</v>
      </c>
      <c r="R89" s="143"/>
      <c r="S89" s="144">
        <f t="shared" ref="S89:T89" si="243">SUM(S90:S92)</f>
        <v>0</v>
      </c>
      <c r="T89" s="142">
        <f t="shared" si="243"/>
        <v>0</v>
      </c>
      <c r="U89" s="143"/>
      <c r="V89" s="144">
        <f t="shared" ref="V89:X89" si="244">SUM(V90:V92)</f>
        <v>0</v>
      </c>
      <c r="W89" s="214">
        <f t="shared" si="244"/>
        <v>10000</v>
      </c>
      <c r="X89" s="214">
        <f t="shared" si="244"/>
        <v>10000</v>
      </c>
      <c r="Y89" s="214">
        <f t="shared" ref="Y89:Y101" si="245">W89-X89</f>
        <v>0</v>
      </c>
      <c r="Z89" s="116">
        <f t="shared" ref="Z89:Z101" si="246">Y89/W89</f>
        <v>0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19" t="s">
        <v>71</v>
      </c>
      <c r="B90" s="120" t="s">
        <v>173</v>
      </c>
      <c r="C90" s="215" t="s">
        <v>353</v>
      </c>
      <c r="D90" s="203" t="s">
        <v>175</v>
      </c>
      <c r="E90" s="123">
        <v>50</v>
      </c>
      <c r="F90" s="124">
        <v>200</v>
      </c>
      <c r="G90" s="125">
        <f t="shared" ref="G90:G92" si="247">E90*F90</f>
        <v>10000</v>
      </c>
      <c r="H90" s="123">
        <v>50</v>
      </c>
      <c r="I90" s="124">
        <v>200</v>
      </c>
      <c r="J90" s="125">
        <f t="shared" ref="J90" si="248">H90*I90</f>
        <v>10000</v>
      </c>
      <c r="K90" s="123"/>
      <c r="L90" s="124"/>
      <c r="M90" s="125">
        <f t="shared" ref="M90:M92" si="249">K90*L90</f>
        <v>0</v>
      </c>
      <c r="N90" s="123"/>
      <c r="O90" s="124"/>
      <c r="P90" s="125">
        <f t="shared" ref="P90:P92" si="250">N90*O90</f>
        <v>0</v>
      </c>
      <c r="Q90" s="123"/>
      <c r="R90" s="124"/>
      <c r="S90" s="125">
        <f t="shared" ref="S90:S92" si="251">Q90*R90</f>
        <v>0</v>
      </c>
      <c r="T90" s="123"/>
      <c r="U90" s="124"/>
      <c r="V90" s="125">
        <f t="shared" ref="V90:V92" si="252">T90*U90</f>
        <v>0</v>
      </c>
      <c r="W90" s="126">
        <f t="shared" ref="W90:W92" si="253">G90+M90+S90</f>
        <v>10000</v>
      </c>
      <c r="X90" s="127">
        <f t="shared" ref="X90:X92" si="254">J90+P90+V90</f>
        <v>10000</v>
      </c>
      <c r="Y90" s="127">
        <f t="shared" si="245"/>
        <v>0</v>
      </c>
      <c r="Z90" s="128">
        <f t="shared" si="246"/>
        <v>0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71</v>
      </c>
      <c r="B91" s="120" t="s">
        <v>176</v>
      </c>
      <c r="C91" s="215" t="s">
        <v>174</v>
      </c>
      <c r="D91" s="203" t="s">
        <v>175</v>
      </c>
      <c r="E91" s="123"/>
      <c r="F91" s="124"/>
      <c r="G91" s="125">
        <f t="shared" si="247"/>
        <v>0</v>
      </c>
      <c r="H91" s="123"/>
      <c r="I91" s="124"/>
      <c r="J91" s="125">
        <f t="shared" ref="J91:J92" si="255">H91*I91</f>
        <v>0</v>
      </c>
      <c r="K91" s="123"/>
      <c r="L91" s="124"/>
      <c r="M91" s="125">
        <f t="shared" si="249"/>
        <v>0</v>
      </c>
      <c r="N91" s="123"/>
      <c r="O91" s="124"/>
      <c r="P91" s="125">
        <f t="shared" si="250"/>
        <v>0</v>
      </c>
      <c r="Q91" s="123"/>
      <c r="R91" s="124"/>
      <c r="S91" s="125">
        <f t="shared" si="251"/>
        <v>0</v>
      </c>
      <c r="T91" s="123"/>
      <c r="U91" s="124"/>
      <c r="V91" s="125">
        <f t="shared" si="252"/>
        <v>0</v>
      </c>
      <c r="W91" s="126">
        <f t="shared" si="253"/>
        <v>0</v>
      </c>
      <c r="X91" s="127">
        <f t="shared" si="254"/>
        <v>0</v>
      </c>
      <c r="Y91" s="127">
        <f t="shared" si="245"/>
        <v>0</v>
      </c>
      <c r="Z91" s="128" t="e">
        <f t="shared" si="246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3">
      <c r="A92" s="132" t="s">
        <v>71</v>
      </c>
      <c r="B92" s="133" t="s">
        <v>177</v>
      </c>
      <c r="C92" s="215" t="s">
        <v>174</v>
      </c>
      <c r="D92" s="205" t="s">
        <v>175</v>
      </c>
      <c r="E92" s="135"/>
      <c r="F92" s="136"/>
      <c r="G92" s="137">
        <f t="shared" si="247"/>
        <v>0</v>
      </c>
      <c r="H92" s="135"/>
      <c r="I92" s="136"/>
      <c r="J92" s="137">
        <f t="shared" si="255"/>
        <v>0</v>
      </c>
      <c r="K92" s="135"/>
      <c r="L92" s="136"/>
      <c r="M92" s="137">
        <f t="shared" si="249"/>
        <v>0</v>
      </c>
      <c r="N92" s="135"/>
      <c r="O92" s="136"/>
      <c r="P92" s="137">
        <f t="shared" si="250"/>
        <v>0</v>
      </c>
      <c r="Q92" s="135"/>
      <c r="R92" s="136"/>
      <c r="S92" s="137">
        <f t="shared" si="251"/>
        <v>0</v>
      </c>
      <c r="T92" s="135"/>
      <c r="U92" s="136"/>
      <c r="V92" s="137">
        <f t="shared" si="252"/>
        <v>0</v>
      </c>
      <c r="W92" s="138">
        <f t="shared" si="253"/>
        <v>0</v>
      </c>
      <c r="X92" s="127">
        <f t="shared" si="254"/>
        <v>0</v>
      </c>
      <c r="Y92" s="127">
        <f t="shared" si="245"/>
        <v>0</v>
      </c>
      <c r="Z92" s="128" t="e">
        <f t="shared" si="246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08" t="s">
        <v>68</v>
      </c>
      <c r="B93" s="155" t="s">
        <v>178</v>
      </c>
      <c r="C93" s="140" t="s">
        <v>179</v>
      </c>
      <c r="D93" s="216"/>
      <c r="E93" s="217">
        <f>SUM(E94:E96)</f>
        <v>0</v>
      </c>
      <c r="F93" s="143"/>
      <c r="G93" s="144">
        <f t="shared" ref="G93:H93" si="256">SUM(G94:G96)</f>
        <v>0</v>
      </c>
      <c r="H93" s="217">
        <f t="shared" si="256"/>
        <v>0</v>
      </c>
      <c r="I93" s="143"/>
      <c r="J93" s="144">
        <f t="shared" ref="J93:K93" si="257">SUM(J94:J96)</f>
        <v>0</v>
      </c>
      <c r="K93" s="217">
        <f t="shared" si="257"/>
        <v>0</v>
      </c>
      <c r="L93" s="143"/>
      <c r="M93" s="144">
        <f t="shared" ref="M93:N93" si="258">SUM(M94:M96)</f>
        <v>0</v>
      </c>
      <c r="N93" s="217">
        <f t="shared" si="258"/>
        <v>0</v>
      </c>
      <c r="O93" s="143"/>
      <c r="P93" s="144">
        <f t="shared" ref="P93:Q93" si="259">SUM(P94:P96)</f>
        <v>0</v>
      </c>
      <c r="Q93" s="217">
        <f t="shared" si="259"/>
        <v>0</v>
      </c>
      <c r="R93" s="143"/>
      <c r="S93" s="144">
        <f t="shared" ref="S93:T93" si="260">SUM(S94:S96)</f>
        <v>0</v>
      </c>
      <c r="T93" s="217">
        <f t="shared" si="260"/>
        <v>0</v>
      </c>
      <c r="U93" s="143"/>
      <c r="V93" s="144">
        <f t="shared" ref="V93:X93" si="261">SUM(V94:V96)</f>
        <v>0</v>
      </c>
      <c r="W93" s="214">
        <f t="shared" si="261"/>
        <v>0</v>
      </c>
      <c r="X93" s="214">
        <f t="shared" si="261"/>
        <v>0</v>
      </c>
      <c r="Y93" s="214">
        <f t="shared" si="245"/>
        <v>0</v>
      </c>
      <c r="Z93" s="214" t="e">
        <f t="shared" si="246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3">
      <c r="A94" s="119" t="s">
        <v>71</v>
      </c>
      <c r="B94" s="120" t="s">
        <v>180</v>
      </c>
      <c r="C94" s="215" t="s">
        <v>181</v>
      </c>
      <c r="D94" s="218" t="s">
        <v>106</v>
      </c>
      <c r="E94" s="123"/>
      <c r="F94" s="124"/>
      <c r="G94" s="125">
        <f t="shared" ref="G94:G96" si="262">E94*F94</f>
        <v>0</v>
      </c>
      <c r="H94" s="123"/>
      <c r="I94" s="124"/>
      <c r="J94" s="125">
        <f t="shared" ref="J94:J96" si="263">H94*I94</f>
        <v>0</v>
      </c>
      <c r="K94" s="123"/>
      <c r="L94" s="124"/>
      <c r="M94" s="125">
        <f t="shared" ref="M94:M96" si="264">K94*L94</f>
        <v>0</v>
      </c>
      <c r="N94" s="123"/>
      <c r="O94" s="124"/>
      <c r="P94" s="125">
        <f t="shared" ref="P94:P96" si="265">N94*O94</f>
        <v>0</v>
      </c>
      <c r="Q94" s="123"/>
      <c r="R94" s="124"/>
      <c r="S94" s="125">
        <f t="shared" ref="S94:S96" si="266">Q94*R94</f>
        <v>0</v>
      </c>
      <c r="T94" s="123"/>
      <c r="U94" s="124"/>
      <c r="V94" s="125">
        <f t="shared" ref="V94:V96" si="267">T94*U94</f>
        <v>0</v>
      </c>
      <c r="W94" s="126">
        <f t="shared" ref="W94:W96" si="268">G94+M94+S94</f>
        <v>0</v>
      </c>
      <c r="X94" s="127">
        <f t="shared" ref="X94:X96" si="269">J94+P94+V94</f>
        <v>0</v>
      </c>
      <c r="Y94" s="127">
        <f t="shared" si="245"/>
        <v>0</v>
      </c>
      <c r="Z94" s="128" t="e">
        <f t="shared" si="246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3">
      <c r="A95" s="119" t="s">
        <v>71</v>
      </c>
      <c r="B95" s="120" t="s">
        <v>182</v>
      </c>
      <c r="C95" s="188" t="s">
        <v>181</v>
      </c>
      <c r="D95" s="203" t="s">
        <v>106</v>
      </c>
      <c r="E95" s="123"/>
      <c r="F95" s="124"/>
      <c r="G95" s="125">
        <f t="shared" si="262"/>
        <v>0</v>
      </c>
      <c r="H95" s="123"/>
      <c r="I95" s="124"/>
      <c r="J95" s="125">
        <f t="shared" si="263"/>
        <v>0</v>
      </c>
      <c r="K95" s="123"/>
      <c r="L95" s="124"/>
      <c r="M95" s="125">
        <f t="shared" si="264"/>
        <v>0</v>
      </c>
      <c r="N95" s="123"/>
      <c r="O95" s="124"/>
      <c r="P95" s="125">
        <f t="shared" si="265"/>
        <v>0</v>
      </c>
      <c r="Q95" s="123"/>
      <c r="R95" s="124"/>
      <c r="S95" s="125">
        <f t="shared" si="266"/>
        <v>0</v>
      </c>
      <c r="T95" s="123"/>
      <c r="U95" s="124"/>
      <c r="V95" s="125">
        <f t="shared" si="267"/>
        <v>0</v>
      </c>
      <c r="W95" s="126">
        <f t="shared" si="268"/>
        <v>0</v>
      </c>
      <c r="X95" s="127">
        <f t="shared" si="269"/>
        <v>0</v>
      </c>
      <c r="Y95" s="127">
        <f t="shared" si="245"/>
        <v>0</v>
      </c>
      <c r="Z95" s="128" t="e">
        <f t="shared" si="246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3">
      <c r="A96" s="132" t="s">
        <v>71</v>
      </c>
      <c r="B96" s="133" t="s">
        <v>183</v>
      </c>
      <c r="C96" s="164" t="s">
        <v>181</v>
      </c>
      <c r="D96" s="205" t="s">
        <v>106</v>
      </c>
      <c r="E96" s="135"/>
      <c r="F96" s="136"/>
      <c r="G96" s="137">
        <f t="shared" si="262"/>
        <v>0</v>
      </c>
      <c r="H96" s="135"/>
      <c r="I96" s="136"/>
      <c r="J96" s="137">
        <f t="shared" si="263"/>
        <v>0</v>
      </c>
      <c r="K96" s="135"/>
      <c r="L96" s="136"/>
      <c r="M96" s="137">
        <f t="shared" si="264"/>
        <v>0</v>
      </c>
      <c r="N96" s="135"/>
      <c r="O96" s="136"/>
      <c r="P96" s="137">
        <f t="shared" si="265"/>
        <v>0</v>
      </c>
      <c r="Q96" s="135"/>
      <c r="R96" s="136"/>
      <c r="S96" s="137">
        <f t="shared" si="266"/>
        <v>0</v>
      </c>
      <c r="T96" s="135"/>
      <c r="U96" s="136"/>
      <c r="V96" s="137">
        <f t="shared" si="267"/>
        <v>0</v>
      </c>
      <c r="W96" s="138">
        <f t="shared" si="268"/>
        <v>0</v>
      </c>
      <c r="X96" s="127">
        <f t="shared" si="269"/>
        <v>0</v>
      </c>
      <c r="Y96" s="127">
        <f t="shared" si="245"/>
        <v>0</v>
      </c>
      <c r="Z96" s="128" t="e">
        <f t="shared" si="246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customHeight="1" x14ac:dyDescent="0.3">
      <c r="A97" s="108" t="s">
        <v>68</v>
      </c>
      <c r="B97" s="155" t="s">
        <v>184</v>
      </c>
      <c r="C97" s="219" t="s">
        <v>185</v>
      </c>
      <c r="D97" s="220"/>
      <c r="E97" s="217">
        <f>SUM(E98:E100)</f>
        <v>0</v>
      </c>
      <c r="F97" s="143"/>
      <c r="G97" s="144">
        <f t="shared" ref="G97:H97" si="270">SUM(G98:G100)</f>
        <v>0</v>
      </c>
      <c r="H97" s="217">
        <f t="shared" si="270"/>
        <v>0</v>
      </c>
      <c r="I97" s="143"/>
      <c r="J97" s="144">
        <f t="shared" ref="J97:K97" si="271">SUM(J98:J100)</f>
        <v>0</v>
      </c>
      <c r="K97" s="217">
        <f t="shared" si="271"/>
        <v>0</v>
      </c>
      <c r="L97" s="143"/>
      <c r="M97" s="144">
        <f t="shared" ref="M97:N97" si="272">SUM(M98:M100)</f>
        <v>0</v>
      </c>
      <c r="N97" s="217">
        <f t="shared" si="272"/>
        <v>0</v>
      </c>
      <c r="O97" s="143"/>
      <c r="P97" s="144">
        <f t="shared" ref="P97:Q97" si="273">SUM(P98:P100)</f>
        <v>0</v>
      </c>
      <c r="Q97" s="217">
        <f t="shared" si="273"/>
        <v>0</v>
      </c>
      <c r="R97" s="143"/>
      <c r="S97" s="144">
        <f t="shared" ref="S97:T97" si="274">SUM(S98:S100)</f>
        <v>0</v>
      </c>
      <c r="T97" s="217">
        <f t="shared" si="274"/>
        <v>0</v>
      </c>
      <c r="U97" s="143"/>
      <c r="V97" s="144">
        <f t="shared" ref="V97:X97" si="275">SUM(V98:V100)</f>
        <v>0</v>
      </c>
      <c r="W97" s="214">
        <f t="shared" si="275"/>
        <v>0</v>
      </c>
      <c r="X97" s="214">
        <f t="shared" si="275"/>
        <v>0</v>
      </c>
      <c r="Y97" s="214">
        <f t="shared" si="245"/>
        <v>0</v>
      </c>
      <c r="Z97" s="214" t="e">
        <f t="shared" si="246"/>
        <v>#DIV/0!</v>
      </c>
      <c r="AA97" s="146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19" t="s">
        <v>71</v>
      </c>
      <c r="B98" s="120" t="s">
        <v>186</v>
      </c>
      <c r="C98" s="221" t="s">
        <v>112</v>
      </c>
      <c r="D98" s="222" t="s">
        <v>113</v>
      </c>
      <c r="E98" s="123"/>
      <c r="F98" s="124"/>
      <c r="G98" s="125">
        <f t="shared" ref="G98:G100" si="276">E98*F98</f>
        <v>0</v>
      </c>
      <c r="H98" s="123"/>
      <c r="I98" s="124"/>
      <c r="J98" s="125">
        <f t="shared" ref="J98:J100" si="277">H98*I98</f>
        <v>0</v>
      </c>
      <c r="K98" s="123"/>
      <c r="L98" s="124"/>
      <c r="M98" s="125">
        <f t="shared" ref="M98:M100" si="278">K98*L98</f>
        <v>0</v>
      </c>
      <c r="N98" s="123"/>
      <c r="O98" s="124"/>
      <c r="P98" s="125">
        <f t="shared" ref="P98:P100" si="279">N98*O98</f>
        <v>0</v>
      </c>
      <c r="Q98" s="123"/>
      <c r="R98" s="124"/>
      <c r="S98" s="125">
        <f t="shared" ref="S98:S100" si="280">Q98*R98</f>
        <v>0</v>
      </c>
      <c r="T98" s="123"/>
      <c r="U98" s="124"/>
      <c r="V98" s="125">
        <f t="shared" ref="V98:V100" si="281">T98*U98</f>
        <v>0</v>
      </c>
      <c r="W98" s="126">
        <f t="shared" ref="W98:W100" si="282">G98+M98+S98</f>
        <v>0</v>
      </c>
      <c r="X98" s="127">
        <f t="shared" ref="X98:X100" si="283">J98+P98+V98</f>
        <v>0</v>
      </c>
      <c r="Y98" s="127">
        <f t="shared" si="245"/>
        <v>0</v>
      </c>
      <c r="Z98" s="128" t="e">
        <f t="shared" si="246"/>
        <v>#DIV/0!</v>
      </c>
      <c r="AA98" s="129"/>
      <c r="AB98" s="130"/>
      <c r="AC98" s="131"/>
      <c r="AD98" s="131"/>
      <c r="AE98" s="131"/>
      <c r="AF98" s="131"/>
      <c r="AG98" s="131"/>
    </row>
    <row r="99" spans="1:33" ht="30" customHeight="1" x14ac:dyDescent="0.3">
      <c r="A99" s="119" t="s">
        <v>71</v>
      </c>
      <c r="B99" s="120" t="s">
        <v>187</v>
      </c>
      <c r="C99" s="221" t="s">
        <v>112</v>
      </c>
      <c r="D99" s="222" t="s">
        <v>113</v>
      </c>
      <c r="E99" s="123"/>
      <c r="F99" s="124"/>
      <c r="G99" s="125">
        <f t="shared" si="276"/>
        <v>0</v>
      </c>
      <c r="H99" s="123"/>
      <c r="I99" s="124"/>
      <c r="J99" s="125">
        <f t="shared" si="277"/>
        <v>0</v>
      </c>
      <c r="K99" s="123"/>
      <c r="L99" s="124"/>
      <c r="M99" s="125">
        <f t="shared" si="278"/>
        <v>0</v>
      </c>
      <c r="N99" s="123"/>
      <c r="O99" s="124"/>
      <c r="P99" s="125">
        <f t="shared" si="279"/>
        <v>0</v>
      </c>
      <c r="Q99" s="123"/>
      <c r="R99" s="124"/>
      <c r="S99" s="125">
        <f t="shared" si="280"/>
        <v>0</v>
      </c>
      <c r="T99" s="123"/>
      <c r="U99" s="124"/>
      <c r="V99" s="125">
        <f t="shared" si="281"/>
        <v>0</v>
      </c>
      <c r="W99" s="126">
        <f t="shared" si="282"/>
        <v>0</v>
      </c>
      <c r="X99" s="127">
        <f t="shared" si="283"/>
        <v>0</v>
      </c>
      <c r="Y99" s="127">
        <f t="shared" si="245"/>
        <v>0</v>
      </c>
      <c r="Z99" s="128" t="e">
        <f t="shared" si="246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32" t="s">
        <v>71</v>
      </c>
      <c r="B100" s="133" t="s">
        <v>188</v>
      </c>
      <c r="C100" s="223" t="s">
        <v>112</v>
      </c>
      <c r="D100" s="222" t="s">
        <v>113</v>
      </c>
      <c r="E100" s="149"/>
      <c r="F100" s="150"/>
      <c r="G100" s="151">
        <f t="shared" si="276"/>
        <v>0</v>
      </c>
      <c r="H100" s="149"/>
      <c r="I100" s="150"/>
      <c r="J100" s="151">
        <f t="shared" si="277"/>
        <v>0</v>
      </c>
      <c r="K100" s="149"/>
      <c r="L100" s="150"/>
      <c r="M100" s="151">
        <f t="shared" si="278"/>
        <v>0</v>
      </c>
      <c r="N100" s="149"/>
      <c r="O100" s="150"/>
      <c r="P100" s="151">
        <f t="shared" si="279"/>
        <v>0</v>
      </c>
      <c r="Q100" s="149"/>
      <c r="R100" s="150"/>
      <c r="S100" s="151">
        <f t="shared" si="280"/>
        <v>0</v>
      </c>
      <c r="T100" s="149"/>
      <c r="U100" s="150"/>
      <c r="V100" s="151">
        <f t="shared" si="281"/>
        <v>0</v>
      </c>
      <c r="W100" s="138">
        <f t="shared" si="282"/>
        <v>0</v>
      </c>
      <c r="X100" s="127">
        <f t="shared" si="283"/>
        <v>0</v>
      </c>
      <c r="Y100" s="127">
        <f t="shared" si="245"/>
        <v>0</v>
      </c>
      <c r="Z100" s="128" t="e">
        <f t="shared" si="246"/>
        <v>#DIV/0!</v>
      </c>
      <c r="AA100" s="152"/>
      <c r="AB100" s="131"/>
      <c r="AC100" s="131"/>
      <c r="AD100" s="131"/>
      <c r="AE100" s="131"/>
      <c r="AF100" s="131"/>
      <c r="AG100" s="131"/>
    </row>
    <row r="101" spans="1:33" ht="39.75" customHeight="1" x14ac:dyDescent="0.3">
      <c r="A101" s="446" t="s">
        <v>189</v>
      </c>
      <c r="B101" s="421"/>
      <c r="C101" s="421"/>
      <c r="D101" s="422"/>
      <c r="E101" s="190"/>
      <c r="F101" s="190"/>
      <c r="G101" s="173">
        <f>G89+G93+G97</f>
        <v>10000</v>
      </c>
      <c r="H101" s="190"/>
      <c r="I101" s="190"/>
      <c r="J101" s="173">
        <f>J89+J93+J97</f>
        <v>10000</v>
      </c>
      <c r="K101" s="190"/>
      <c r="L101" s="190"/>
      <c r="M101" s="173">
        <f>M89+M93+M97</f>
        <v>0</v>
      </c>
      <c r="N101" s="190"/>
      <c r="O101" s="190"/>
      <c r="P101" s="173">
        <f>P89+P93+P97</f>
        <v>0</v>
      </c>
      <c r="Q101" s="190"/>
      <c r="R101" s="190"/>
      <c r="S101" s="173">
        <f>S89+S93+S97</f>
        <v>0</v>
      </c>
      <c r="T101" s="190"/>
      <c r="U101" s="190"/>
      <c r="V101" s="173">
        <f>V89+V93+V97</f>
        <v>0</v>
      </c>
      <c r="W101" s="192">
        <f>W89+W93+W97</f>
        <v>10000</v>
      </c>
      <c r="X101" s="192">
        <f>X89+X93+X97</f>
        <v>10000</v>
      </c>
      <c r="Y101" s="192">
        <f t="shared" si="245"/>
        <v>0</v>
      </c>
      <c r="Z101" s="192">
        <f t="shared" si="246"/>
        <v>0</v>
      </c>
      <c r="AA101" s="178"/>
      <c r="AB101" s="5"/>
      <c r="AC101" s="7"/>
      <c r="AD101" s="7"/>
      <c r="AE101" s="7"/>
      <c r="AF101" s="7"/>
      <c r="AG101" s="7"/>
    </row>
    <row r="102" spans="1:33" ht="30" customHeight="1" x14ac:dyDescent="0.3">
      <c r="A102" s="179" t="s">
        <v>66</v>
      </c>
      <c r="B102" s="180">
        <v>6</v>
      </c>
      <c r="C102" s="181" t="s">
        <v>190</v>
      </c>
      <c r="D102" s="182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6"/>
      <c r="X102" s="106"/>
      <c r="Y102" s="213"/>
      <c r="Z102" s="106"/>
      <c r="AA102" s="107"/>
      <c r="AB102" s="7"/>
      <c r="AC102" s="7"/>
      <c r="AD102" s="7"/>
      <c r="AE102" s="7"/>
      <c r="AF102" s="7"/>
      <c r="AG102" s="7"/>
    </row>
    <row r="103" spans="1:33" ht="30" customHeight="1" x14ac:dyDescent="0.3">
      <c r="A103" s="108" t="s">
        <v>68</v>
      </c>
      <c r="B103" s="155" t="s">
        <v>191</v>
      </c>
      <c r="C103" s="224" t="s">
        <v>192</v>
      </c>
      <c r="D103" s="111"/>
      <c r="E103" s="112">
        <f>SUM(E104:E106)</f>
        <v>24</v>
      </c>
      <c r="F103" s="113"/>
      <c r="G103" s="114">
        <f t="shared" ref="G103:H103" si="284">SUM(G104:G106)</f>
        <v>3600</v>
      </c>
      <c r="H103" s="112">
        <f t="shared" si="284"/>
        <v>24</v>
      </c>
      <c r="I103" s="113"/>
      <c r="J103" s="114">
        <f t="shared" ref="J103:K103" si="285">SUM(J104:J106)</f>
        <v>3600</v>
      </c>
      <c r="K103" s="112">
        <f t="shared" si="285"/>
        <v>0</v>
      </c>
      <c r="L103" s="113"/>
      <c r="M103" s="114">
        <f t="shared" ref="M103:N103" si="286">SUM(M104:M106)</f>
        <v>0</v>
      </c>
      <c r="N103" s="112">
        <f t="shared" si="286"/>
        <v>0</v>
      </c>
      <c r="O103" s="113"/>
      <c r="P103" s="114">
        <f t="shared" ref="P103:Q103" si="287">SUM(P104:P106)</f>
        <v>0</v>
      </c>
      <c r="Q103" s="112">
        <f t="shared" si="287"/>
        <v>0</v>
      </c>
      <c r="R103" s="113"/>
      <c r="S103" s="114">
        <f t="shared" ref="S103:T103" si="288">SUM(S104:S106)</f>
        <v>0</v>
      </c>
      <c r="T103" s="112">
        <f t="shared" si="288"/>
        <v>0</v>
      </c>
      <c r="U103" s="113"/>
      <c r="V103" s="114">
        <f t="shared" ref="V103:X103" si="289">SUM(V104:V106)</f>
        <v>0</v>
      </c>
      <c r="W103" s="114">
        <f t="shared" si="289"/>
        <v>3600</v>
      </c>
      <c r="X103" s="114">
        <f t="shared" si="289"/>
        <v>3600</v>
      </c>
      <c r="Y103" s="114">
        <f t="shared" ref="Y103:Y115" si="290">W103-X103</f>
        <v>0</v>
      </c>
      <c r="Z103" s="116">
        <f t="shared" ref="Z103:Z115" si="291">Y103/W103</f>
        <v>0</v>
      </c>
      <c r="AA103" s="117"/>
      <c r="AB103" s="118"/>
      <c r="AC103" s="118"/>
      <c r="AD103" s="118"/>
      <c r="AE103" s="118"/>
      <c r="AF103" s="118"/>
      <c r="AG103" s="118"/>
    </row>
    <row r="104" spans="1:33" ht="30" customHeight="1" x14ac:dyDescent="0.3">
      <c r="A104" s="364" t="s">
        <v>71</v>
      </c>
      <c r="B104" s="365" t="s">
        <v>194</v>
      </c>
      <c r="C104" s="366" t="s">
        <v>354</v>
      </c>
      <c r="D104" s="367" t="s">
        <v>355</v>
      </c>
      <c r="E104" s="368">
        <v>4</v>
      </c>
      <c r="F104" s="369">
        <v>500</v>
      </c>
      <c r="G104" s="376">
        <f t="shared" ref="G104:G105" si="292">E104*F104</f>
        <v>2000</v>
      </c>
      <c r="H104" s="368">
        <v>4</v>
      </c>
      <c r="I104" s="369">
        <v>500</v>
      </c>
      <c r="J104" s="376">
        <f t="shared" ref="J104:J105" si="293">H104*I104</f>
        <v>2000</v>
      </c>
      <c r="K104" s="123"/>
      <c r="L104" s="124"/>
      <c r="M104" s="125">
        <f t="shared" ref="M104:M106" si="294">K104*L104</f>
        <v>0</v>
      </c>
      <c r="N104" s="123"/>
      <c r="O104" s="124"/>
      <c r="P104" s="125">
        <f t="shared" ref="P104:P106" si="295">N104*O104</f>
        <v>0</v>
      </c>
      <c r="Q104" s="123"/>
      <c r="R104" s="124"/>
      <c r="S104" s="125">
        <f t="shared" ref="S104:S106" si="296">Q104*R104</f>
        <v>0</v>
      </c>
      <c r="T104" s="123"/>
      <c r="U104" s="124"/>
      <c r="V104" s="125">
        <f t="shared" ref="V104:V106" si="297">T104*U104</f>
        <v>0</v>
      </c>
      <c r="W104" s="126">
        <f t="shared" ref="W104:W106" si="298">G104+M104+S104</f>
        <v>2000</v>
      </c>
      <c r="X104" s="127">
        <f t="shared" ref="X104:X106" si="299">J104+P104+V104</f>
        <v>2000</v>
      </c>
      <c r="Y104" s="127">
        <f t="shared" si="290"/>
        <v>0</v>
      </c>
      <c r="Z104" s="128">
        <f t="shared" si="291"/>
        <v>0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364" t="s">
        <v>71</v>
      </c>
      <c r="B105" s="365" t="s">
        <v>194</v>
      </c>
      <c r="C105" s="366" t="s">
        <v>356</v>
      </c>
      <c r="D105" s="367" t="s">
        <v>357</v>
      </c>
      <c r="E105" s="368">
        <v>20</v>
      </c>
      <c r="F105" s="369">
        <v>80</v>
      </c>
      <c r="G105" s="376">
        <f t="shared" si="292"/>
        <v>1600</v>
      </c>
      <c r="H105" s="368">
        <v>20</v>
      </c>
      <c r="I105" s="369">
        <v>80</v>
      </c>
      <c r="J105" s="376">
        <f t="shared" si="293"/>
        <v>1600</v>
      </c>
      <c r="K105" s="123"/>
      <c r="L105" s="124"/>
      <c r="M105" s="125">
        <f t="shared" si="294"/>
        <v>0</v>
      </c>
      <c r="N105" s="123"/>
      <c r="O105" s="124"/>
      <c r="P105" s="125">
        <f t="shared" si="295"/>
        <v>0</v>
      </c>
      <c r="Q105" s="123"/>
      <c r="R105" s="124"/>
      <c r="S105" s="125">
        <f t="shared" si="296"/>
        <v>0</v>
      </c>
      <c r="T105" s="123"/>
      <c r="U105" s="124"/>
      <c r="V105" s="125">
        <f t="shared" si="297"/>
        <v>0</v>
      </c>
      <c r="W105" s="126">
        <f t="shared" si="298"/>
        <v>1600</v>
      </c>
      <c r="X105" s="127">
        <f t="shared" si="299"/>
        <v>1600</v>
      </c>
      <c r="Y105" s="127">
        <f t="shared" si="290"/>
        <v>0</v>
      </c>
      <c r="Z105" s="128">
        <f t="shared" si="291"/>
        <v>0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32" t="s">
        <v>71</v>
      </c>
      <c r="B106" s="133" t="s">
        <v>194</v>
      </c>
      <c r="C106" s="164" t="s">
        <v>193</v>
      </c>
      <c r="D106" s="134" t="s">
        <v>106</v>
      </c>
      <c r="E106" s="135"/>
      <c r="F106" s="136"/>
      <c r="G106" s="137">
        <f t="shared" ref="G106" si="300">E106*F106</f>
        <v>0</v>
      </c>
      <c r="H106" s="135"/>
      <c r="I106" s="136"/>
      <c r="J106" s="137">
        <f t="shared" ref="J106" si="301">H106*I106</f>
        <v>0</v>
      </c>
      <c r="K106" s="135"/>
      <c r="L106" s="136"/>
      <c r="M106" s="137">
        <f t="shared" si="294"/>
        <v>0</v>
      </c>
      <c r="N106" s="135"/>
      <c r="O106" s="136"/>
      <c r="P106" s="137">
        <f t="shared" si="295"/>
        <v>0</v>
      </c>
      <c r="Q106" s="135"/>
      <c r="R106" s="136"/>
      <c r="S106" s="137">
        <f t="shared" si="296"/>
        <v>0</v>
      </c>
      <c r="T106" s="135"/>
      <c r="U106" s="136"/>
      <c r="V106" s="137">
        <f t="shared" si="297"/>
        <v>0</v>
      </c>
      <c r="W106" s="138">
        <f t="shared" si="298"/>
        <v>0</v>
      </c>
      <c r="X106" s="127">
        <f t="shared" si="299"/>
        <v>0</v>
      </c>
      <c r="Y106" s="127">
        <f t="shared" si="290"/>
        <v>0</v>
      </c>
      <c r="Z106" s="128" t="e">
        <f t="shared" si="291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08" t="s">
        <v>66</v>
      </c>
      <c r="B107" s="155" t="s">
        <v>195</v>
      </c>
      <c r="C107" s="225" t="s">
        <v>196</v>
      </c>
      <c r="D107" s="141"/>
      <c r="E107" s="142">
        <f>SUM(E108:E110)</f>
        <v>0</v>
      </c>
      <c r="F107" s="143"/>
      <c r="G107" s="144">
        <f t="shared" ref="G107:H107" si="302">SUM(G108:G110)</f>
        <v>0</v>
      </c>
      <c r="H107" s="142">
        <f t="shared" si="302"/>
        <v>0</v>
      </c>
      <c r="I107" s="143"/>
      <c r="J107" s="144">
        <f t="shared" ref="J107:K107" si="303">SUM(J108:J110)</f>
        <v>0</v>
      </c>
      <c r="K107" s="142">
        <f t="shared" si="303"/>
        <v>0</v>
      </c>
      <c r="L107" s="143"/>
      <c r="M107" s="144">
        <f t="shared" ref="M107:N107" si="304">SUM(M108:M110)</f>
        <v>0</v>
      </c>
      <c r="N107" s="142">
        <f t="shared" si="304"/>
        <v>0</v>
      </c>
      <c r="O107" s="143"/>
      <c r="P107" s="144">
        <f t="shared" ref="P107:Q107" si="305">SUM(P108:P110)</f>
        <v>0</v>
      </c>
      <c r="Q107" s="142">
        <f t="shared" si="305"/>
        <v>0</v>
      </c>
      <c r="R107" s="143"/>
      <c r="S107" s="144">
        <f t="shared" ref="S107:T107" si="306">SUM(S108:S110)</f>
        <v>0</v>
      </c>
      <c r="T107" s="142">
        <f t="shared" si="306"/>
        <v>0</v>
      </c>
      <c r="U107" s="143"/>
      <c r="V107" s="144">
        <f t="shared" ref="V107:X107" si="307">SUM(V108:V110)</f>
        <v>0</v>
      </c>
      <c r="W107" s="144">
        <f t="shared" si="307"/>
        <v>0</v>
      </c>
      <c r="X107" s="144">
        <f t="shared" si="307"/>
        <v>0</v>
      </c>
      <c r="Y107" s="144">
        <f t="shared" si="290"/>
        <v>0</v>
      </c>
      <c r="Z107" s="144" t="e">
        <f t="shared" si="291"/>
        <v>#DIV/0!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3">
      <c r="A108" s="119" t="s">
        <v>71</v>
      </c>
      <c r="B108" s="120" t="s">
        <v>197</v>
      </c>
      <c r="C108" s="188" t="s">
        <v>193</v>
      </c>
      <c r="D108" s="122" t="s">
        <v>106</v>
      </c>
      <c r="E108" s="123"/>
      <c r="F108" s="124"/>
      <c r="G108" s="125">
        <f t="shared" ref="G108:G110" si="308">E108*F108</f>
        <v>0</v>
      </c>
      <c r="H108" s="123"/>
      <c r="I108" s="124"/>
      <c r="J108" s="125">
        <f t="shared" ref="J108:J110" si="309">H108*I108</f>
        <v>0</v>
      </c>
      <c r="K108" s="123"/>
      <c r="L108" s="124"/>
      <c r="M108" s="125">
        <f t="shared" ref="M108:M110" si="310">K108*L108</f>
        <v>0</v>
      </c>
      <c r="N108" s="123"/>
      <c r="O108" s="124"/>
      <c r="P108" s="125">
        <f t="shared" ref="P108:P110" si="311">N108*O108</f>
        <v>0</v>
      </c>
      <c r="Q108" s="123"/>
      <c r="R108" s="124"/>
      <c r="S108" s="125">
        <f t="shared" ref="S108:S110" si="312">Q108*R108</f>
        <v>0</v>
      </c>
      <c r="T108" s="123"/>
      <c r="U108" s="124"/>
      <c r="V108" s="125">
        <f t="shared" ref="V108:V110" si="313">T108*U108</f>
        <v>0</v>
      </c>
      <c r="W108" s="126">
        <f t="shared" ref="W108:W110" si="314">G108+M108+S108</f>
        <v>0</v>
      </c>
      <c r="X108" s="127">
        <f t="shared" ref="X108:X110" si="315">J108+P108+V108</f>
        <v>0</v>
      </c>
      <c r="Y108" s="127">
        <f t="shared" si="290"/>
        <v>0</v>
      </c>
      <c r="Z108" s="128" t="e">
        <f t="shared" si="291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19" t="s">
        <v>71</v>
      </c>
      <c r="B109" s="120" t="s">
        <v>198</v>
      </c>
      <c r="C109" s="188" t="s">
        <v>193</v>
      </c>
      <c r="D109" s="122" t="s">
        <v>106</v>
      </c>
      <c r="E109" s="123"/>
      <c r="F109" s="124"/>
      <c r="G109" s="125">
        <f t="shared" si="308"/>
        <v>0</v>
      </c>
      <c r="H109" s="123"/>
      <c r="I109" s="124"/>
      <c r="J109" s="125">
        <f t="shared" si="309"/>
        <v>0</v>
      </c>
      <c r="K109" s="123"/>
      <c r="L109" s="124"/>
      <c r="M109" s="125">
        <f t="shared" si="310"/>
        <v>0</v>
      </c>
      <c r="N109" s="123"/>
      <c r="O109" s="124"/>
      <c r="P109" s="125">
        <f t="shared" si="311"/>
        <v>0</v>
      </c>
      <c r="Q109" s="123"/>
      <c r="R109" s="124"/>
      <c r="S109" s="125">
        <f t="shared" si="312"/>
        <v>0</v>
      </c>
      <c r="T109" s="123"/>
      <c r="U109" s="124"/>
      <c r="V109" s="125">
        <f t="shared" si="313"/>
        <v>0</v>
      </c>
      <c r="W109" s="126">
        <f t="shared" si="314"/>
        <v>0</v>
      </c>
      <c r="X109" s="127">
        <f t="shared" si="315"/>
        <v>0</v>
      </c>
      <c r="Y109" s="127">
        <f t="shared" si="290"/>
        <v>0</v>
      </c>
      <c r="Z109" s="128" t="e">
        <f t="shared" si="291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32" t="s">
        <v>71</v>
      </c>
      <c r="B110" s="133" t="s">
        <v>199</v>
      </c>
      <c r="C110" s="164" t="s">
        <v>193</v>
      </c>
      <c r="D110" s="134" t="s">
        <v>106</v>
      </c>
      <c r="E110" s="135"/>
      <c r="F110" s="136"/>
      <c r="G110" s="137">
        <f t="shared" si="308"/>
        <v>0</v>
      </c>
      <c r="H110" s="135"/>
      <c r="I110" s="136"/>
      <c r="J110" s="137">
        <f t="shared" si="309"/>
        <v>0</v>
      </c>
      <c r="K110" s="135"/>
      <c r="L110" s="136"/>
      <c r="M110" s="137">
        <f t="shared" si="310"/>
        <v>0</v>
      </c>
      <c r="N110" s="135"/>
      <c r="O110" s="136"/>
      <c r="P110" s="137">
        <f t="shared" si="311"/>
        <v>0</v>
      </c>
      <c r="Q110" s="135"/>
      <c r="R110" s="136"/>
      <c r="S110" s="137">
        <f t="shared" si="312"/>
        <v>0</v>
      </c>
      <c r="T110" s="135"/>
      <c r="U110" s="136"/>
      <c r="V110" s="137">
        <f t="shared" si="313"/>
        <v>0</v>
      </c>
      <c r="W110" s="138">
        <f t="shared" si="314"/>
        <v>0</v>
      </c>
      <c r="X110" s="127">
        <f t="shared" si="315"/>
        <v>0</v>
      </c>
      <c r="Y110" s="127">
        <f t="shared" si="290"/>
        <v>0</v>
      </c>
      <c r="Z110" s="128" t="e">
        <f t="shared" si="291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08" t="s">
        <v>66</v>
      </c>
      <c r="B111" s="155" t="s">
        <v>200</v>
      </c>
      <c r="C111" s="225" t="s">
        <v>201</v>
      </c>
      <c r="D111" s="141"/>
      <c r="E111" s="142">
        <f>SUM(E112:E114)</f>
        <v>0</v>
      </c>
      <c r="F111" s="143"/>
      <c r="G111" s="144">
        <f t="shared" ref="G111:H111" si="316">SUM(G112:G114)</f>
        <v>0</v>
      </c>
      <c r="H111" s="142">
        <f t="shared" si="316"/>
        <v>0</v>
      </c>
      <c r="I111" s="143"/>
      <c r="J111" s="144">
        <f t="shared" ref="J111:K111" si="317">SUM(J112:J114)</f>
        <v>0</v>
      </c>
      <c r="K111" s="142">
        <f t="shared" si="317"/>
        <v>0</v>
      </c>
      <c r="L111" s="143"/>
      <c r="M111" s="144">
        <f t="shared" ref="M111:N111" si="318">SUM(M112:M114)</f>
        <v>0</v>
      </c>
      <c r="N111" s="142">
        <f t="shared" si="318"/>
        <v>0</v>
      </c>
      <c r="O111" s="143"/>
      <c r="P111" s="144">
        <f t="shared" ref="P111:Q111" si="319">SUM(P112:P114)</f>
        <v>0</v>
      </c>
      <c r="Q111" s="142">
        <f t="shared" si="319"/>
        <v>0</v>
      </c>
      <c r="R111" s="143"/>
      <c r="S111" s="144">
        <f t="shared" ref="S111:T111" si="320">SUM(S112:S114)</f>
        <v>0</v>
      </c>
      <c r="T111" s="142">
        <f t="shared" si="320"/>
        <v>0</v>
      </c>
      <c r="U111" s="143"/>
      <c r="V111" s="144">
        <f t="shared" ref="V111:X111" si="321">SUM(V112:V114)</f>
        <v>0</v>
      </c>
      <c r="W111" s="144">
        <f t="shared" si="321"/>
        <v>0</v>
      </c>
      <c r="X111" s="144">
        <f t="shared" si="321"/>
        <v>0</v>
      </c>
      <c r="Y111" s="144">
        <f t="shared" si="290"/>
        <v>0</v>
      </c>
      <c r="Z111" s="144" t="e">
        <f t="shared" si="291"/>
        <v>#DIV/0!</v>
      </c>
      <c r="AA111" s="146"/>
      <c r="AB111" s="118"/>
      <c r="AC111" s="118"/>
      <c r="AD111" s="118"/>
      <c r="AE111" s="118"/>
      <c r="AF111" s="118"/>
      <c r="AG111" s="118"/>
    </row>
    <row r="112" spans="1:33" ht="30" customHeight="1" x14ac:dyDescent="0.3">
      <c r="A112" s="119" t="s">
        <v>71</v>
      </c>
      <c r="B112" s="120" t="s">
        <v>202</v>
      </c>
      <c r="C112" s="188" t="s">
        <v>193</v>
      </c>
      <c r="D112" s="122" t="s">
        <v>106</v>
      </c>
      <c r="E112" s="123"/>
      <c r="F112" s="124"/>
      <c r="G112" s="125">
        <f t="shared" ref="G112:G114" si="322">E112*F112</f>
        <v>0</v>
      </c>
      <c r="H112" s="123"/>
      <c r="I112" s="124"/>
      <c r="J112" s="125">
        <f t="shared" ref="J112:J114" si="323">H112*I112</f>
        <v>0</v>
      </c>
      <c r="K112" s="123"/>
      <c r="L112" s="124"/>
      <c r="M112" s="125">
        <f t="shared" ref="M112:M114" si="324">K112*L112</f>
        <v>0</v>
      </c>
      <c r="N112" s="123"/>
      <c r="O112" s="124"/>
      <c r="P112" s="125">
        <f t="shared" ref="P112:P114" si="325">N112*O112</f>
        <v>0</v>
      </c>
      <c r="Q112" s="123"/>
      <c r="R112" s="124"/>
      <c r="S112" s="125">
        <f t="shared" ref="S112:S114" si="326">Q112*R112</f>
        <v>0</v>
      </c>
      <c r="T112" s="123"/>
      <c r="U112" s="124"/>
      <c r="V112" s="125">
        <f t="shared" ref="V112:V114" si="327">T112*U112</f>
        <v>0</v>
      </c>
      <c r="W112" s="126">
        <f t="shared" ref="W112:W114" si="328">G112+M112+S112</f>
        <v>0</v>
      </c>
      <c r="X112" s="127">
        <f t="shared" ref="X112:X114" si="329">J112+P112+V112</f>
        <v>0</v>
      </c>
      <c r="Y112" s="127">
        <f t="shared" si="290"/>
        <v>0</v>
      </c>
      <c r="Z112" s="128" t="e">
        <f t="shared" si="291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71</v>
      </c>
      <c r="B113" s="120" t="s">
        <v>203</v>
      </c>
      <c r="C113" s="188" t="s">
        <v>193</v>
      </c>
      <c r="D113" s="122" t="s">
        <v>106</v>
      </c>
      <c r="E113" s="123"/>
      <c r="F113" s="124"/>
      <c r="G113" s="125">
        <f t="shared" si="322"/>
        <v>0</v>
      </c>
      <c r="H113" s="123"/>
      <c r="I113" s="124"/>
      <c r="J113" s="125">
        <f t="shared" si="323"/>
        <v>0</v>
      </c>
      <c r="K113" s="123"/>
      <c r="L113" s="124"/>
      <c r="M113" s="125">
        <f t="shared" si="324"/>
        <v>0</v>
      </c>
      <c r="N113" s="123"/>
      <c r="O113" s="124"/>
      <c r="P113" s="125">
        <f t="shared" si="325"/>
        <v>0</v>
      </c>
      <c r="Q113" s="123"/>
      <c r="R113" s="124"/>
      <c r="S113" s="125">
        <f t="shared" si="326"/>
        <v>0</v>
      </c>
      <c r="T113" s="123"/>
      <c r="U113" s="124"/>
      <c r="V113" s="125">
        <f t="shared" si="327"/>
        <v>0</v>
      </c>
      <c r="W113" s="126">
        <f t="shared" si="328"/>
        <v>0</v>
      </c>
      <c r="X113" s="127">
        <f t="shared" si="329"/>
        <v>0</v>
      </c>
      <c r="Y113" s="127">
        <f t="shared" si="290"/>
        <v>0</v>
      </c>
      <c r="Z113" s="128" t="e">
        <f t="shared" si="291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32" t="s">
        <v>71</v>
      </c>
      <c r="B114" s="133" t="s">
        <v>204</v>
      </c>
      <c r="C114" s="164" t="s">
        <v>193</v>
      </c>
      <c r="D114" s="134" t="s">
        <v>106</v>
      </c>
      <c r="E114" s="149"/>
      <c r="F114" s="150"/>
      <c r="G114" s="151">
        <f t="shared" si="322"/>
        <v>0</v>
      </c>
      <c r="H114" s="149"/>
      <c r="I114" s="150"/>
      <c r="J114" s="151">
        <f t="shared" si="323"/>
        <v>0</v>
      </c>
      <c r="K114" s="149"/>
      <c r="L114" s="150"/>
      <c r="M114" s="151">
        <f t="shared" si="324"/>
        <v>0</v>
      </c>
      <c r="N114" s="149"/>
      <c r="O114" s="150"/>
      <c r="P114" s="151">
        <f t="shared" si="325"/>
        <v>0</v>
      </c>
      <c r="Q114" s="149"/>
      <c r="R114" s="150"/>
      <c r="S114" s="151">
        <f t="shared" si="326"/>
        <v>0</v>
      </c>
      <c r="T114" s="149"/>
      <c r="U114" s="150"/>
      <c r="V114" s="151">
        <f t="shared" si="327"/>
        <v>0</v>
      </c>
      <c r="W114" s="138">
        <f t="shared" si="328"/>
        <v>0</v>
      </c>
      <c r="X114" s="166">
        <f t="shared" si="329"/>
        <v>0</v>
      </c>
      <c r="Y114" s="166">
        <f t="shared" si="290"/>
        <v>0</v>
      </c>
      <c r="Z114" s="226" t="e">
        <f t="shared" si="291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67" t="s">
        <v>205</v>
      </c>
      <c r="B115" s="168"/>
      <c r="C115" s="169"/>
      <c r="D115" s="170"/>
      <c r="E115" s="174">
        <f>E111+E107+E103</f>
        <v>24</v>
      </c>
      <c r="F115" s="190"/>
      <c r="G115" s="173">
        <f t="shared" ref="G115:H115" si="330">G111+G107+G103</f>
        <v>3600</v>
      </c>
      <c r="H115" s="174">
        <f t="shared" si="330"/>
        <v>24</v>
      </c>
      <c r="I115" s="190"/>
      <c r="J115" s="173">
        <f t="shared" ref="J115:K115" si="331">J111+J107+J103</f>
        <v>3600</v>
      </c>
      <c r="K115" s="191">
        <f t="shared" si="331"/>
        <v>0</v>
      </c>
      <c r="L115" s="190"/>
      <c r="M115" s="173">
        <f t="shared" ref="M115:N115" si="332">M111+M107+M103</f>
        <v>0</v>
      </c>
      <c r="N115" s="191">
        <f t="shared" si="332"/>
        <v>0</v>
      </c>
      <c r="O115" s="190"/>
      <c r="P115" s="173">
        <f t="shared" ref="P115:Q115" si="333">P111+P107+P103</f>
        <v>0</v>
      </c>
      <c r="Q115" s="191">
        <f t="shared" si="333"/>
        <v>0</v>
      </c>
      <c r="R115" s="190"/>
      <c r="S115" s="173">
        <f t="shared" ref="S115:T115" si="334">S111+S107+S103</f>
        <v>0</v>
      </c>
      <c r="T115" s="191">
        <f t="shared" si="334"/>
        <v>0</v>
      </c>
      <c r="U115" s="190"/>
      <c r="V115" s="175">
        <f t="shared" ref="V115:X115" si="335">V111+V107+V103</f>
        <v>0</v>
      </c>
      <c r="W115" s="227">
        <f t="shared" si="335"/>
        <v>3600</v>
      </c>
      <c r="X115" s="228">
        <f t="shared" si="335"/>
        <v>3600</v>
      </c>
      <c r="Y115" s="228">
        <f t="shared" si="290"/>
        <v>0</v>
      </c>
      <c r="Z115" s="228">
        <f t="shared" si="291"/>
        <v>0</v>
      </c>
      <c r="AA115" s="229"/>
      <c r="AB115" s="7"/>
      <c r="AC115" s="7"/>
      <c r="AD115" s="7"/>
      <c r="AE115" s="7"/>
      <c r="AF115" s="7"/>
      <c r="AG115" s="7"/>
    </row>
    <row r="116" spans="1:33" ht="30" customHeight="1" x14ac:dyDescent="0.3">
      <c r="A116" s="179" t="s">
        <v>66</v>
      </c>
      <c r="B116" s="211">
        <v>7</v>
      </c>
      <c r="C116" s="181" t="s">
        <v>206</v>
      </c>
      <c r="D116" s="182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230"/>
      <c r="X116" s="230"/>
      <c r="Y116" s="183"/>
      <c r="Z116" s="230"/>
      <c r="AA116" s="231"/>
      <c r="AB116" s="7"/>
      <c r="AC116" s="7"/>
      <c r="AD116" s="7"/>
      <c r="AE116" s="7"/>
      <c r="AF116" s="7"/>
      <c r="AG116" s="7"/>
    </row>
    <row r="117" spans="1:33" ht="30" customHeight="1" x14ac:dyDescent="0.3">
      <c r="A117" s="354" t="s">
        <v>71</v>
      </c>
      <c r="B117" s="355" t="s">
        <v>207</v>
      </c>
      <c r="C117" s="378" t="s">
        <v>358</v>
      </c>
      <c r="D117" s="357" t="s">
        <v>106</v>
      </c>
      <c r="E117" s="361">
        <v>10</v>
      </c>
      <c r="F117" s="359">
        <v>600</v>
      </c>
      <c r="G117" s="360">
        <f t="shared" ref="G117:G122" si="336">E117*F117</f>
        <v>6000</v>
      </c>
      <c r="H117" s="361">
        <v>10</v>
      </c>
      <c r="I117" s="359">
        <v>600</v>
      </c>
      <c r="J117" s="360">
        <f t="shared" ref="J117:J121" si="337">H117*I117</f>
        <v>6000</v>
      </c>
      <c r="K117" s="123"/>
      <c r="L117" s="124"/>
      <c r="M117" s="125">
        <f t="shared" ref="M117:M127" si="338">K117*L117</f>
        <v>0</v>
      </c>
      <c r="N117" s="123"/>
      <c r="O117" s="124"/>
      <c r="P117" s="125">
        <f t="shared" ref="P117:P127" si="339">N117*O117</f>
        <v>0</v>
      </c>
      <c r="Q117" s="123"/>
      <c r="R117" s="124"/>
      <c r="S117" s="125">
        <f t="shared" ref="S117:S127" si="340">Q117*R117</f>
        <v>0</v>
      </c>
      <c r="T117" s="123"/>
      <c r="U117" s="124"/>
      <c r="V117" s="232">
        <f t="shared" ref="V117:V127" si="341">T117*U117</f>
        <v>0</v>
      </c>
      <c r="W117" s="233">
        <f t="shared" ref="W117:W127" si="342">G117+M117+S117</f>
        <v>6000</v>
      </c>
      <c r="X117" s="234">
        <f t="shared" ref="X117:X127" si="343">J117+P117+V117</f>
        <v>6000</v>
      </c>
      <c r="Y117" s="234">
        <f t="shared" ref="Y117:Y128" si="344">W117-X117</f>
        <v>0</v>
      </c>
      <c r="Z117" s="235">
        <f t="shared" ref="Z117:Z128" si="345">Y117/W117</f>
        <v>0</v>
      </c>
      <c r="AA117" s="236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354" t="s">
        <v>71</v>
      </c>
      <c r="B118" s="355" t="s">
        <v>208</v>
      </c>
      <c r="C118" s="378" t="s">
        <v>359</v>
      </c>
      <c r="D118" s="357" t="s">
        <v>106</v>
      </c>
      <c r="E118" s="361">
        <v>30</v>
      </c>
      <c r="F118" s="359">
        <v>40</v>
      </c>
      <c r="G118" s="360">
        <f t="shared" si="336"/>
        <v>1200</v>
      </c>
      <c r="H118" s="361">
        <v>30</v>
      </c>
      <c r="I118" s="359">
        <v>40</v>
      </c>
      <c r="J118" s="360">
        <f t="shared" si="337"/>
        <v>1200</v>
      </c>
      <c r="K118" s="123"/>
      <c r="L118" s="124"/>
      <c r="M118" s="125">
        <f t="shared" si="338"/>
        <v>0</v>
      </c>
      <c r="N118" s="123"/>
      <c r="O118" s="124"/>
      <c r="P118" s="125">
        <f t="shared" si="339"/>
        <v>0</v>
      </c>
      <c r="Q118" s="123"/>
      <c r="R118" s="124"/>
      <c r="S118" s="125">
        <f t="shared" si="340"/>
        <v>0</v>
      </c>
      <c r="T118" s="123"/>
      <c r="U118" s="124"/>
      <c r="V118" s="232">
        <f t="shared" si="341"/>
        <v>0</v>
      </c>
      <c r="W118" s="237">
        <f t="shared" si="342"/>
        <v>1200</v>
      </c>
      <c r="X118" s="127">
        <f t="shared" si="343"/>
        <v>1200</v>
      </c>
      <c r="Y118" s="127">
        <f t="shared" si="344"/>
        <v>0</v>
      </c>
      <c r="Z118" s="128">
        <f t="shared" si="345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354" t="s">
        <v>71</v>
      </c>
      <c r="B119" s="355" t="s">
        <v>209</v>
      </c>
      <c r="C119" s="378" t="s">
        <v>360</v>
      </c>
      <c r="D119" s="357" t="s">
        <v>106</v>
      </c>
      <c r="E119" s="361">
        <v>50</v>
      </c>
      <c r="F119" s="359">
        <v>30</v>
      </c>
      <c r="G119" s="360">
        <f t="shared" si="336"/>
        <v>1500</v>
      </c>
      <c r="H119" s="361">
        <v>50</v>
      </c>
      <c r="I119" s="359">
        <v>30</v>
      </c>
      <c r="J119" s="360">
        <f t="shared" si="337"/>
        <v>1500</v>
      </c>
      <c r="K119" s="123"/>
      <c r="L119" s="124"/>
      <c r="M119" s="125">
        <f t="shared" si="338"/>
        <v>0</v>
      </c>
      <c r="N119" s="123"/>
      <c r="O119" s="124"/>
      <c r="P119" s="125">
        <f t="shared" si="339"/>
        <v>0</v>
      </c>
      <c r="Q119" s="123"/>
      <c r="R119" s="124"/>
      <c r="S119" s="125">
        <f t="shared" si="340"/>
        <v>0</v>
      </c>
      <c r="T119" s="123"/>
      <c r="U119" s="124"/>
      <c r="V119" s="232">
        <f t="shared" si="341"/>
        <v>0</v>
      </c>
      <c r="W119" s="237">
        <f t="shared" si="342"/>
        <v>1500</v>
      </c>
      <c r="X119" s="127">
        <f t="shared" si="343"/>
        <v>1500</v>
      </c>
      <c r="Y119" s="127">
        <f t="shared" si="344"/>
        <v>0</v>
      </c>
      <c r="Z119" s="128">
        <f t="shared" si="345"/>
        <v>0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354" t="s">
        <v>71</v>
      </c>
      <c r="B120" s="355" t="s">
        <v>210</v>
      </c>
      <c r="C120" s="378" t="s">
        <v>361</v>
      </c>
      <c r="D120" s="357" t="s">
        <v>106</v>
      </c>
      <c r="E120" s="361">
        <v>1</v>
      </c>
      <c r="F120" s="359">
        <v>2500</v>
      </c>
      <c r="G120" s="360">
        <f t="shared" si="336"/>
        <v>2500</v>
      </c>
      <c r="H120" s="361">
        <v>1</v>
      </c>
      <c r="I120" s="359">
        <v>2500</v>
      </c>
      <c r="J120" s="360">
        <f t="shared" si="337"/>
        <v>2500</v>
      </c>
      <c r="K120" s="123"/>
      <c r="L120" s="124"/>
      <c r="M120" s="125">
        <f t="shared" si="338"/>
        <v>0</v>
      </c>
      <c r="N120" s="123"/>
      <c r="O120" s="124"/>
      <c r="P120" s="125">
        <f t="shared" si="339"/>
        <v>0</v>
      </c>
      <c r="Q120" s="123"/>
      <c r="R120" s="124"/>
      <c r="S120" s="125">
        <f t="shared" si="340"/>
        <v>0</v>
      </c>
      <c r="T120" s="123"/>
      <c r="U120" s="124"/>
      <c r="V120" s="232">
        <f t="shared" si="341"/>
        <v>0</v>
      </c>
      <c r="W120" s="237">
        <f t="shared" si="342"/>
        <v>2500</v>
      </c>
      <c r="X120" s="127">
        <f t="shared" si="343"/>
        <v>2500</v>
      </c>
      <c r="Y120" s="127">
        <f t="shared" si="344"/>
        <v>0</v>
      </c>
      <c r="Z120" s="128">
        <f t="shared" si="345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354" t="s">
        <v>71</v>
      </c>
      <c r="B121" s="355" t="s">
        <v>211</v>
      </c>
      <c r="C121" s="378" t="s">
        <v>362</v>
      </c>
      <c r="D121" s="357" t="s">
        <v>106</v>
      </c>
      <c r="E121" s="361">
        <v>6</v>
      </c>
      <c r="F121" s="359">
        <v>300</v>
      </c>
      <c r="G121" s="360">
        <f t="shared" si="336"/>
        <v>1800</v>
      </c>
      <c r="H121" s="361">
        <v>6</v>
      </c>
      <c r="I121" s="359">
        <v>300</v>
      </c>
      <c r="J121" s="360">
        <f t="shared" si="337"/>
        <v>1800</v>
      </c>
      <c r="K121" s="123"/>
      <c r="L121" s="124"/>
      <c r="M121" s="125">
        <f t="shared" si="338"/>
        <v>0</v>
      </c>
      <c r="N121" s="123"/>
      <c r="O121" s="124"/>
      <c r="P121" s="125">
        <f t="shared" si="339"/>
        <v>0</v>
      </c>
      <c r="Q121" s="123"/>
      <c r="R121" s="124"/>
      <c r="S121" s="125">
        <f t="shared" si="340"/>
        <v>0</v>
      </c>
      <c r="T121" s="123"/>
      <c r="U121" s="124"/>
      <c r="V121" s="232">
        <f t="shared" si="341"/>
        <v>0</v>
      </c>
      <c r="W121" s="237">
        <f t="shared" si="342"/>
        <v>1800</v>
      </c>
      <c r="X121" s="127">
        <f t="shared" si="343"/>
        <v>1800</v>
      </c>
      <c r="Y121" s="127">
        <f t="shared" si="344"/>
        <v>0</v>
      </c>
      <c r="Z121" s="128">
        <f t="shared" si="345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354" t="s">
        <v>71</v>
      </c>
      <c r="B122" s="355" t="s">
        <v>212</v>
      </c>
      <c r="C122" s="378" t="s">
        <v>363</v>
      </c>
      <c r="D122" s="357" t="s">
        <v>106</v>
      </c>
      <c r="E122" s="361">
        <v>300</v>
      </c>
      <c r="F122" s="359">
        <v>105</v>
      </c>
      <c r="G122" s="360">
        <f t="shared" si="336"/>
        <v>31500</v>
      </c>
      <c r="H122" s="123">
        <v>300</v>
      </c>
      <c r="I122" s="124">
        <v>105</v>
      </c>
      <c r="J122" s="125">
        <f t="shared" ref="J122:J127" si="346">H122*I122</f>
        <v>31500</v>
      </c>
      <c r="K122" s="123"/>
      <c r="L122" s="124"/>
      <c r="M122" s="125">
        <f t="shared" si="338"/>
        <v>0</v>
      </c>
      <c r="N122" s="123"/>
      <c r="O122" s="124"/>
      <c r="P122" s="125">
        <f t="shared" si="339"/>
        <v>0</v>
      </c>
      <c r="Q122" s="123"/>
      <c r="R122" s="124"/>
      <c r="S122" s="125">
        <f t="shared" si="340"/>
        <v>0</v>
      </c>
      <c r="T122" s="123"/>
      <c r="U122" s="124"/>
      <c r="V122" s="232">
        <f t="shared" si="341"/>
        <v>0</v>
      </c>
      <c r="W122" s="237">
        <f t="shared" si="342"/>
        <v>31500</v>
      </c>
      <c r="X122" s="127">
        <f t="shared" si="343"/>
        <v>31500</v>
      </c>
      <c r="Y122" s="127">
        <f t="shared" si="344"/>
        <v>0</v>
      </c>
      <c r="Z122" s="128">
        <f t="shared" si="345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3">
      <c r="A123" s="119" t="s">
        <v>71</v>
      </c>
      <c r="B123" s="120" t="s">
        <v>213</v>
      </c>
      <c r="C123" s="188" t="s">
        <v>214</v>
      </c>
      <c r="D123" s="122" t="s">
        <v>106</v>
      </c>
      <c r="E123" s="123"/>
      <c r="F123" s="124"/>
      <c r="G123" s="125">
        <f t="shared" ref="G123:G127" si="347">E123*F123</f>
        <v>0</v>
      </c>
      <c r="H123" s="123"/>
      <c r="I123" s="124"/>
      <c r="J123" s="125">
        <f t="shared" si="346"/>
        <v>0</v>
      </c>
      <c r="K123" s="123"/>
      <c r="L123" s="124"/>
      <c r="M123" s="125">
        <f t="shared" si="338"/>
        <v>0</v>
      </c>
      <c r="N123" s="123"/>
      <c r="O123" s="124"/>
      <c r="P123" s="125">
        <f t="shared" si="339"/>
        <v>0</v>
      </c>
      <c r="Q123" s="123"/>
      <c r="R123" s="124"/>
      <c r="S123" s="125">
        <f t="shared" si="340"/>
        <v>0</v>
      </c>
      <c r="T123" s="123"/>
      <c r="U123" s="124"/>
      <c r="V123" s="232">
        <f t="shared" si="341"/>
        <v>0</v>
      </c>
      <c r="W123" s="237">
        <f t="shared" si="342"/>
        <v>0</v>
      </c>
      <c r="X123" s="127">
        <f t="shared" si="343"/>
        <v>0</v>
      </c>
      <c r="Y123" s="127">
        <f t="shared" si="344"/>
        <v>0</v>
      </c>
      <c r="Z123" s="128" t="e">
        <f t="shared" si="345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71</v>
      </c>
      <c r="B124" s="120" t="s">
        <v>215</v>
      </c>
      <c r="C124" s="188" t="s">
        <v>216</v>
      </c>
      <c r="D124" s="122" t="s">
        <v>106</v>
      </c>
      <c r="E124" s="123"/>
      <c r="F124" s="124"/>
      <c r="G124" s="125">
        <f t="shared" si="347"/>
        <v>0</v>
      </c>
      <c r="H124" s="123"/>
      <c r="I124" s="124"/>
      <c r="J124" s="125">
        <f t="shared" si="346"/>
        <v>0</v>
      </c>
      <c r="K124" s="123"/>
      <c r="L124" s="124"/>
      <c r="M124" s="125">
        <f t="shared" si="338"/>
        <v>0</v>
      </c>
      <c r="N124" s="123"/>
      <c r="O124" s="124"/>
      <c r="P124" s="125">
        <f t="shared" si="339"/>
        <v>0</v>
      </c>
      <c r="Q124" s="123"/>
      <c r="R124" s="124"/>
      <c r="S124" s="125">
        <f t="shared" si="340"/>
        <v>0</v>
      </c>
      <c r="T124" s="123"/>
      <c r="U124" s="124"/>
      <c r="V124" s="232">
        <f t="shared" si="341"/>
        <v>0</v>
      </c>
      <c r="W124" s="237">
        <f t="shared" si="342"/>
        <v>0</v>
      </c>
      <c r="X124" s="127">
        <f t="shared" si="343"/>
        <v>0</v>
      </c>
      <c r="Y124" s="127">
        <f t="shared" si="344"/>
        <v>0</v>
      </c>
      <c r="Z124" s="128" t="e">
        <f t="shared" si="345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32" t="s">
        <v>71</v>
      </c>
      <c r="B125" s="120" t="s">
        <v>217</v>
      </c>
      <c r="C125" s="164" t="s">
        <v>218</v>
      </c>
      <c r="D125" s="122" t="s">
        <v>106</v>
      </c>
      <c r="E125" s="135"/>
      <c r="F125" s="136"/>
      <c r="G125" s="125">
        <f t="shared" si="347"/>
        <v>0</v>
      </c>
      <c r="H125" s="135"/>
      <c r="I125" s="136"/>
      <c r="J125" s="125">
        <f t="shared" si="346"/>
        <v>0</v>
      </c>
      <c r="K125" s="123"/>
      <c r="L125" s="124"/>
      <c r="M125" s="125">
        <f t="shared" si="338"/>
        <v>0</v>
      </c>
      <c r="N125" s="123"/>
      <c r="O125" s="124"/>
      <c r="P125" s="125">
        <f t="shared" si="339"/>
        <v>0</v>
      </c>
      <c r="Q125" s="123"/>
      <c r="R125" s="124"/>
      <c r="S125" s="125">
        <f t="shared" si="340"/>
        <v>0</v>
      </c>
      <c r="T125" s="123"/>
      <c r="U125" s="124"/>
      <c r="V125" s="232">
        <f t="shared" si="341"/>
        <v>0</v>
      </c>
      <c r="W125" s="237">
        <f t="shared" si="342"/>
        <v>0</v>
      </c>
      <c r="X125" s="127">
        <f t="shared" si="343"/>
        <v>0</v>
      </c>
      <c r="Y125" s="127">
        <f t="shared" si="344"/>
        <v>0</v>
      </c>
      <c r="Z125" s="128" t="e">
        <f t="shared" si="345"/>
        <v>#DIV/0!</v>
      </c>
      <c r="AA125" s="13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32" t="s">
        <v>71</v>
      </c>
      <c r="B126" s="120" t="s">
        <v>219</v>
      </c>
      <c r="C126" s="164" t="s">
        <v>220</v>
      </c>
      <c r="D126" s="134" t="s">
        <v>106</v>
      </c>
      <c r="E126" s="123"/>
      <c r="F126" s="124"/>
      <c r="G126" s="125">
        <f t="shared" si="347"/>
        <v>0</v>
      </c>
      <c r="H126" s="123"/>
      <c r="I126" s="124"/>
      <c r="J126" s="125">
        <f t="shared" si="346"/>
        <v>0</v>
      </c>
      <c r="K126" s="123"/>
      <c r="L126" s="124"/>
      <c r="M126" s="125">
        <f t="shared" si="338"/>
        <v>0</v>
      </c>
      <c r="N126" s="123"/>
      <c r="O126" s="124"/>
      <c r="P126" s="125">
        <f t="shared" si="339"/>
        <v>0</v>
      </c>
      <c r="Q126" s="123"/>
      <c r="R126" s="124"/>
      <c r="S126" s="125">
        <f t="shared" si="340"/>
        <v>0</v>
      </c>
      <c r="T126" s="123"/>
      <c r="U126" s="124"/>
      <c r="V126" s="232">
        <f t="shared" si="341"/>
        <v>0</v>
      </c>
      <c r="W126" s="237">
        <f t="shared" si="342"/>
        <v>0</v>
      </c>
      <c r="X126" s="127">
        <f t="shared" si="343"/>
        <v>0</v>
      </c>
      <c r="Y126" s="127">
        <f t="shared" si="344"/>
        <v>0</v>
      </c>
      <c r="Z126" s="128" t="e">
        <f t="shared" si="34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32" t="s">
        <v>71</v>
      </c>
      <c r="B127" s="120" t="s">
        <v>221</v>
      </c>
      <c r="C127" s="238" t="s">
        <v>222</v>
      </c>
      <c r="D127" s="134"/>
      <c r="E127" s="135"/>
      <c r="F127" s="136">
        <v>0.22</v>
      </c>
      <c r="G127" s="137">
        <f t="shared" si="347"/>
        <v>0</v>
      </c>
      <c r="H127" s="135"/>
      <c r="I127" s="136">
        <v>0.22</v>
      </c>
      <c r="J127" s="137">
        <f t="shared" si="346"/>
        <v>0</v>
      </c>
      <c r="K127" s="135"/>
      <c r="L127" s="136">
        <v>0.22</v>
      </c>
      <c r="M127" s="137">
        <f t="shared" si="338"/>
        <v>0</v>
      </c>
      <c r="N127" s="135"/>
      <c r="O127" s="136">
        <v>0.22</v>
      </c>
      <c r="P127" s="137">
        <f t="shared" si="339"/>
        <v>0</v>
      </c>
      <c r="Q127" s="135"/>
      <c r="R127" s="136">
        <v>0.22</v>
      </c>
      <c r="S127" s="137">
        <f t="shared" si="340"/>
        <v>0</v>
      </c>
      <c r="T127" s="135"/>
      <c r="U127" s="136">
        <v>0.22</v>
      </c>
      <c r="V127" s="239">
        <f t="shared" si="341"/>
        <v>0</v>
      </c>
      <c r="W127" s="240">
        <f t="shared" si="342"/>
        <v>0</v>
      </c>
      <c r="X127" s="241">
        <f t="shared" si="343"/>
        <v>0</v>
      </c>
      <c r="Y127" s="241">
        <f t="shared" si="344"/>
        <v>0</v>
      </c>
      <c r="Z127" s="242" t="e">
        <f t="shared" si="345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3">
      <c r="A128" s="167" t="s">
        <v>223</v>
      </c>
      <c r="B128" s="243"/>
      <c r="C128" s="169"/>
      <c r="D128" s="170"/>
      <c r="E128" s="174">
        <f>SUM(E117:E126)</f>
        <v>397</v>
      </c>
      <c r="F128" s="190"/>
      <c r="G128" s="173">
        <f>SUM(G117:G127)</f>
        <v>44500</v>
      </c>
      <c r="H128" s="174">
        <f>SUM(H117:H126)</f>
        <v>397</v>
      </c>
      <c r="I128" s="190"/>
      <c r="J128" s="173">
        <f>SUM(J117:J127)</f>
        <v>44500</v>
      </c>
      <c r="K128" s="191">
        <f>SUM(K117:K126)</f>
        <v>0</v>
      </c>
      <c r="L128" s="190"/>
      <c r="M128" s="173">
        <f>SUM(M117:M127)</f>
        <v>0</v>
      </c>
      <c r="N128" s="191">
        <f>SUM(N117:N126)</f>
        <v>0</v>
      </c>
      <c r="O128" s="190"/>
      <c r="P128" s="173">
        <f>SUM(P117:P127)</f>
        <v>0</v>
      </c>
      <c r="Q128" s="191">
        <f>SUM(Q117:Q126)</f>
        <v>0</v>
      </c>
      <c r="R128" s="190"/>
      <c r="S128" s="173">
        <f>SUM(S117:S127)</f>
        <v>0</v>
      </c>
      <c r="T128" s="191">
        <f>SUM(T117:T126)</f>
        <v>0</v>
      </c>
      <c r="U128" s="190"/>
      <c r="V128" s="175">
        <f t="shared" ref="V128:X128" si="348">SUM(V117:V127)</f>
        <v>0</v>
      </c>
      <c r="W128" s="227">
        <f t="shared" si="348"/>
        <v>44500</v>
      </c>
      <c r="X128" s="228">
        <f t="shared" si="348"/>
        <v>44500</v>
      </c>
      <c r="Y128" s="228">
        <f t="shared" si="344"/>
        <v>0</v>
      </c>
      <c r="Z128" s="228">
        <f t="shared" si="345"/>
        <v>0</v>
      </c>
      <c r="AA128" s="229"/>
      <c r="AB128" s="7"/>
      <c r="AC128" s="7"/>
      <c r="AD128" s="7"/>
      <c r="AE128" s="7"/>
      <c r="AF128" s="7"/>
      <c r="AG128" s="7"/>
    </row>
    <row r="129" spans="1:33" ht="30" customHeight="1" x14ac:dyDescent="0.3">
      <c r="A129" s="244" t="s">
        <v>66</v>
      </c>
      <c r="B129" s="211">
        <v>8</v>
      </c>
      <c r="C129" s="245" t="s">
        <v>224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30"/>
      <c r="X129" s="230"/>
      <c r="Y129" s="183"/>
      <c r="Z129" s="230"/>
      <c r="AA129" s="231"/>
      <c r="AB129" s="118"/>
      <c r="AC129" s="118"/>
      <c r="AD129" s="118"/>
      <c r="AE129" s="118"/>
      <c r="AF129" s="118"/>
      <c r="AG129" s="118"/>
    </row>
    <row r="130" spans="1:33" ht="30" customHeight="1" x14ac:dyDescent="0.3">
      <c r="A130" s="379" t="s">
        <v>71</v>
      </c>
      <c r="B130" s="380" t="s">
        <v>225</v>
      </c>
      <c r="C130" s="381" t="s">
        <v>364</v>
      </c>
      <c r="D130" s="357" t="s">
        <v>226</v>
      </c>
      <c r="E130" s="361">
        <v>32</v>
      </c>
      <c r="F130" s="359">
        <v>50</v>
      </c>
      <c r="G130" s="360">
        <f t="shared" ref="G130:G131" si="349">E130*F130</f>
        <v>1600</v>
      </c>
      <c r="H130" s="123">
        <v>32</v>
      </c>
      <c r="I130" s="124">
        <v>50</v>
      </c>
      <c r="J130" s="125">
        <f t="shared" ref="J130:J135" si="350">H130*I130</f>
        <v>1600</v>
      </c>
      <c r="K130" s="123"/>
      <c r="L130" s="124"/>
      <c r="M130" s="125">
        <f t="shared" ref="M130:M135" si="351">K130*L130</f>
        <v>0</v>
      </c>
      <c r="N130" s="123"/>
      <c r="O130" s="124"/>
      <c r="P130" s="125">
        <f t="shared" ref="P130:P135" si="352">N130*O130</f>
        <v>0</v>
      </c>
      <c r="Q130" s="123"/>
      <c r="R130" s="124"/>
      <c r="S130" s="125">
        <f t="shared" ref="S130:S135" si="353">Q130*R130</f>
        <v>0</v>
      </c>
      <c r="T130" s="123"/>
      <c r="U130" s="124"/>
      <c r="V130" s="232">
        <f t="shared" ref="V130:V135" si="354">T130*U130</f>
        <v>0</v>
      </c>
      <c r="W130" s="233">
        <f t="shared" ref="W130:W135" si="355">G130+M130+S130</f>
        <v>1600</v>
      </c>
      <c r="X130" s="234">
        <f t="shared" ref="X130:X135" si="356">J130+P130+V130</f>
        <v>1600</v>
      </c>
      <c r="Y130" s="234">
        <f t="shared" ref="Y130:Y136" si="357">W130-X130</f>
        <v>0</v>
      </c>
      <c r="Z130" s="235">
        <f t="shared" ref="Z130:Z136" si="358">Y130/W130</f>
        <v>0</v>
      </c>
      <c r="AA130" s="236"/>
      <c r="AB130" s="131"/>
      <c r="AC130" s="131"/>
      <c r="AD130" s="131"/>
      <c r="AE130" s="131"/>
      <c r="AF130" s="131"/>
      <c r="AG130" s="131"/>
    </row>
    <row r="131" spans="1:33" ht="30" customHeight="1" x14ac:dyDescent="0.3">
      <c r="A131" s="379" t="s">
        <v>71</v>
      </c>
      <c r="B131" s="380" t="s">
        <v>227</v>
      </c>
      <c r="C131" s="382" t="s">
        <v>365</v>
      </c>
      <c r="D131" s="357" t="s">
        <v>226</v>
      </c>
      <c r="E131" s="361">
        <v>32</v>
      </c>
      <c r="F131" s="359">
        <v>100</v>
      </c>
      <c r="G131" s="360">
        <f t="shared" si="349"/>
        <v>3200</v>
      </c>
      <c r="H131" s="123">
        <v>32</v>
      </c>
      <c r="I131" s="124">
        <v>100</v>
      </c>
      <c r="J131" s="125">
        <f t="shared" si="350"/>
        <v>3200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232">
        <f t="shared" si="354"/>
        <v>0</v>
      </c>
      <c r="W131" s="237">
        <f t="shared" si="355"/>
        <v>3200</v>
      </c>
      <c r="X131" s="127">
        <f t="shared" si="356"/>
        <v>3200</v>
      </c>
      <c r="Y131" s="127">
        <f t="shared" si="357"/>
        <v>0</v>
      </c>
      <c r="Z131" s="128">
        <f t="shared" si="358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">
      <c r="A132" s="119" t="s">
        <v>71</v>
      </c>
      <c r="B132" s="120" t="s">
        <v>228</v>
      </c>
      <c r="C132" s="188" t="s">
        <v>229</v>
      </c>
      <c r="D132" s="122" t="s">
        <v>230</v>
      </c>
      <c r="E132" s="246"/>
      <c r="F132" s="247"/>
      <c r="G132" s="125">
        <f t="shared" ref="G132:G135" si="359">E132*F132</f>
        <v>0</v>
      </c>
      <c r="H132" s="246"/>
      <c r="I132" s="247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232">
        <f t="shared" si="354"/>
        <v>0</v>
      </c>
      <c r="W132" s="248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19" t="s">
        <v>71</v>
      </c>
      <c r="B133" s="120" t="s">
        <v>231</v>
      </c>
      <c r="C133" s="188" t="s">
        <v>232</v>
      </c>
      <c r="D133" s="122" t="s">
        <v>230</v>
      </c>
      <c r="E133" s="123"/>
      <c r="F133" s="124"/>
      <c r="G133" s="125">
        <f t="shared" si="359"/>
        <v>0</v>
      </c>
      <c r="H133" s="123"/>
      <c r="I133" s="124"/>
      <c r="J133" s="125">
        <f t="shared" si="350"/>
        <v>0</v>
      </c>
      <c r="K133" s="246"/>
      <c r="L133" s="247"/>
      <c r="M133" s="125">
        <f t="shared" si="351"/>
        <v>0</v>
      </c>
      <c r="N133" s="246"/>
      <c r="O133" s="247"/>
      <c r="P133" s="125">
        <f t="shared" si="352"/>
        <v>0</v>
      </c>
      <c r="Q133" s="246"/>
      <c r="R133" s="247"/>
      <c r="S133" s="125">
        <f t="shared" si="353"/>
        <v>0</v>
      </c>
      <c r="T133" s="246"/>
      <c r="U133" s="247"/>
      <c r="V133" s="232">
        <f t="shared" si="354"/>
        <v>0</v>
      </c>
      <c r="W133" s="24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71</v>
      </c>
      <c r="B134" s="120" t="s">
        <v>233</v>
      </c>
      <c r="C134" s="188" t="s">
        <v>234</v>
      </c>
      <c r="D134" s="122" t="s">
        <v>230</v>
      </c>
      <c r="E134" s="123"/>
      <c r="F134" s="124"/>
      <c r="G134" s="125">
        <f t="shared" si="359"/>
        <v>0</v>
      </c>
      <c r="H134" s="123"/>
      <c r="I134" s="124"/>
      <c r="J134" s="125">
        <f t="shared" si="350"/>
        <v>0</v>
      </c>
      <c r="K134" s="123"/>
      <c r="L134" s="124"/>
      <c r="M134" s="125">
        <f t="shared" si="351"/>
        <v>0</v>
      </c>
      <c r="N134" s="123"/>
      <c r="O134" s="124"/>
      <c r="P134" s="125">
        <f t="shared" si="352"/>
        <v>0</v>
      </c>
      <c r="Q134" s="123"/>
      <c r="R134" s="124"/>
      <c r="S134" s="125">
        <f t="shared" si="353"/>
        <v>0</v>
      </c>
      <c r="T134" s="123"/>
      <c r="U134" s="124"/>
      <c r="V134" s="232">
        <f t="shared" si="354"/>
        <v>0</v>
      </c>
      <c r="W134" s="237">
        <f t="shared" si="355"/>
        <v>0</v>
      </c>
      <c r="X134" s="127">
        <f t="shared" si="356"/>
        <v>0</v>
      </c>
      <c r="Y134" s="127">
        <f t="shared" si="357"/>
        <v>0</v>
      </c>
      <c r="Z134" s="128" t="e">
        <f t="shared" si="358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32" t="s">
        <v>71</v>
      </c>
      <c r="B135" s="154" t="s">
        <v>235</v>
      </c>
      <c r="C135" s="165" t="s">
        <v>236</v>
      </c>
      <c r="D135" s="134"/>
      <c r="E135" s="135"/>
      <c r="F135" s="136">
        <v>0.22</v>
      </c>
      <c r="G135" s="137">
        <f t="shared" si="359"/>
        <v>0</v>
      </c>
      <c r="H135" s="135"/>
      <c r="I135" s="136">
        <v>0.22</v>
      </c>
      <c r="J135" s="137">
        <f t="shared" si="350"/>
        <v>0</v>
      </c>
      <c r="K135" s="135"/>
      <c r="L135" s="136">
        <v>0.22</v>
      </c>
      <c r="M135" s="137">
        <f t="shared" si="351"/>
        <v>0</v>
      </c>
      <c r="N135" s="135"/>
      <c r="O135" s="136">
        <v>0.22</v>
      </c>
      <c r="P135" s="137">
        <f t="shared" si="352"/>
        <v>0</v>
      </c>
      <c r="Q135" s="135"/>
      <c r="R135" s="136">
        <v>0.22</v>
      </c>
      <c r="S135" s="137">
        <f t="shared" si="353"/>
        <v>0</v>
      </c>
      <c r="T135" s="135"/>
      <c r="U135" s="136">
        <v>0.22</v>
      </c>
      <c r="V135" s="239">
        <f t="shared" si="354"/>
        <v>0</v>
      </c>
      <c r="W135" s="240">
        <f t="shared" si="355"/>
        <v>0</v>
      </c>
      <c r="X135" s="241">
        <f t="shared" si="356"/>
        <v>0</v>
      </c>
      <c r="Y135" s="241">
        <f t="shared" si="357"/>
        <v>0</v>
      </c>
      <c r="Z135" s="242" t="e">
        <f t="shared" si="358"/>
        <v>#DIV/0!</v>
      </c>
      <c r="AA135" s="152"/>
      <c r="AB135" s="7"/>
      <c r="AC135" s="7"/>
      <c r="AD135" s="7"/>
      <c r="AE135" s="7"/>
      <c r="AF135" s="7"/>
      <c r="AG135" s="7"/>
    </row>
    <row r="136" spans="1:33" ht="30" customHeight="1" x14ac:dyDescent="0.3">
      <c r="A136" s="167" t="s">
        <v>237</v>
      </c>
      <c r="B136" s="249"/>
      <c r="C136" s="169"/>
      <c r="D136" s="170"/>
      <c r="E136" s="174">
        <f>SUM(E130:E134)</f>
        <v>64</v>
      </c>
      <c r="F136" s="190"/>
      <c r="G136" s="174">
        <f>SUM(G130:G135)</f>
        <v>4800</v>
      </c>
      <c r="H136" s="174">
        <f>SUM(H130:H134)</f>
        <v>64</v>
      </c>
      <c r="I136" s="190"/>
      <c r="J136" s="174">
        <f>SUM(J130:J135)</f>
        <v>4800</v>
      </c>
      <c r="K136" s="174">
        <f>SUM(K130:K134)</f>
        <v>0</v>
      </c>
      <c r="L136" s="190"/>
      <c r="M136" s="174">
        <f>SUM(M130:M135)</f>
        <v>0</v>
      </c>
      <c r="N136" s="174">
        <f>SUM(N130:N134)</f>
        <v>0</v>
      </c>
      <c r="O136" s="190"/>
      <c r="P136" s="174">
        <f>SUM(P130:P135)</f>
        <v>0</v>
      </c>
      <c r="Q136" s="174">
        <f>SUM(Q130:Q134)</f>
        <v>0</v>
      </c>
      <c r="R136" s="190"/>
      <c r="S136" s="174">
        <f>SUM(S130:S135)</f>
        <v>0</v>
      </c>
      <c r="T136" s="174">
        <f>SUM(T130:T134)</f>
        <v>0</v>
      </c>
      <c r="U136" s="190"/>
      <c r="V136" s="250">
        <f t="shared" ref="V136:X136" si="360">SUM(V130:V135)</f>
        <v>0</v>
      </c>
      <c r="W136" s="227">
        <f t="shared" si="360"/>
        <v>4800</v>
      </c>
      <c r="X136" s="228">
        <f t="shared" si="360"/>
        <v>4800</v>
      </c>
      <c r="Y136" s="228">
        <f t="shared" si="357"/>
        <v>0</v>
      </c>
      <c r="Z136" s="228">
        <f t="shared" si="358"/>
        <v>0</v>
      </c>
      <c r="AA136" s="229"/>
      <c r="AB136" s="7"/>
      <c r="AC136" s="7"/>
      <c r="AD136" s="7"/>
      <c r="AE136" s="7"/>
      <c r="AF136" s="7"/>
      <c r="AG136" s="7"/>
    </row>
    <row r="137" spans="1:33" ht="30" customHeight="1" x14ac:dyDescent="0.3">
      <c r="A137" s="179" t="s">
        <v>66</v>
      </c>
      <c r="B137" s="180">
        <v>9</v>
      </c>
      <c r="C137" s="181" t="s">
        <v>238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51"/>
      <c r="X137" s="251"/>
      <c r="Y137" s="213"/>
      <c r="Z137" s="251"/>
      <c r="AA137" s="252"/>
      <c r="AB137" s="7"/>
      <c r="AC137" s="7"/>
      <c r="AD137" s="7"/>
      <c r="AE137" s="7"/>
      <c r="AF137" s="7"/>
      <c r="AG137" s="7"/>
    </row>
    <row r="138" spans="1:33" ht="30" customHeight="1" x14ac:dyDescent="0.3">
      <c r="A138" s="383" t="s">
        <v>71</v>
      </c>
      <c r="B138" s="384">
        <v>43839</v>
      </c>
      <c r="C138" s="385" t="s">
        <v>366</v>
      </c>
      <c r="D138" s="386" t="s">
        <v>132</v>
      </c>
      <c r="E138" s="387">
        <v>1</v>
      </c>
      <c r="F138" s="388">
        <v>10000</v>
      </c>
      <c r="G138" s="389">
        <f t="shared" ref="G138:G141" si="361">E138*F138</f>
        <v>10000</v>
      </c>
      <c r="H138" s="254">
        <v>1</v>
      </c>
      <c r="I138" s="255">
        <v>15000</v>
      </c>
      <c r="J138" s="256">
        <f t="shared" ref="J138:J143" si="362">H138*I138</f>
        <v>15000</v>
      </c>
      <c r="K138" s="257"/>
      <c r="L138" s="255"/>
      <c r="M138" s="256">
        <f t="shared" ref="M138:M143" si="363">K138*L138</f>
        <v>0</v>
      </c>
      <c r="N138" s="257"/>
      <c r="O138" s="255"/>
      <c r="P138" s="256">
        <f t="shared" ref="P138:P143" si="364">N138*O138</f>
        <v>0</v>
      </c>
      <c r="Q138" s="257"/>
      <c r="R138" s="255"/>
      <c r="S138" s="256">
        <f t="shared" ref="S138:S143" si="365">Q138*R138</f>
        <v>0</v>
      </c>
      <c r="T138" s="257"/>
      <c r="U138" s="255"/>
      <c r="V138" s="256">
        <f t="shared" ref="V138:V143" si="366">T138*U138</f>
        <v>0</v>
      </c>
      <c r="W138" s="234">
        <f t="shared" ref="W138:W143" si="367">G138+M138+S138</f>
        <v>10000</v>
      </c>
      <c r="X138" s="127">
        <f t="shared" ref="X138:X143" si="368">J138+P138+V138</f>
        <v>15000</v>
      </c>
      <c r="Y138" s="127">
        <f t="shared" ref="Y138:Y144" si="369">W138-X138</f>
        <v>-5000</v>
      </c>
      <c r="Z138" s="128">
        <f t="shared" ref="Z138:Z144" si="370">Y138/W138</f>
        <v>-0.5</v>
      </c>
      <c r="AA138" s="236"/>
      <c r="AB138" s="130"/>
      <c r="AC138" s="131"/>
      <c r="AD138" s="131"/>
      <c r="AE138" s="131"/>
      <c r="AF138" s="131"/>
      <c r="AG138" s="131"/>
    </row>
    <row r="139" spans="1:33" ht="30" customHeight="1" x14ac:dyDescent="0.3">
      <c r="A139" s="354" t="s">
        <v>71</v>
      </c>
      <c r="B139" s="390">
        <v>43870</v>
      </c>
      <c r="C139" s="378" t="s">
        <v>367</v>
      </c>
      <c r="D139" s="391" t="s">
        <v>132</v>
      </c>
      <c r="E139" s="392">
        <v>1</v>
      </c>
      <c r="F139" s="359">
        <v>13000</v>
      </c>
      <c r="G139" s="360">
        <f t="shared" si="361"/>
        <v>13000</v>
      </c>
      <c r="H139" s="260">
        <v>1</v>
      </c>
      <c r="I139" s="124">
        <v>23000</v>
      </c>
      <c r="J139" s="125">
        <f t="shared" si="362"/>
        <v>23000</v>
      </c>
      <c r="K139" s="123"/>
      <c r="L139" s="124"/>
      <c r="M139" s="125">
        <f t="shared" si="363"/>
        <v>0</v>
      </c>
      <c r="N139" s="123"/>
      <c r="O139" s="124"/>
      <c r="P139" s="125">
        <f t="shared" si="364"/>
        <v>0</v>
      </c>
      <c r="Q139" s="123"/>
      <c r="R139" s="124"/>
      <c r="S139" s="125">
        <f t="shared" si="365"/>
        <v>0</v>
      </c>
      <c r="T139" s="123"/>
      <c r="U139" s="124"/>
      <c r="V139" s="125">
        <f t="shared" si="366"/>
        <v>0</v>
      </c>
      <c r="W139" s="126">
        <f t="shared" si="367"/>
        <v>13000</v>
      </c>
      <c r="X139" s="127">
        <f t="shared" si="368"/>
        <v>23000</v>
      </c>
      <c r="Y139" s="127">
        <f t="shared" si="369"/>
        <v>-10000</v>
      </c>
      <c r="Z139" s="128">
        <f t="shared" si="370"/>
        <v>-0.76923076923076927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354" t="s">
        <v>71</v>
      </c>
      <c r="B140" s="390">
        <v>43899</v>
      </c>
      <c r="C140" s="378" t="s">
        <v>368</v>
      </c>
      <c r="D140" s="391" t="s">
        <v>132</v>
      </c>
      <c r="E140" s="392">
        <v>1</v>
      </c>
      <c r="F140" s="359">
        <v>18500</v>
      </c>
      <c r="G140" s="360">
        <f t="shared" si="361"/>
        <v>18500</v>
      </c>
      <c r="H140" s="260">
        <v>1</v>
      </c>
      <c r="I140" s="124">
        <v>24510</v>
      </c>
      <c r="J140" s="125">
        <f t="shared" si="362"/>
        <v>24510</v>
      </c>
      <c r="K140" s="123"/>
      <c r="L140" s="124"/>
      <c r="M140" s="125">
        <f t="shared" si="363"/>
        <v>0</v>
      </c>
      <c r="N140" s="123"/>
      <c r="O140" s="124"/>
      <c r="P140" s="125">
        <f t="shared" si="364"/>
        <v>0</v>
      </c>
      <c r="Q140" s="123"/>
      <c r="R140" s="124"/>
      <c r="S140" s="125">
        <f t="shared" si="365"/>
        <v>0</v>
      </c>
      <c r="T140" s="123"/>
      <c r="U140" s="124"/>
      <c r="V140" s="125">
        <f t="shared" si="366"/>
        <v>0</v>
      </c>
      <c r="W140" s="126">
        <f t="shared" si="367"/>
        <v>18500</v>
      </c>
      <c r="X140" s="127">
        <f t="shared" si="368"/>
        <v>24510</v>
      </c>
      <c r="Y140" s="127">
        <f t="shared" si="369"/>
        <v>-6010</v>
      </c>
      <c r="Z140" s="128">
        <f t="shared" si="370"/>
        <v>-0.32486486486486488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354" t="s">
        <v>71</v>
      </c>
      <c r="B141" s="390">
        <v>43930</v>
      </c>
      <c r="C141" s="378" t="s">
        <v>369</v>
      </c>
      <c r="D141" s="391" t="s">
        <v>74</v>
      </c>
      <c r="E141" s="393">
        <v>4</v>
      </c>
      <c r="F141" s="359">
        <v>2000</v>
      </c>
      <c r="G141" s="360">
        <f t="shared" si="361"/>
        <v>8000</v>
      </c>
      <c r="H141" s="260">
        <v>4</v>
      </c>
      <c r="I141" s="124">
        <v>5000</v>
      </c>
      <c r="J141" s="125">
        <f t="shared" si="362"/>
        <v>20000</v>
      </c>
      <c r="K141" s="123"/>
      <c r="L141" s="124"/>
      <c r="M141" s="125">
        <f t="shared" si="363"/>
        <v>0</v>
      </c>
      <c r="N141" s="123"/>
      <c r="O141" s="124"/>
      <c r="P141" s="125">
        <f t="shared" si="364"/>
        <v>0</v>
      </c>
      <c r="Q141" s="123"/>
      <c r="R141" s="124"/>
      <c r="S141" s="125">
        <f t="shared" si="365"/>
        <v>0</v>
      </c>
      <c r="T141" s="123"/>
      <c r="U141" s="124"/>
      <c r="V141" s="125">
        <f t="shared" si="366"/>
        <v>0</v>
      </c>
      <c r="W141" s="126">
        <f t="shared" si="367"/>
        <v>8000</v>
      </c>
      <c r="X141" s="127">
        <f t="shared" si="368"/>
        <v>20000</v>
      </c>
      <c r="Y141" s="127">
        <f t="shared" si="369"/>
        <v>-12000</v>
      </c>
      <c r="Z141" s="128">
        <f t="shared" si="370"/>
        <v>-1.5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32" t="s">
        <v>71</v>
      </c>
      <c r="B142" s="258">
        <v>43960</v>
      </c>
      <c r="C142" s="164" t="s">
        <v>239</v>
      </c>
      <c r="D142" s="261"/>
      <c r="E142" s="262"/>
      <c r="F142" s="136"/>
      <c r="G142" s="137">
        <f t="shared" ref="G142:G143" si="371">E142*F142</f>
        <v>0</v>
      </c>
      <c r="H142" s="262"/>
      <c r="I142" s="136"/>
      <c r="J142" s="137">
        <f t="shared" si="362"/>
        <v>0</v>
      </c>
      <c r="K142" s="135"/>
      <c r="L142" s="136"/>
      <c r="M142" s="137">
        <f t="shared" si="363"/>
        <v>0</v>
      </c>
      <c r="N142" s="135"/>
      <c r="O142" s="136"/>
      <c r="P142" s="137">
        <f t="shared" si="364"/>
        <v>0</v>
      </c>
      <c r="Q142" s="135"/>
      <c r="R142" s="136"/>
      <c r="S142" s="137">
        <f t="shared" si="365"/>
        <v>0</v>
      </c>
      <c r="T142" s="135"/>
      <c r="U142" s="136"/>
      <c r="V142" s="137">
        <f t="shared" si="366"/>
        <v>0</v>
      </c>
      <c r="W142" s="138">
        <f t="shared" si="367"/>
        <v>0</v>
      </c>
      <c r="X142" s="127">
        <f t="shared" si="368"/>
        <v>0</v>
      </c>
      <c r="Y142" s="127">
        <f t="shared" si="369"/>
        <v>0</v>
      </c>
      <c r="Z142" s="128" t="e">
        <f t="shared" si="370"/>
        <v>#DIV/0!</v>
      </c>
      <c r="AA142" s="139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32" t="s">
        <v>71</v>
      </c>
      <c r="B143" s="258">
        <v>43991</v>
      </c>
      <c r="C143" s="238" t="s">
        <v>240</v>
      </c>
      <c r="D143" s="148"/>
      <c r="E143" s="135"/>
      <c r="F143" s="136">
        <v>0.22</v>
      </c>
      <c r="G143" s="137">
        <f t="shared" si="371"/>
        <v>0</v>
      </c>
      <c r="H143" s="135"/>
      <c r="I143" s="136">
        <v>0.22</v>
      </c>
      <c r="J143" s="137">
        <f t="shared" si="362"/>
        <v>0</v>
      </c>
      <c r="K143" s="135"/>
      <c r="L143" s="136">
        <v>0.22</v>
      </c>
      <c r="M143" s="137">
        <f t="shared" si="363"/>
        <v>0</v>
      </c>
      <c r="N143" s="135"/>
      <c r="O143" s="136">
        <v>0.22</v>
      </c>
      <c r="P143" s="137">
        <f t="shared" si="364"/>
        <v>0</v>
      </c>
      <c r="Q143" s="135"/>
      <c r="R143" s="136">
        <v>0.22</v>
      </c>
      <c r="S143" s="137">
        <f t="shared" si="365"/>
        <v>0</v>
      </c>
      <c r="T143" s="135"/>
      <c r="U143" s="136">
        <v>0.22</v>
      </c>
      <c r="V143" s="137">
        <f t="shared" si="366"/>
        <v>0</v>
      </c>
      <c r="W143" s="138">
        <f t="shared" si="367"/>
        <v>0</v>
      </c>
      <c r="X143" s="166">
        <f t="shared" si="368"/>
        <v>0</v>
      </c>
      <c r="Y143" s="166">
        <f t="shared" si="369"/>
        <v>0</v>
      </c>
      <c r="Z143" s="226" t="e">
        <f t="shared" si="370"/>
        <v>#DIV/0!</v>
      </c>
      <c r="AA143" s="139"/>
      <c r="AB143" s="7"/>
      <c r="AC143" s="7"/>
      <c r="AD143" s="7"/>
      <c r="AE143" s="7"/>
      <c r="AF143" s="7"/>
      <c r="AG143" s="7"/>
    </row>
    <row r="144" spans="1:33" ht="30" customHeight="1" x14ac:dyDescent="0.3">
      <c r="A144" s="167" t="s">
        <v>241</v>
      </c>
      <c r="B144" s="168"/>
      <c r="C144" s="169"/>
      <c r="D144" s="170"/>
      <c r="E144" s="174">
        <f>SUM(E138:E142)</f>
        <v>7</v>
      </c>
      <c r="F144" s="190"/>
      <c r="G144" s="173">
        <f>SUM(G138:G143)</f>
        <v>49500</v>
      </c>
      <c r="H144" s="174">
        <f>SUM(H138:H142)</f>
        <v>7</v>
      </c>
      <c r="I144" s="190"/>
      <c r="J144" s="173">
        <f>SUM(J138:J143)</f>
        <v>82510</v>
      </c>
      <c r="K144" s="191">
        <f>SUM(K138:K142)</f>
        <v>0</v>
      </c>
      <c r="L144" s="190"/>
      <c r="M144" s="173">
        <f>SUM(M138:M143)</f>
        <v>0</v>
      </c>
      <c r="N144" s="191">
        <f>SUM(N138:N142)</f>
        <v>0</v>
      </c>
      <c r="O144" s="190"/>
      <c r="P144" s="173">
        <f>SUM(P138:P143)</f>
        <v>0</v>
      </c>
      <c r="Q144" s="191">
        <f>SUM(Q138:Q142)</f>
        <v>0</v>
      </c>
      <c r="R144" s="190"/>
      <c r="S144" s="173">
        <f>SUM(S138:S143)</f>
        <v>0</v>
      </c>
      <c r="T144" s="191">
        <f>SUM(T138:T142)</f>
        <v>0</v>
      </c>
      <c r="U144" s="190"/>
      <c r="V144" s="175">
        <f t="shared" ref="V144:X144" si="372">SUM(V138:V143)</f>
        <v>0</v>
      </c>
      <c r="W144" s="227">
        <f t="shared" si="372"/>
        <v>49500</v>
      </c>
      <c r="X144" s="228">
        <f t="shared" si="372"/>
        <v>82510</v>
      </c>
      <c r="Y144" s="228">
        <f t="shared" si="369"/>
        <v>-33010</v>
      </c>
      <c r="Z144" s="228">
        <f t="shared" si="370"/>
        <v>-0.66686868686868683</v>
      </c>
      <c r="AA144" s="229"/>
      <c r="AB144" s="7"/>
      <c r="AC144" s="7"/>
      <c r="AD144" s="7"/>
      <c r="AE144" s="7"/>
      <c r="AF144" s="7"/>
      <c r="AG144" s="7"/>
    </row>
    <row r="145" spans="1:33" ht="30" customHeight="1" x14ac:dyDescent="0.3">
      <c r="A145" s="179" t="s">
        <v>66</v>
      </c>
      <c r="B145" s="211">
        <v>10</v>
      </c>
      <c r="C145" s="263" t="s">
        <v>242</v>
      </c>
      <c r="D145" s="182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30"/>
      <c r="X145" s="230"/>
      <c r="Y145" s="183"/>
      <c r="Z145" s="230"/>
      <c r="AA145" s="231"/>
      <c r="AB145" s="7"/>
      <c r="AC145" s="7"/>
      <c r="AD145" s="7"/>
      <c r="AE145" s="7"/>
      <c r="AF145" s="7"/>
      <c r="AG145" s="7"/>
    </row>
    <row r="146" spans="1:33" ht="30" customHeight="1" x14ac:dyDescent="0.3">
      <c r="A146" s="354" t="s">
        <v>71</v>
      </c>
      <c r="B146" s="390">
        <v>43840</v>
      </c>
      <c r="C146" s="394" t="s">
        <v>370</v>
      </c>
      <c r="D146" s="386" t="s">
        <v>132</v>
      </c>
      <c r="E146" s="395">
        <v>1</v>
      </c>
      <c r="F146" s="396">
        <v>37000</v>
      </c>
      <c r="G146" s="397">
        <f t="shared" ref="G146:G147" si="373">E146*F146</f>
        <v>37000</v>
      </c>
      <c r="H146" s="265"/>
      <c r="I146" s="160"/>
      <c r="J146" s="161">
        <f t="shared" ref="J146:J150" si="374">H146*I146</f>
        <v>0</v>
      </c>
      <c r="K146" s="159"/>
      <c r="L146" s="160"/>
      <c r="M146" s="161">
        <f t="shared" ref="M146:M150" si="375">K146*L146</f>
        <v>0</v>
      </c>
      <c r="N146" s="159"/>
      <c r="O146" s="160"/>
      <c r="P146" s="161">
        <f t="shared" ref="P146:P150" si="376">N146*O146</f>
        <v>0</v>
      </c>
      <c r="Q146" s="159"/>
      <c r="R146" s="160"/>
      <c r="S146" s="161">
        <f t="shared" ref="S146:S150" si="377">Q146*R146</f>
        <v>0</v>
      </c>
      <c r="T146" s="159"/>
      <c r="U146" s="160"/>
      <c r="V146" s="266">
        <f t="shared" ref="V146:V150" si="378">T146*U146</f>
        <v>0</v>
      </c>
      <c r="W146" s="267">
        <f t="shared" ref="W146:W150" si="379">G146+M146+S146</f>
        <v>37000</v>
      </c>
      <c r="X146" s="234">
        <f t="shared" ref="X146:X150" si="380">J146+P146+V146</f>
        <v>0</v>
      </c>
      <c r="Y146" s="234">
        <f t="shared" ref="Y146:Y151" si="381">W146-X146</f>
        <v>37000</v>
      </c>
      <c r="Z146" s="235">
        <f t="shared" ref="Z146:Z151" si="382">Y146/W146</f>
        <v>1</v>
      </c>
      <c r="AA146" s="268"/>
      <c r="AB146" s="131"/>
      <c r="AC146" s="131"/>
      <c r="AD146" s="131"/>
      <c r="AE146" s="131"/>
      <c r="AF146" s="131"/>
      <c r="AG146" s="131"/>
    </row>
    <row r="147" spans="1:33" ht="30" customHeight="1" x14ac:dyDescent="0.3">
      <c r="A147" s="354" t="s">
        <v>71</v>
      </c>
      <c r="B147" s="390">
        <v>43871</v>
      </c>
      <c r="C147" s="394" t="s">
        <v>371</v>
      </c>
      <c r="D147" s="391" t="s">
        <v>132</v>
      </c>
      <c r="E147" s="392">
        <v>1</v>
      </c>
      <c r="F147" s="359">
        <v>5000</v>
      </c>
      <c r="G147" s="360">
        <f t="shared" si="373"/>
        <v>5000</v>
      </c>
      <c r="H147" s="260"/>
      <c r="I147" s="124"/>
      <c r="J147" s="125">
        <f t="shared" si="374"/>
        <v>0</v>
      </c>
      <c r="K147" s="123"/>
      <c r="L147" s="124"/>
      <c r="M147" s="125">
        <f t="shared" si="375"/>
        <v>0</v>
      </c>
      <c r="N147" s="123"/>
      <c r="O147" s="124"/>
      <c r="P147" s="125">
        <f t="shared" si="376"/>
        <v>0</v>
      </c>
      <c r="Q147" s="123"/>
      <c r="R147" s="124"/>
      <c r="S147" s="125">
        <f t="shared" si="377"/>
        <v>0</v>
      </c>
      <c r="T147" s="123"/>
      <c r="U147" s="124"/>
      <c r="V147" s="232">
        <f t="shared" si="378"/>
        <v>0</v>
      </c>
      <c r="W147" s="237">
        <f t="shared" si="379"/>
        <v>5000</v>
      </c>
      <c r="X147" s="127">
        <f t="shared" si="380"/>
        <v>0</v>
      </c>
      <c r="Y147" s="127">
        <f t="shared" si="381"/>
        <v>5000</v>
      </c>
      <c r="Z147" s="128">
        <f t="shared" si="382"/>
        <v>1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3">
      <c r="A148" s="119" t="s">
        <v>71</v>
      </c>
      <c r="B148" s="258">
        <v>43900</v>
      </c>
      <c r="C148" s="264" t="s">
        <v>243</v>
      </c>
      <c r="D148" s="259"/>
      <c r="E148" s="260"/>
      <c r="F148" s="124"/>
      <c r="G148" s="125">
        <f t="shared" ref="G148:G150" si="383">E148*F148</f>
        <v>0</v>
      </c>
      <c r="H148" s="260"/>
      <c r="I148" s="124"/>
      <c r="J148" s="125">
        <f t="shared" si="374"/>
        <v>0</v>
      </c>
      <c r="K148" s="123"/>
      <c r="L148" s="124"/>
      <c r="M148" s="125">
        <f t="shared" si="375"/>
        <v>0</v>
      </c>
      <c r="N148" s="123"/>
      <c r="O148" s="124"/>
      <c r="P148" s="125">
        <f t="shared" si="376"/>
        <v>0</v>
      </c>
      <c r="Q148" s="123"/>
      <c r="R148" s="124"/>
      <c r="S148" s="125">
        <f t="shared" si="377"/>
        <v>0</v>
      </c>
      <c r="T148" s="123"/>
      <c r="U148" s="124"/>
      <c r="V148" s="232">
        <f t="shared" si="378"/>
        <v>0</v>
      </c>
      <c r="W148" s="237">
        <f t="shared" si="379"/>
        <v>0</v>
      </c>
      <c r="X148" s="127">
        <f t="shared" si="380"/>
        <v>0</v>
      </c>
      <c r="Y148" s="127">
        <f t="shared" si="381"/>
        <v>0</v>
      </c>
      <c r="Z148" s="128" t="e">
        <f t="shared" si="382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3">
      <c r="A149" s="132" t="s">
        <v>71</v>
      </c>
      <c r="B149" s="269">
        <v>43931</v>
      </c>
      <c r="C149" s="164" t="s">
        <v>244</v>
      </c>
      <c r="D149" s="261" t="s">
        <v>74</v>
      </c>
      <c r="E149" s="262"/>
      <c r="F149" s="136"/>
      <c r="G149" s="125">
        <f t="shared" si="383"/>
        <v>0</v>
      </c>
      <c r="H149" s="262"/>
      <c r="I149" s="136"/>
      <c r="J149" s="125">
        <f t="shared" si="374"/>
        <v>0</v>
      </c>
      <c r="K149" s="135"/>
      <c r="L149" s="136"/>
      <c r="M149" s="137">
        <f t="shared" si="375"/>
        <v>0</v>
      </c>
      <c r="N149" s="135"/>
      <c r="O149" s="136"/>
      <c r="P149" s="137">
        <f t="shared" si="376"/>
        <v>0</v>
      </c>
      <c r="Q149" s="135"/>
      <c r="R149" s="136"/>
      <c r="S149" s="137">
        <f t="shared" si="377"/>
        <v>0</v>
      </c>
      <c r="T149" s="135"/>
      <c r="U149" s="136"/>
      <c r="V149" s="239">
        <f t="shared" si="378"/>
        <v>0</v>
      </c>
      <c r="W149" s="270">
        <f t="shared" si="379"/>
        <v>0</v>
      </c>
      <c r="X149" s="127">
        <f t="shared" si="380"/>
        <v>0</v>
      </c>
      <c r="Y149" s="127">
        <f t="shared" si="381"/>
        <v>0</v>
      </c>
      <c r="Z149" s="128" t="e">
        <f t="shared" si="382"/>
        <v>#DIV/0!</v>
      </c>
      <c r="AA149" s="223"/>
      <c r="AB149" s="131"/>
      <c r="AC149" s="131"/>
      <c r="AD149" s="131"/>
      <c r="AE149" s="131"/>
      <c r="AF149" s="131"/>
      <c r="AG149" s="131"/>
    </row>
    <row r="150" spans="1:33" ht="30" customHeight="1" x14ac:dyDescent="0.3">
      <c r="A150" s="132" t="s">
        <v>71</v>
      </c>
      <c r="B150" s="271">
        <v>43961</v>
      </c>
      <c r="C150" s="238" t="s">
        <v>245</v>
      </c>
      <c r="D150" s="272"/>
      <c r="E150" s="135"/>
      <c r="F150" s="136">
        <v>0.22</v>
      </c>
      <c r="G150" s="137">
        <f t="shared" si="383"/>
        <v>0</v>
      </c>
      <c r="H150" s="135"/>
      <c r="I150" s="136">
        <v>0.22</v>
      </c>
      <c r="J150" s="137">
        <f t="shared" si="374"/>
        <v>0</v>
      </c>
      <c r="K150" s="135"/>
      <c r="L150" s="136">
        <v>0.22</v>
      </c>
      <c r="M150" s="137">
        <f t="shared" si="375"/>
        <v>0</v>
      </c>
      <c r="N150" s="135"/>
      <c r="O150" s="136">
        <v>0.22</v>
      </c>
      <c r="P150" s="137">
        <f t="shared" si="376"/>
        <v>0</v>
      </c>
      <c r="Q150" s="135"/>
      <c r="R150" s="136">
        <v>0.22</v>
      </c>
      <c r="S150" s="137">
        <f t="shared" si="377"/>
        <v>0</v>
      </c>
      <c r="T150" s="135"/>
      <c r="U150" s="136">
        <v>0.22</v>
      </c>
      <c r="V150" s="239">
        <f t="shared" si="378"/>
        <v>0</v>
      </c>
      <c r="W150" s="240">
        <f t="shared" si="379"/>
        <v>0</v>
      </c>
      <c r="X150" s="241">
        <f t="shared" si="380"/>
        <v>0</v>
      </c>
      <c r="Y150" s="241">
        <f t="shared" si="381"/>
        <v>0</v>
      </c>
      <c r="Z150" s="242" t="e">
        <f t="shared" si="382"/>
        <v>#DIV/0!</v>
      </c>
      <c r="AA150" s="273"/>
      <c r="AB150" s="7"/>
      <c r="AC150" s="7"/>
      <c r="AD150" s="7"/>
      <c r="AE150" s="7"/>
      <c r="AF150" s="7"/>
      <c r="AG150" s="7"/>
    </row>
    <row r="151" spans="1:33" ht="30" customHeight="1" x14ac:dyDescent="0.3">
      <c r="A151" s="167" t="s">
        <v>246</v>
      </c>
      <c r="B151" s="168"/>
      <c r="C151" s="169"/>
      <c r="D151" s="170"/>
      <c r="E151" s="174">
        <f>SUM(E146:E149)</f>
        <v>2</v>
      </c>
      <c r="F151" s="190"/>
      <c r="G151" s="173">
        <f>SUM(G146:G150)</f>
        <v>42000</v>
      </c>
      <c r="H151" s="174">
        <f>SUM(H146:H149)</f>
        <v>0</v>
      </c>
      <c r="I151" s="190"/>
      <c r="J151" s="173">
        <f>SUM(J146:J150)</f>
        <v>0</v>
      </c>
      <c r="K151" s="191">
        <f>SUM(K146:K149)</f>
        <v>0</v>
      </c>
      <c r="L151" s="190"/>
      <c r="M151" s="173">
        <f>SUM(M146:M150)</f>
        <v>0</v>
      </c>
      <c r="N151" s="191">
        <f>SUM(N146:N149)</f>
        <v>0</v>
      </c>
      <c r="O151" s="190"/>
      <c r="P151" s="173">
        <f>SUM(P146:P150)</f>
        <v>0</v>
      </c>
      <c r="Q151" s="191">
        <f>SUM(Q146:Q149)</f>
        <v>0</v>
      </c>
      <c r="R151" s="190"/>
      <c r="S151" s="173">
        <f>SUM(S146:S150)</f>
        <v>0</v>
      </c>
      <c r="T151" s="191">
        <f>SUM(T146:T149)</f>
        <v>0</v>
      </c>
      <c r="U151" s="190"/>
      <c r="V151" s="175">
        <f t="shared" ref="V151:X151" si="384">SUM(V146:V150)</f>
        <v>0</v>
      </c>
      <c r="W151" s="227">
        <f t="shared" si="384"/>
        <v>42000</v>
      </c>
      <c r="X151" s="228">
        <f t="shared" si="384"/>
        <v>0</v>
      </c>
      <c r="Y151" s="228">
        <f t="shared" si="381"/>
        <v>42000</v>
      </c>
      <c r="Z151" s="228">
        <f t="shared" si="382"/>
        <v>1</v>
      </c>
      <c r="AA151" s="229"/>
      <c r="AB151" s="7"/>
      <c r="AC151" s="7"/>
      <c r="AD151" s="7"/>
      <c r="AE151" s="7"/>
      <c r="AF151" s="7"/>
      <c r="AG151" s="7"/>
    </row>
    <row r="152" spans="1:33" ht="30" customHeight="1" x14ac:dyDescent="0.3">
      <c r="A152" s="179" t="s">
        <v>66</v>
      </c>
      <c r="B152" s="211">
        <v>11</v>
      </c>
      <c r="C152" s="181" t="s">
        <v>247</v>
      </c>
      <c r="D152" s="182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30"/>
      <c r="X152" s="230"/>
      <c r="Y152" s="183"/>
      <c r="Z152" s="230"/>
      <c r="AA152" s="231"/>
      <c r="AB152" s="7"/>
      <c r="AC152" s="7"/>
      <c r="AD152" s="7"/>
      <c r="AE152" s="7"/>
      <c r="AF152" s="7"/>
      <c r="AG152" s="7"/>
    </row>
    <row r="153" spans="1:33" ht="30" customHeight="1" x14ac:dyDescent="0.3">
      <c r="A153" s="274" t="s">
        <v>71</v>
      </c>
      <c r="B153" s="258">
        <v>43841</v>
      </c>
      <c r="C153" s="264" t="s">
        <v>248</v>
      </c>
      <c r="D153" s="158" t="s">
        <v>106</v>
      </c>
      <c r="E153" s="159"/>
      <c r="F153" s="160"/>
      <c r="G153" s="161">
        <f t="shared" ref="G153:G154" si="385">E153*F153</f>
        <v>0</v>
      </c>
      <c r="H153" s="159"/>
      <c r="I153" s="160"/>
      <c r="J153" s="161">
        <f t="shared" ref="J153:J154" si="386">H153*I153</f>
        <v>0</v>
      </c>
      <c r="K153" s="159"/>
      <c r="L153" s="160"/>
      <c r="M153" s="161">
        <f t="shared" ref="M153:M154" si="387">K153*L153</f>
        <v>0</v>
      </c>
      <c r="N153" s="159"/>
      <c r="O153" s="160"/>
      <c r="P153" s="161">
        <f t="shared" ref="P153:P154" si="388">N153*O153</f>
        <v>0</v>
      </c>
      <c r="Q153" s="159"/>
      <c r="R153" s="160"/>
      <c r="S153" s="161">
        <f t="shared" ref="S153:S154" si="389">Q153*R153</f>
        <v>0</v>
      </c>
      <c r="T153" s="159"/>
      <c r="U153" s="160"/>
      <c r="V153" s="266">
        <f t="shared" ref="V153:V154" si="390">T153*U153</f>
        <v>0</v>
      </c>
      <c r="W153" s="267">
        <f t="shared" ref="W153:W154" si="391">G153+M153+S153</f>
        <v>0</v>
      </c>
      <c r="X153" s="234">
        <f t="shared" ref="X153:X154" si="392">J153+P153+V153</f>
        <v>0</v>
      </c>
      <c r="Y153" s="234">
        <f t="shared" ref="Y153:Y155" si="393">W153-X153</f>
        <v>0</v>
      </c>
      <c r="Z153" s="235" t="e">
        <f t="shared" ref="Z153:Z155" si="394">Y153/W153</f>
        <v>#DIV/0!</v>
      </c>
      <c r="AA153" s="268"/>
      <c r="AB153" s="131"/>
      <c r="AC153" s="131"/>
      <c r="AD153" s="131"/>
      <c r="AE153" s="131"/>
      <c r="AF153" s="131"/>
      <c r="AG153" s="131"/>
    </row>
    <row r="154" spans="1:33" ht="30" customHeight="1" x14ac:dyDescent="0.3">
      <c r="A154" s="275" t="s">
        <v>71</v>
      </c>
      <c r="B154" s="258">
        <v>43872</v>
      </c>
      <c r="C154" s="164" t="s">
        <v>248</v>
      </c>
      <c r="D154" s="134" t="s">
        <v>106</v>
      </c>
      <c r="E154" s="135"/>
      <c r="F154" s="136"/>
      <c r="G154" s="125">
        <f t="shared" si="385"/>
        <v>0</v>
      </c>
      <c r="H154" s="135"/>
      <c r="I154" s="136"/>
      <c r="J154" s="125">
        <f t="shared" si="386"/>
        <v>0</v>
      </c>
      <c r="K154" s="135"/>
      <c r="L154" s="136"/>
      <c r="M154" s="137">
        <f t="shared" si="387"/>
        <v>0</v>
      </c>
      <c r="N154" s="135"/>
      <c r="O154" s="136"/>
      <c r="P154" s="137">
        <f t="shared" si="388"/>
        <v>0</v>
      </c>
      <c r="Q154" s="135"/>
      <c r="R154" s="136"/>
      <c r="S154" s="137">
        <f t="shared" si="389"/>
        <v>0</v>
      </c>
      <c r="T154" s="135"/>
      <c r="U154" s="136"/>
      <c r="V154" s="239">
        <f t="shared" si="390"/>
        <v>0</v>
      </c>
      <c r="W154" s="276">
        <f t="shared" si="391"/>
        <v>0</v>
      </c>
      <c r="X154" s="241">
        <f t="shared" si="392"/>
        <v>0</v>
      </c>
      <c r="Y154" s="241">
        <f t="shared" si="393"/>
        <v>0</v>
      </c>
      <c r="Z154" s="242" t="e">
        <f t="shared" si="394"/>
        <v>#DIV/0!</v>
      </c>
      <c r="AA154" s="273"/>
      <c r="AB154" s="130"/>
      <c r="AC154" s="131"/>
      <c r="AD154" s="131"/>
      <c r="AE154" s="131"/>
      <c r="AF154" s="131"/>
      <c r="AG154" s="131"/>
    </row>
    <row r="155" spans="1:33" ht="30" customHeight="1" x14ac:dyDescent="0.3">
      <c r="A155" s="439" t="s">
        <v>249</v>
      </c>
      <c r="B155" s="440"/>
      <c r="C155" s="440"/>
      <c r="D155" s="441"/>
      <c r="E155" s="174">
        <f>SUM(E153:E154)</f>
        <v>0</v>
      </c>
      <c r="F155" s="190"/>
      <c r="G155" s="173">
        <f t="shared" ref="G155:H155" si="395">SUM(G153:G154)</f>
        <v>0</v>
      </c>
      <c r="H155" s="174">
        <f t="shared" si="395"/>
        <v>0</v>
      </c>
      <c r="I155" s="190"/>
      <c r="J155" s="173">
        <f t="shared" ref="J155:K155" si="396">SUM(J153:J154)</f>
        <v>0</v>
      </c>
      <c r="K155" s="191">
        <f t="shared" si="396"/>
        <v>0</v>
      </c>
      <c r="L155" s="190"/>
      <c r="M155" s="173">
        <f t="shared" ref="M155:N155" si="397">SUM(M153:M154)</f>
        <v>0</v>
      </c>
      <c r="N155" s="191">
        <f t="shared" si="397"/>
        <v>0</v>
      </c>
      <c r="O155" s="190"/>
      <c r="P155" s="173">
        <f t="shared" ref="P155:Q155" si="398">SUM(P153:P154)</f>
        <v>0</v>
      </c>
      <c r="Q155" s="191">
        <f t="shared" si="398"/>
        <v>0</v>
      </c>
      <c r="R155" s="190"/>
      <c r="S155" s="173">
        <f t="shared" ref="S155:T155" si="399">SUM(S153:S154)</f>
        <v>0</v>
      </c>
      <c r="T155" s="191">
        <f t="shared" si="399"/>
        <v>0</v>
      </c>
      <c r="U155" s="190"/>
      <c r="V155" s="175">
        <f t="shared" ref="V155:X155" si="400">SUM(V153:V154)</f>
        <v>0</v>
      </c>
      <c r="W155" s="227">
        <f t="shared" si="400"/>
        <v>0</v>
      </c>
      <c r="X155" s="228">
        <f t="shared" si="400"/>
        <v>0</v>
      </c>
      <c r="Y155" s="228">
        <f t="shared" si="393"/>
        <v>0</v>
      </c>
      <c r="Z155" s="228" t="e">
        <f t="shared" si="394"/>
        <v>#DIV/0!</v>
      </c>
      <c r="AA155" s="229"/>
      <c r="AB155" s="7"/>
      <c r="AC155" s="7"/>
      <c r="AD155" s="7"/>
      <c r="AE155" s="7"/>
      <c r="AF155" s="7"/>
      <c r="AG155" s="7"/>
    </row>
    <row r="156" spans="1:33" ht="30" customHeight="1" x14ac:dyDescent="0.3">
      <c r="A156" s="210" t="s">
        <v>66</v>
      </c>
      <c r="B156" s="211">
        <v>12</v>
      </c>
      <c r="C156" s="212" t="s">
        <v>250</v>
      </c>
      <c r="D156" s="277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30"/>
      <c r="X156" s="230"/>
      <c r="Y156" s="183"/>
      <c r="Z156" s="230"/>
      <c r="AA156" s="231"/>
      <c r="AB156" s="7"/>
      <c r="AC156" s="7"/>
      <c r="AD156" s="7"/>
      <c r="AE156" s="7"/>
      <c r="AF156" s="7"/>
      <c r="AG156" s="7"/>
    </row>
    <row r="157" spans="1:33" ht="30" customHeight="1" x14ac:dyDescent="0.3">
      <c r="A157" s="156" t="s">
        <v>71</v>
      </c>
      <c r="B157" s="278">
        <v>43842</v>
      </c>
      <c r="C157" s="279" t="s">
        <v>251</v>
      </c>
      <c r="D157" s="253" t="s">
        <v>252</v>
      </c>
      <c r="E157" s="265"/>
      <c r="F157" s="160"/>
      <c r="G157" s="161">
        <f t="shared" ref="G157:G160" si="401">E157*F157</f>
        <v>0</v>
      </c>
      <c r="H157" s="265"/>
      <c r="I157" s="160"/>
      <c r="J157" s="161">
        <f t="shared" ref="J157:J160" si="402">H157*I157</f>
        <v>0</v>
      </c>
      <c r="K157" s="159"/>
      <c r="L157" s="160"/>
      <c r="M157" s="161">
        <f t="shared" ref="M157:M160" si="403">K157*L157</f>
        <v>0</v>
      </c>
      <c r="N157" s="159"/>
      <c r="O157" s="160"/>
      <c r="P157" s="161">
        <f t="shared" ref="P157:P160" si="404">N157*O157</f>
        <v>0</v>
      </c>
      <c r="Q157" s="159"/>
      <c r="R157" s="160"/>
      <c r="S157" s="161">
        <f t="shared" ref="S157:S160" si="405">Q157*R157</f>
        <v>0</v>
      </c>
      <c r="T157" s="159"/>
      <c r="U157" s="160"/>
      <c r="V157" s="266">
        <f t="shared" ref="V157:V160" si="406">T157*U157</f>
        <v>0</v>
      </c>
      <c r="W157" s="267">
        <f t="shared" ref="W157:W160" si="407">G157+M157+S157</f>
        <v>0</v>
      </c>
      <c r="X157" s="234">
        <f t="shared" ref="X157:X160" si="408">J157+P157+V157</f>
        <v>0</v>
      </c>
      <c r="Y157" s="234">
        <f t="shared" ref="Y157:Y161" si="409">W157-X157</f>
        <v>0</v>
      </c>
      <c r="Z157" s="235" t="e">
        <f t="shared" ref="Z157:Z161" si="410">Y157/W157</f>
        <v>#DIV/0!</v>
      </c>
      <c r="AA157" s="280"/>
      <c r="AB157" s="130"/>
      <c r="AC157" s="131"/>
      <c r="AD157" s="131"/>
      <c r="AE157" s="131"/>
      <c r="AF157" s="131"/>
      <c r="AG157" s="131"/>
    </row>
    <row r="158" spans="1:33" ht="30" customHeight="1" x14ac:dyDescent="0.3">
      <c r="A158" s="354" t="s">
        <v>71</v>
      </c>
      <c r="B158" s="390">
        <v>43873</v>
      </c>
      <c r="C158" s="378" t="s">
        <v>372</v>
      </c>
      <c r="D158" s="398" t="s">
        <v>226</v>
      </c>
      <c r="E158" s="392">
        <v>40</v>
      </c>
      <c r="F158" s="359">
        <v>250</v>
      </c>
      <c r="G158" s="360">
        <f t="shared" si="401"/>
        <v>10000</v>
      </c>
      <c r="H158" s="260">
        <v>40</v>
      </c>
      <c r="I158" s="124">
        <v>250</v>
      </c>
      <c r="J158" s="125">
        <f t="shared" si="402"/>
        <v>10000</v>
      </c>
      <c r="K158" s="123"/>
      <c r="L158" s="124"/>
      <c r="M158" s="125">
        <f t="shared" si="403"/>
        <v>0</v>
      </c>
      <c r="N158" s="123"/>
      <c r="O158" s="124"/>
      <c r="P158" s="125">
        <f t="shared" si="404"/>
        <v>0</v>
      </c>
      <c r="Q158" s="123"/>
      <c r="R158" s="124"/>
      <c r="S158" s="125">
        <f t="shared" si="405"/>
        <v>0</v>
      </c>
      <c r="T158" s="123"/>
      <c r="U158" s="124"/>
      <c r="V158" s="232">
        <f t="shared" si="406"/>
        <v>0</v>
      </c>
      <c r="W158" s="281">
        <f t="shared" si="407"/>
        <v>10000</v>
      </c>
      <c r="X158" s="127">
        <f t="shared" si="408"/>
        <v>10000</v>
      </c>
      <c r="Y158" s="127">
        <f t="shared" si="409"/>
        <v>0</v>
      </c>
      <c r="Z158" s="128">
        <f t="shared" si="410"/>
        <v>0</v>
      </c>
      <c r="AA158" s="282"/>
      <c r="AB158" s="131"/>
      <c r="AC158" s="131"/>
      <c r="AD158" s="131"/>
      <c r="AE158" s="131"/>
      <c r="AF158" s="131"/>
      <c r="AG158" s="131"/>
    </row>
    <row r="159" spans="1:33" ht="30" customHeight="1" x14ac:dyDescent="0.3">
      <c r="A159" s="132" t="s">
        <v>71</v>
      </c>
      <c r="B159" s="269">
        <v>43902</v>
      </c>
      <c r="C159" s="164" t="s">
        <v>253</v>
      </c>
      <c r="D159" s="261" t="s">
        <v>226</v>
      </c>
      <c r="E159" s="262"/>
      <c r="F159" s="136"/>
      <c r="G159" s="137">
        <f t="shared" si="401"/>
        <v>0</v>
      </c>
      <c r="H159" s="262"/>
      <c r="I159" s="136"/>
      <c r="J159" s="137">
        <f t="shared" si="402"/>
        <v>0</v>
      </c>
      <c r="K159" s="135"/>
      <c r="L159" s="136"/>
      <c r="M159" s="137">
        <f t="shared" si="403"/>
        <v>0</v>
      </c>
      <c r="N159" s="135"/>
      <c r="O159" s="136"/>
      <c r="P159" s="137">
        <f t="shared" si="404"/>
        <v>0</v>
      </c>
      <c r="Q159" s="135"/>
      <c r="R159" s="136"/>
      <c r="S159" s="137">
        <f t="shared" si="405"/>
        <v>0</v>
      </c>
      <c r="T159" s="135"/>
      <c r="U159" s="136"/>
      <c r="V159" s="239">
        <f t="shared" si="406"/>
        <v>0</v>
      </c>
      <c r="W159" s="270">
        <f t="shared" si="407"/>
        <v>0</v>
      </c>
      <c r="X159" s="127">
        <f t="shared" si="408"/>
        <v>0</v>
      </c>
      <c r="Y159" s="127">
        <f t="shared" si="409"/>
        <v>0</v>
      </c>
      <c r="Z159" s="128" t="e">
        <f t="shared" si="410"/>
        <v>#DIV/0!</v>
      </c>
      <c r="AA159" s="283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32" t="s">
        <v>71</v>
      </c>
      <c r="B160" s="269">
        <v>43933</v>
      </c>
      <c r="C160" s="238" t="s">
        <v>254</v>
      </c>
      <c r="D160" s="272"/>
      <c r="E160" s="262"/>
      <c r="F160" s="136">
        <v>0.22</v>
      </c>
      <c r="G160" s="137">
        <f t="shared" si="401"/>
        <v>0</v>
      </c>
      <c r="H160" s="262"/>
      <c r="I160" s="136">
        <v>0.22</v>
      </c>
      <c r="J160" s="137">
        <f t="shared" si="402"/>
        <v>0</v>
      </c>
      <c r="K160" s="135"/>
      <c r="L160" s="136">
        <v>0.22</v>
      </c>
      <c r="M160" s="137">
        <f t="shared" si="403"/>
        <v>0</v>
      </c>
      <c r="N160" s="135"/>
      <c r="O160" s="136">
        <v>0.22</v>
      </c>
      <c r="P160" s="137">
        <f t="shared" si="404"/>
        <v>0</v>
      </c>
      <c r="Q160" s="135"/>
      <c r="R160" s="136">
        <v>0.22</v>
      </c>
      <c r="S160" s="137">
        <f t="shared" si="405"/>
        <v>0</v>
      </c>
      <c r="T160" s="135"/>
      <c r="U160" s="136">
        <v>0.22</v>
      </c>
      <c r="V160" s="239">
        <f t="shared" si="406"/>
        <v>0</v>
      </c>
      <c r="W160" s="240">
        <f t="shared" si="407"/>
        <v>0</v>
      </c>
      <c r="X160" s="241">
        <f t="shared" si="408"/>
        <v>0</v>
      </c>
      <c r="Y160" s="241">
        <f t="shared" si="409"/>
        <v>0</v>
      </c>
      <c r="Z160" s="242" t="e">
        <f t="shared" si="410"/>
        <v>#DIV/0!</v>
      </c>
      <c r="AA160" s="152"/>
      <c r="AB160" s="7"/>
      <c r="AC160" s="7"/>
      <c r="AD160" s="7"/>
      <c r="AE160" s="7"/>
      <c r="AF160" s="7"/>
      <c r="AG160" s="7"/>
    </row>
    <row r="161" spans="1:33" ht="30" customHeight="1" x14ac:dyDescent="0.3">
      <c r="A161" s="167" t="s">
        <v>255</v>
      </c>
      <c r="B161" s="168"/>
      <c r="C161" s="169"/>
      <c r="D161" s="284"/>
      <c r="E161" s="174">
        <f>SUM(E157:E159)</f>
        <v>40</v>
      </c>
      <c r="F161" s="190"/>
      <c r="G161" s="173">
        <f>SUM(G157:G160)</f>
        <v>10000</v>
      </c>
      <c r="H161" s="174">
        <f>SUM(H157:H159)</f>
        <v>40</v>
      </c>
      <c r="I161" s="190"/>
      <c r="J161" s="173">
        <f>SUM(J157:J160)</f>
        <v>10000</v>
      </c>
      <c r="K161" s="191">
        <f>SUM(K157:K159)</f>
        <v>0</v>
      </c>
      <c r="L161" s="190"/>
      <c r="M161" s="173">
        <f>SUM(M157:M160)</f>
        <v>0</v>
      </c>
      <c r="N161" s="191">
        <f>SUM(N157:N159)</f>
        <v>0</v>
      </c>
      <c r="O161" s="190"/>
      <c r="P161" s="173">
        <f>SUM(P157:P160)</f>
        <v>0</v>
      </c>
      <c r="Q161" s="191">
        <f>SUM(Q157:Q159)</f>
        <v>0</v>
      </c>
      <c r="R161" s="190"/>
      <c r="S161" s="173">
        <f>SUM(S157:S160)</f>
        <v>0</v>
      </c>
      <c r="T161" s="191">
        <f>SUM(T157:T159)</f>
        <v>0</v>
      </c>
      <c r="U161" s="190"/>
      <c r="V161" s="175">
        <f t="shared" ref="V161:X161" si="411">SUM(V157:V160)</f>
        <v>0</v>
      </c>
      <c r="W161" s="227">
        <f t="shared" si="411"/>
        <v>10000</v>
      </c>
      <c r="X161" s="228">
        <f t="shared" si="411"/>
        <v>10000</v>
      </c>
      <c r="Y161" s="228">
        <f t="shared" si="409"/>
        <v>0</v>
      </c>
      <c r="Z161" s="228">
        <f t="shared" si="410"/>
        <v>0</v>
      </c>
      <c r="AA161" s="229"/>
      <c r="AB161" s="7"/>
      <c r="AC161" s="7"/>
      <c r="AD161" s="7"/>
      <c r="AE161" s="7"/>
      <c r="AF161" s="7"/>
      <c r="AG161" s="7"/>
    </row>
    <row r="162" spans="1:33" ht="30" customHeight="1" x14ac:dyDescent="0.3">
      <c r="A162" s="210" t="s">
        <v>66</v>
      </c>
      <c r="B162" s="285">
        <v>13</v>
      </c>
      <c r="C162" s="212" t="s">
        <v>256</v>
      </c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30"/>
      <c r="X162" s="230"/>
      <c r="Y162" s="183"/>
      <c r="Z162" s="230"/>
      <c r="AA162" s="231"/>
      <c r="AB162" s="6"/>
      <c r="AC162" s="7"/>
      <c r="AD162" s="7"/>
      <c r="AE162" s="7"/>
      <c r="AF162" s="7"/>
      <c r="AG162" s="7"/>
    </row>
    <row r="163" spans="1:33" ht="30" customHeight="1" x14ac:dyDescent="0.3">
      <c r="A163" s="108" t="s">
        <v>68</v>
      </c>
      <c r="B163" s="286" t="s">
        <v>257</v>
      </c>
      <c r="C163" s="287" t="s">
        <v>258</v>
      </c>
      <c r="D163" s="141"/>
      <c r="E163" s="142">
        <f>SUM(E164:E166)</f>
        <v>0</v>
      </c>
      <c r="F163" s="143"/>
      <c r="G163" s="144">
        <f>SUM(G164:G167)</f>
        <v>0</v>
      </c>
      <c r="H163" s="142">
        <f>SUM(H164:H166)</f>
        <v>0</v>
      </c>
      <c r="I163" s="143"/>
      <c r="J163" s="144">
        <f>SUM(J164:J167)</f>
        <v>0</v>
      </c>
      <c r="K163" s="142">
        <f>SUM(K164:K166)</f>
        <v>0</v>
      </c>
      <c r="L163" s="143"/>
      <c r="M163" s="144">
        <f>SUM(M164:M167)</f>
        <v>0</v>
      </c>
      <c r="N163" s="142">
        <f>SUM(N164:N166)</f>
        <v>0</v>
      </c>
      <c r="O163" s="143"/>
      <c r="P163" s="144">
        <f>SUM(P164:P167)</f>
        <v>0</v>
      </c>
      <c r="Q163" s="142">
        <f>SUM(Q164:Q166)</f>
        <v>0</v>
      </c>
      <c r="R163" s="143"/>
      <c r="S163" s="144">
        <f>SUM(S164:S167)</f>
        <v>0</v>
      </c>
      <c r="T163" s="142">
        <f>SUM(T164:T166)</f>
        <v>0</v>
      </c>
      <c r="U163" s="143"/>
      <c r="V163" s="288">
        <f t="shared" ref="V163:X163" si="412">SUM(V164:V167)</f>
        <v>0</v>
      </c>
      <c r="W163" s="289">
        <f t="shared" si="412"/>
        <v>0</v>
      </c>
      <c r="X163" s="144">
        <f t="shared" si="412"/>
        <v>0</v>
      </c>
      <c r="Y163" s="144">
        <f t="shared" ref="Y163:Y192" si="413">W163-X163</f>
        <v>0</v>
      </c>
      <c r="Z163" s="144" t="e">
        <f t="shared" ref="Z163:Z193" si="414">Y163/W163</f>
        <v>#DIV/0!</v>
      </c>
      <c r="AA163" s="146"/>
      <c r="AB163" s="118"/>
      <c r="AC163" s="118"/>
      <c r="AD163" s="118"/>
      <c r="AE163" s="118"/>
      <c r="AF163" s="118"/>
      <c r="AG163" s="118"/>
    </row>
    <row r="164" spans="1:33" ht="30" customHeight="1" x14ac:dyDescent="0.3">
      <c r="A164" s="119" t="s">
        <v>71</v>
      </c>
      <c r="B164" s="120" t="s">
        <v>259</v>
      </c>
      <c r="C164" s="290" t="s">
        <v>260</v>
      </c>
      <c r="D164" s="122" t="s">
        <v>132</v>
      </c>
      <c r="E164" s="123"/>
      <c r="F164" s="124"/>
      <c r="G164" s="125">
        <f t="shared" ref="G164:G167" si="415">E164*F164</f>
        <v>0</v>
      </c>
      <c r="H164" s="123"/>
      <c r="I164" s="124"/>
      <c r="J164" s="125">
        <f t="shared" ref="J164:J167" si="416">H164*I164</f>
        <v>0</v>
      </c>
      <c r="K164" s="123"/>
      <c r="L164" s="124"/>
      <c r="M164" s="125">
        <f t="shared" ref="M164:M167" si="417">K164*L164</f>
        <v>0</v>
      </c>
      <c r="N164" s="123"/>
      <c r="O164" s="124"/>
      <c r="P164" s="125">
        <f t="shared" ref="P164:P167" si="418">N164*O164</f>
        <v>0</v>
      </c>
      <c r="Q164" s="123"/>
      <c r="R164" s="124"/>
      <c r="S164" s="125">
        <f t="shared" ref="S164:S167" si="419">Q164*R164</f>
        <v>0</v>
      </c>
      <c r="T164" s="123"/>
      <c r="U164" s="124"/>
      <c r="V164" s="232">
        <f t="shared" ref="V164:V167" si="420">T164*U164</f>
        <v>0</v>
      </c>
      <c r="W164" s="237">
        <f t="shared" ref="W164:W167" si="421">G164+M164+S164</f>
        <v>0</v>
      </c>
      <c r="X164" s="127">
        <f t="shared" ref="X164:X167" si="422">J164+P164+V164</f>
        <v>0</v>
      </c>
      <c r="Y164" s="127">
        <f t="shared" si="413"/>
        <v>0</v>
      </c>
      <c r="Z164" s="128" t="e">
        <f t="shared" si="414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3">
      <c r="A165" s="119" t="s">
        <v>71</v>
      </c>
      <c r="B165" s="120" t="s">
        <v>261</v>
      </c>
      <c r="C165" s="291" t="s">
        <v>262</v>
      </c>
      <c r="D165" s="122" t="s">
        <v>132</v>
      </c>
      <c r="E165" s="123"/>
      <c r="F165" s="124"/>
      <c r="G165" s="125">
        <f t="shared" si="415"/>
        <v>0</v>
      </c>
      <c r="H165" s="123"/>
      <c r="I165" s="124"/>
      <c r="J165" s="125">
        <f t="shared" si="416"/>
        <v>0</v>
      </c>
      <c r="K165" s="123"/>
      <c r="L165" s="124"/>
      <c r="M165" s="125">
        <f t="shared" si="417"/>
        <v>0</v>
      </c>
      <c r="N165" s="123"/>
      <c r="O165" s="124"/>
      <c r="P165" s="125">
        <f t="shared" si="418"/>
        <v>0</v>
      </c>
      <c r="Q165" s="123"/>
      <c r="R165" s="124"/>
      <c r="S165" s="125">
        <f t="shared" si="419"/>
        <v>0</v>
      </c>
      <c r="T165" s="123"/>
      <c r="U165" s="124"/>
      <c r="V165" s="232">
        <f t="shared" si="420"/>
        <v>0</v>
      </c>
      <c r="W165" s="237">
        <f t="shared" si="421"/>
        <v>0</v>
      </c>
      <c r="X165" s="127">
        <f t="shared" si="422"/>
        <v>0</v>
      </c>
      <c r="Y165" s="127">
        <f t="shared" si="413"/>
        <v>0</v>
      </c>
      <c r="Z165" s="128" t="e">
        <f t="shared" si="414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19" t="s">
        <v>71</v>
      </c>
      <c r="B166" s="120" t="s">
        <v>263</v>
      </c>
      <c r="C166" s="291" t="s">
        <v>264</v>
      </c>
      <c r="D166" s="122" t="s">
        <v>132</v>
      </c>
      <c r="E166" s="123"/>
      <c r="F166" s="124"/>
      <c r="G166" s="125">
        <f t="shared" si="415"/>
        <v>0</v>
      </c>
      <c r="H166" s="123"/>
      <c r="I166" s="124"/>
      <c r="J166" s="125">
        <f t="shared" si="416"/>
        <v>0</v>
      </c>
      <c r="K166" s="123"/>
      <c r="L166" s="124"/>
      <c r="M166" s="125">
        <f t="shared" si="417"/>
        <v>0</v>
      </c>
      <c r="N166" s="123"/>
      <c r="O166" s="124"/>
      <c r="P166" s="125">
        <f t="shared" si="418"/>
        <v>0</v>
      </c>
      <c r="Q166" s="123"/>
      <c r="R166" s="124"/>
      <c r="S166" s="125">
        <f t="shared" si="419"/>
        <v>0</v>
      </c>
      <c r="T166" s="123"/>
      <c r="U166" s="124"/>
      <c r="V166" s="232">
        <f t="shared" si="420"/>
        <v>0</v>
      </c>
      <c r="W166" s="237">
        <f t="shared" si="421"/>
        <v>0</v>
      </c>
      <c r="X166" s="127">
        <f t="shared" si="422"/>
        <v>0</v>
      </c>
      <c r="Y166" s="127">
        <f t="shared" si="413"/>
        <v>0</v>
      </c>
      <c r="Z166" s="128" t="e">
        <f t="shared" si="414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47" t="s">
        <v>71</v>
      </c>
      <c r="B167" s="154" t="s">
        <v>265</v>
      </c>
      <c r="C167" s="291" t="s">
        <v>266</v>
      </c>
      <c r="D167" s="148"/>
      <c r="E167" s="149"/>
      <c r="F167" s="150">
        <v>0.22</v>
      </c>
      <c r="G167" s="151">
        <f t="shared" si="415"/>
        <v>0</v>
      </c>
      <c r="H167" s="149"/>
      <c r="I167" s="150">
        <v>0.22</v>
      </c>
      <c r="J167" s="151">
        <f t="shared" si="416"/>
        <v>0</v>
      </c>
      <c r="K167" s="149"/>
      <c r="L167" s="150">
        <v>0.22</v>
      </c>
      <c r="M167" s="151">
        <f t="shared" si="417"/>
        <v>0</v>
      </c>
      <c r="N167" s="149"/>
      <c r="O167" s="150">
        <v>0.22</v>
      </c>
      <c r="P167" s="151">
        <f t="shared" si="418"/>
        <v>0</v>
      </c>
      <c r="Q167" s="149"/>
      <c r="R167" s="150">
        <v>0.22</v>
      </c>
      <c r="S167" s="151">
        <f t="shared" si="419"/>
        <v>0</v>
      </c>
      <c r="T167" s="149"/>
      <c r="U167" s="150">
        <v>0.22</v>
      </c>
      <c r="V167" s="292">
        <f t="shared" si="420"/>
        <v>0</v>
      </c>
      <c r="W167" s="240">
        <f t="shared" si="421"/>
        <v>0</v>
      </c>
      <c r="X167" s="241">
        <f t="shared" si="422"/>
        <v>0</v>
      </c>
      <c r="Y167" s="241">
        <f t="shared" si="413"/>
        <v>0</v>
      </c>
      <c r="Z167" s="242" t="e">
        <f t="shared" si="414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293" t="s">
        <v>68</v>
      </c>
      <c r="B168" s="294" t="s">
        <v>267</v>
      </c>
      <c r="C168" s="225" t="s">
        <v>268</v>
      </c>
      <c r="D168" s="111"/>
      <c r="E168" s="112">
        <f>SUM(E169:E171)</f>
        <v>0</v>
      </c>
      <c r="F168" s="113"/>
      <c r="G168" s="114">
        <f>SUM(G169:G172)</f>
        <v>0</v>
      </c>
      <c r="H168" s="112">
        <f>SUM(H169:H171)</f>
        <v>0</v>
      </c>
      <c r="I168" s="113"/>
      <c r="J168" s="114">
        <f>SUM(J169:J172)</f>
        <v>0</v>
      </c>
      <c r="K168" s="112">
        <f>SUM(K169:K171)</f>
        <v>0</v>
      </c>
      <c r="L168" s="113"/>
      <c r="M168" s="114">
        <f>SUM(M169:M172)</f>
        <v>0</v>
      </c>
      <c r="N168" s="112">
        <f>SUM(N169:N171)</f>
        <v>0</v>
      </c>
      <c r="O168" s="113"/>
      <c r="P168" s="114">
        <f>SUM(P169:P172)</f>
        <v>0</v>
      </c>
      <c r="Q168" s="112">
        <f>SUM(Q169:Q171)</f>
        <v>0</v>
      </c>
      <c r="R168" s="113"/>
      <c r="S168" s="114">
        <f>SUM(S169:S172)</f>
        <v>0</v>
      </c>
      <c r="T168" s="112">
        <f>SUM(T169:T171)</f>
        <v>0</v>
      </c>
      <c r="U168" s="113"/>
      <c r="V168" s="114">
        <f t="shared" ref="V168:X168" si="423">SUM(V169:V172)</f>
        <v>0</v>
      </c>
      <c r="W168" s="114">
        <f t="shared" si="423"/>
        <v>0</v>
      </c>
      <c r="X168" s="114">
        <f t="shared" si="423"/>
        <v>0</v>
      </c>
      <c r="Y168" s="114">
        <f t="shared" si="413"/>
        <v>0</v>
      </c>
      <c r="Z168" s="114" t="e">
        <f t="shared" si="414"/>
        <v>#DIV/0!</v>
      </c>
      <c r="AA168" s="114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71</v>
      </c>
      <c r="B169" s="120" t="s">
        <v>269</v>
      </c>
      <c r="C169" s="188" t="s">
        <v>270</v>
      </c>
      <c r="D169" s="122"/>
      <c r="E169" s="123"/>
      <c r="F169" s="124"/>
      <c r="G169" s="125">
        <f t="shared" ref="G169:G172" si="424">E169*F169</f>
        <v>0</v>
      </c>
      <c r="H169" s="123"/>
      <c r="I169" s="124"/>
      <c r="J169" s="125">
        <f t="shared" ref="J169:J172" si="425">H169*I169</f>
        <v>0</v>
      </c>
      <c r="K169" s="123"/>
      <c r="L169" s="124"/>
      <c r="M169" s="125">
        <f t="shared" ref="M169:M172" si="426">K169*L169</f>
        <v>0</v>
      </c>
      <c r="N169" s="123"/>
      <c r="O169" s="124"/>
      <c r="P169" s="125">
        <f t="shared" ref="P169:P172" si="427">N169*O169</f>
        <v>0</v>
      </c>
      <c r="Q169" s="123"/>
      <c r="R169" s="124"/>
      <c r="S169" s="125">
        <f t="shared" ref="S169:S172" si="428">Q169*R169</f>
        <v>0</v>
      </c>
      <c r="T169" s="123"/>
      <c r="U169" s="124"/>
      <c r="V169" s="125">
        <f t="shared" ref="V169:V172" si="429">T169*U169</f>
        <v>0</v>
      </c>
      <c r="W169" s="126">
        <f t="shared" ref="W169:W172" si="430">G169+M169+S169</f>
        <v>0</v>
      </c>
      <c r="X169" s="127">
        <f t="shared" ref="X169:X172" si="431">J169+P169+V169</f>
        <v>0</v>
      </c>
      <c r="Y169" s="127">
        <f t="shared" si="413"/>
        <v>0</v>
      </c>
      <c r="Z169" s="128" t="e">
        <f t="shared" si="414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71</v>
      </c>
      <c r="B170" s="120" t="s">
        <v>271</v>
      </c>
      <c r="C170" s="188" t="s">
        <v>270</v>
      </c>
      <c r="D170" s="122"/>
      <c r="E170" s="123"/>
      <c r="F170" s="124"/>
      <c r="G170" s="125">
        <f t="shared" si="424"/>
        <v>0</v>
      </c>
      <c r="H170" s="123"/>
      <c r="I170" s="124"/>
      <c r="J170" s="125">
        <f t="shared" si="425"/>
        <v>0</v>
      </c>
      <c r="K170" s="123"/>
      <c r="L170" s="124"/>
      <c r="M170" s="125">
        <f t="shared" si="426"/>
        <v>0</v>
      </c>
      <c r="N170" s="123"/>
      <c r="O170" s="124"/>
      <c r="P170" s="125">
        <f t="shared" si="427"/>
        <v>0</v>
      </c>
      <c r="Q170" s="123"/>
      <c r="R170" s="124"/>
      <c r="S170" s="125">
        <f t="shared" si="428"/>
        <v>0</v>
      </c>
      <c r="T170" s="123"/>
      <c r="U170" s="124"/>
      <c r="V170" s="125">
        <f t="shared" si="429"/>
        <v>0</v>
      </c>
      <c r="W170" s="126">
        <f t="shared" si="430"/>
        <v>0</v>
      </c>
      <c r="X170" s="127">
        <f t="shared" si="431"/>
        <v>0</v>
      </c>
      <c r="Y170" s="127">
        <f t="shared" si="413"/>
        <v>0</v>
      </c>
      <c r="Z170" s="128" t="e">
        <f t="shared" si="414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32" t="s">
        <v>71</v>
      </c>
      <c r="B171" s="133" t="s">
        <v>272</v>
      </c>
      <c r="C171" s="188" t="s">
        <v>270</v>
      </c>
      <c r="D171" s="134"/>
      <c r="E171" s="135"/>
      <c r="F171" s="136"/>
      <c r="G171" s="137">
        <f t="shared" si="424"/>
        <v>0</v>
      </c>
      <c r="H171" s="135"/>
      <c r="I171" s="136"/>
      <c r="J171" s="137">
        <f t="shared" si="425"/>
        <v>0</v>
      </c>
      <c r="K171" s="135"/>
      <c r="L171" s="136"/>
      <c r="M171" s="137">
        <f t="shared" si="426"/>
        <v>0</v>
      </c>
      <c r="N171" s="135"/>
      <c r="O171" s="136"/>
      <c r="P171" s="137">
        <f t="shared" si="427"/>
        <v>0</v>
      </c>
      <c r="Q171" s="135"/>
      <c r="R171" s="136"/>
      <c r="S171" s="137">
        <f t="shared" si="428"/>
        <v>0</v>
      </c>
      <c r="T171" s="135"/>
      <c r="U171" s="136"/>
      <c r="V171" s="137">
        <f t="shared" si="429"/>
        <v>0</v>
      </c>
      <c r="W171" s="138">
        <f t="shared" si="430"/>
        <v>0</v>
      </c>
      <c r="X171" s="127">
        <f t="shared" si="431"/>
        <v>0</v>
      </c>
      <c r="Y171" s="127">
        <f t="shared" si="413"/>
        <v>0</v>
      </c>
      <c r="Z171" s="128" t="e">
        <f t="shared" si="414"/>
        <v>#DIV/0!</v>
      </c>
      <c r="AA171" s="139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32" t="s">
        <v>71</v>
      </c>
      <c r="B172" s="133" t="s">
        <v>273</v>
      </c>
      <c r="C172" s="189" t="s">
        <v>274</v>
      </c>
      <c r="D172" s="148"/>
      <c r="E172" s="135"/>
      <c r="F172" s="136">
        <v>0.22</v>
      </c>
      <c r="G172" s="137">
        <f t="shared" si="424"/>
        <v>0</v>
      </c>
      <c r="H172" s="135"/>
      <c r="I172" s="136">
        <v>0.22</v>
      </c>
      <c r="J172" s="137">
        <f t="shared" si="425"/>
        <v>0</v>
      </c>
      <c r="K172" s="135"/>
      <c r="L172" s="136">
        <v>0.22</v>
      </c>
      <c r="M172" s="137">
        <f t="shared" si="426"/>
        <v>0</v>
      </c>
      <c r="N172" s="135"/>
      <c r="O172" s="136">
        <v>0.22</v>
      </c>
      <c r="P172" s="137">
        <f t="shared" si="427"/>
        <v>0</v>
      </c>
      <c r="Q172" s="135"/>
      <c r="R172" s="136">
        <v>0.22</v>
      </c>
      <c r="S172" s="137">
        <f t="shared" si="428"/>
        <v>0</v>
      </c>
      <c r="T172" s="135"/>
      <c r="U172" s="136">
        <v>0.22</v>
      </c>
      <c r="V172" s="137">
        <f t="shared" si="429"/>
        <v>0</v>
      </c>
      <c r="W172" s="138">
        <f t="shared" si="430"/>
        <v>0</v>
      </c>
      <c r="X172" s="127">
        <f t="shared" si="431"/>
        <v>0</v>
      </c>
      <c r="Y172" s="127">
        <f t="shared" si="413"/>
        <v>0</v>
      </c>
      <c r="Z172" s="128" t="e">
        <f t="shared" si="414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08" t="s">
        <v>68</v>
      </c>
      <c r="B173" s="155" t="s">
        <v>275</v>
      </c>
      <c r="C173" s="225" t="s">
        <v>276</v>
      </c>
      <c r="D173" s="141"/>
      <c r="E173" s="142">
        <f>SUM(E174:E176)</f>
        <v>0</v>
      </c>
      <c r="F173" s="143"/>
      <c r="G173" s="144">
        <f t="shared" ref="G173:H173" si="432">SUM(G174:G176)</f>
        <v>0</v>
      </c>
      <c r="H173" s="142">
        <f t="shared" si="432"/>
        <v>0</v>
      </c>
      <c r="I173" s="143"/>
      <c r="J173" s="144">
        <f t="shared" ref="J173:K173" si="433">SUM(J174:J176)</f>
        <v>0</v>
      </c>
      <c r="K173" s="142">
        <f t="shared" si="433"/>
        <v>0</v>
      </c>
      <c r="L173" s="143"/>
      <c r="M173" s="144">
        <f t="shared" ref="M173:N173" si="434">SUM(M174:M176)</f>
        <v>0</v>
      </c>
      <c r="N173" s="142">
        <f t="shared" si="434"/>
        <v>0</v>
      </c>
      <c r="O173" s="143"/>
      <c r="P173" s="144">
        <f t="shared" ref="P173:Q173" si="435">SUM(P174:P176)</f>
        <v>0</v>
      </c>
      <c r="Q173" s="142">
        <f t="shared" si="435"/>
        <v>0</v>
      </c>
      <c r="R173" s="143"/>
      <c r="S173" s="144">
        <f t="shared" ref="S173:T173" si="436">SUM(S174:S176)</f>
        <v>0</v>
      </c>
      <c r="T173" s="142">
        <f t="shared" si="436"/>
        <v>0</v>
      </c>
      <c r="U173" s="143"/>
      <c r="V173" s="144">
        <f t="shared" ref="V173:X173" si="437">SUM(V174:V176)</f>
        <v>0</v>
      </c>
      <c r="W173" s="144">
        <f t="shared" si="437"/>
        <v>0</v>
      </c>
      <c r="X173" s="144">
        <f t="shared" si="437"/>
        <v>0</v>
      </c>
      <c r="Y173" s="144">
        <f t="shared" si="413"/>
        <v>0</v>
      </c>
      <c r="Z173" s="144" t="e">
        <f t="shared" si="414"/>
        <v>#DIV/0!</v>
      </c>
      <c r="AA173" s="295"/>
      <c r="AB173" s="118"/>
      <c r="AC173" s="118"/>
      <c r="AD173" s="118"/>
      <c r="AE173" s="118"/>
      <c r="AF173" s="118"/>
      <c r="AG173" s="118"/>
    </row>
    <row r="174" spans="1:33" ht="30" customHeight="1" x14ac:dyDescent="0.3">
      <c r="A174" s="119" t="s">
        <v>71</v>
      </c>
      <c r="B174" s="120" t="s">
        <v>277</v>
      </c>
      <c r="C174" s="188" t="s">
        <v>278</v>
      </c>
      <c r="D174" s="122"/>
      <c r="E174" s="123"/>
      <c r="F174" s="124"/>
      <c r="G174" s="125">
        <f t="shared" ref="G174:G176" si="438">E174*F174</f>
        <v>0</v>
      </c>
      <c r="H174" s="123"/>
      <c r="I174" s="124"/>
      <c r="J174" s="125">
        <f t="shared" ref="J174:J176" si="439">H174*I174</f>
        <v>0</v>
      </c>
      <c r="K174" s="123"/>
      <c r="L174" s="124"/>
      <c r="M174" s="125">
        <f t="shared" ref="M174:M176" si="440">K174*L174</f>
        <v>0</v>
      </c>
      <c r="N174" s="123"/>
      <c r="O174" s="124"/>
      <c r="P174" s="125">
        <f t="shared" ref="P174:P176" si="441">N174*O174</f>
        <v>0</v>
      </c>
      <c r="Q174" s="123"/>
      <c r="R174" s="124"/>
      <c r="S174" s="125">
        <f t="shared" ref="S174:S176" si="442">Q174*R174</f>
        <v>0</v>
      </c>
      <c r="T174" s="123"/>
      <c r="U174" s="124"/>
      <c r="V174" s="125">
        <f t="shared" ref="V174:V176" si="443">T174*U174</f>
        <v>0</v>
      </c>
      <c r="W174" s="126">
        <f t="shared" ref="W174:W176" si="444">G174+M174+S174</f>
        <v>0</v>
      </c>
      <c r="X174" s="127">
        <f t="shared" ref="X174:X176" si="445">J174+P174+V174</f>
        <v>0</v>
      </c>
      <c r="Y174" s="127">
        <f t="shared" si="413"/>
        <v>0</v>
      </c>
      <c r="Z174" s="128" t="e">
        <f t="shared" si="414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119" t="s">
        <v>71</v>
      </c>
      <c r="B175" s="120" t="s">
        <v>279</v>
      </c>
      <c r="C175" s="188" t="s">
        <v>278</v>
      </c>
      <c r="D175" s="122"/>
      <c r="E175" s="123"/>
      <c r="F175" s="124"/>
      <c r="G175" s="125">
        <f t="shared" si="438"/>
        <v>0</v>
      </c>
      <c r="H175" s="123"/>
      <c r="I175" s="124"/>
      <c r="J175" s="125">
        <f t="shared" si="439"/>
        <v>0</v>
      </c>
      <c r="K175" s="123"/>
      <c r="L175" s="124"/>
      <c r="M175" s="125">
        <f t="shared" si="440"/>
        <v>0</v>
      </c>
      <c r="N175" s="123"/>
      <c r="O175" s="124"/>
      <c r="P175" s="125">
        <f t="shared" si="441"/>
        <v>0</v>
      </c>
      <c r="Q175" s="123"/>
      <c r="R175" s="124"/>
      <c r="S175" s="125">
        <f t="shared" si="442"/>
        <v>0</v>
      </c>
      <c r="T175" s="123"/>
      <c r="U175" s="124"/>
      <c r="V175" s="125">
        <f t="shared" si="443"/>
        <v>0</v>
      </c>
      <c r="W175" s="126">
        <f t="shared" si="444"/>
        <v>0</v>
      </c>
      <c r="X175" s="127">
        <f t="shared" si="445"/>
        <v>0</v>
      </c>
      <c r="Y175" s="127">
        <f t="shared" si="413"/>
        <v>0</v>
      </c>
      <c r="Z175" s="128" t="e">
        <f t="shared" si="414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32" t="s">
        <v>71</v>
      </c>
      <c r="B176" s="133" t="s">
        <v>280</v>
      </c>
      <c r="C176" s="164" t="s">
        <v>278</v>
      </c>
      <c r="D176" s="134"/>
      <c r="E176" s="135"/>
      <c r="F176" s="136"/>
      <c r="G176" s="137">
        <f t="shared" si="438"/>
        <v>0</v>
      </c>
      <c r="H176" s="135"/>
      <c r="I176" s="136"/>
      <c r="J176" s="137">
        <f t="shared" si="439"/>
        <v>0</v>
      </c>
      <c r="K176" s="135"/>
      <c r="L176" s="136"/>
      <c r="M176" s="137">
        <f t="shared" si="440"/>
        <v>0</v>
      </c>
      <c r="N176" s="135"/>
      <c r="O176" s="136"/>
      <c r="P176" s="137">
        <f t="shared" si="441"/>
        <v>0</v>
      </c>
      <c r="Q176" s="135"/>
      <c r="R176" s="136"/>
      <c r="S176" s="137">
        <f t="shared" si="442"/>
        <v>0</v>
      </c>
      <c r="T176" s="135"/>
      <c r="U176" s="136"/>
      <c r="V176" s="137">
        <f t="shared" si="443"/>
        <v>0</v>
      </c>
      <c r="W176" s="138">
        <f t="shared" si="444"/>
        <v>0</v>
      </c>
      <c r="X176" s="127">
        <f t="shared" si="445"/>
        <v>0</v>
      </c>
      <c r="Y176" s="127">
        <f t="shared" si="413"/>
        <v>0</v>
      </c>
      <c r="Z176" s="128" t="e">
        <f t="shared" si="414"/>
        <v>#DIV/0!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08" t="s">
        <v>68</v>
      </c>
      <c r="B177" s="155" t="s">
        <v>281</v>
      </c>
      <c r="C177" s="296" t="s">
        <v>256</v>
      </c>
      <c r="D177" s="141"/>
      <c r="E177" s="142">
        <f>SUM(E178:E191)</f>
        <v>13</v>
      </c>
      <c r="F177" s="143"/>
      <c r="G177" s="144">
        <f>SUM(G178:G191)</f>
        <v>216900</v>
      </c>
      <c r="H177" s="142">
        <f>SUM(H178:H184)</f>
        <v>7</v>
      </c>
      <c r="I177" s="143"/>
      <c r="J177" s="144">
        <f>SUM(J178:J191)</f>
        <v>218000</v>
      </c>
      <c r="K177" s="142">
        <f>SUM(K178:K184)</f>
        <v>0</v>
      </c>
      <c r="L177" s="143"/>
      <c r="M177" s="144">
        <f>SUM(M178:M191)</f>
        <v>0</v>
      </c>
      <c r="N177" s="142">
        <f>SUM(N178:N184)</f>
        <v>0</v>
      </c>
      <c r="O177" s="143"/>
      <c r="P177" s="144">
        <f>SUM(P178:P191)</f>
        <v>0</v>
      </c>
      <c r="Q177" s="142">
        <f>SUM(Q178:Q184)</f>
        <v>0</v>
      </c>
      <c r="R177" s="143"/>
      <c r="S177" s="144">
        <f>SUM(S178:S191)</f>
        <v>0</v>
      </c>
      <c r="T177" s="142">
        <f>SUM(T178:T184)</f>
        <v>0</v>
      </c>
      <c r="U177" s="143"/>
      <c r="V177" s="144">
        <f>SUM(V178:V191)</f>
        <v>0</v>
      </c>
      <c r="W177" s="144">
        <f>SUM(W178:W191)</f>
        <v>216900</v>
      </c>
      <c r="X177" s="144">
        <f>SUM(X178:X191)</f>
        <v>218000</v>
      </c>
      <c r="Y177" s="144">
        <f t="shared" si="413"/>
        <v>-1100</v>
      </c>
      <c r="Z177" s="144">
        <f t="shared" si="414"/>
        <v>-5.0714615029967729E-3</v>
      </c>
      <c r="AA177" s="295"/>
      <c r="AB177" s="118"/>
      <c r="AC177" s="118"/>
      <c r="AD177" s="118"/>
      <c r="AE177" s="118"/>
      <c r="AF177" s="118"/>
      <c r="AG177" s="118"/>
    </row>
    <row r="178" spans="1:33" ht="30" customHeight="1" x14ac:dyDescent="0.3">
      <c r="A178" s="354" t="s">
        <v>71</v>
      </c>
      <c r="B178" s="399" t="s">
        <v>282</v>
      </c>
      <c r="C178" s="378" t="s">
        <v>373</v>
      </c>
      <c r="D178" s="357" t="s">
        <v>132</v>
      </c>
      <c r="E178" s="361">
        <v>1</v>
      </c>
      <c r="F178" s="359">
        <v>10000</v>
      </c>
      <c r="G178" s="360">
        <f t="shared" ref="G178:G180" si="446">E178*F178</f>
        <v>10000</v>
      </c>
      <c r="H178" s="123">
        <v>1</v>
      </c>
      <c r="I178" s="124">
        <v>10000</v>
      </c>
      <c r="J178" s="125">
        <f t="shared" ref="J178:J191" si="447">H178*I178</f>
        <v>10000</v>
      </c>
      <c r="K178" s="123"/>
      <c r="L178" s="124"/>
      <c r="M178" s="125">
        <f t="shared" ref="M178:M191" si="448">K178*L178</f>
        <v>0</v>
      </c>
      <c r="N178" s="123"/>
      <c r="O178" s="124"/>
      <c r="P178" s="125">
        <f t="shared" ref="P178:P191" si="449">N178*O178</f>
        <v>0</v>
      </c>
      <c r="Q178" s="123"/>
      <c r="R178" s="124"/>
      <c r="S178" s="125">
        <f t="shared" ref="S178:S191" si="450">Q178*R178</f>
        <v>0</v>
      </c>
      <c r="T178" s="123"/>
      <c r="U178" s="124"/>
      <c r="V178" s="125">
        <f t="shared" ref="V178:V191" si="451">T178*U178</f>
        <v>0</v>
      </c>
      <c r="W178" s="126">
        <f t="shared" ref="W178:W191" si="452">G178+M178+S178</f>
        <v>10000</v>
      </c>
      <c r="X178" s="127">
        <f t="shared" ref="X178:X191" si="453">J178+P178+V178</f>
        <v>10000</v>
      </c>
      <c r="Y178" s="127">
        <f t="shared" si="413"/>
        <v>0</v>
      </c>
      <c r="Z178" s="128">
        <f t="shared" si="414"/>
        <v>0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354" t="s">
        <v>71</v>
      </c>
      <c r="B179" s="399" t="s">
        <v>283</v>
      </c>
      <c r="C179" s="378" t="s">
        <v>374</v>
      </c>
      <c r="D179" s="357" t="s">
        <v>132</v>
      </c>
      <c r="E179" s="361">
        <v>1</v>
      </c>
      <c r="F179" s="359">
        <v>48000</v>
      </c>
      <c r="G179" s="360">
        <f t="shared" si="446"/>
        <v>48000</v>
      </c>
      <c r="H179" s="123">
        <v>1</v>
      </c>
      <c r="I179" s="124">
        <v>48000</v>
      </c>
      <c r="J179" s="125">
        <f t="shared" si="447"/>
        <v>48000</v>
      </c>
      <c r="K179" s="123"/>
      <c r="L179" s="124"/>
      <c r="M179" s="125">
        <f t="shared" si="448"/>
        <v>0</v>
      </c>
      <c r="N179" s="123"/>
      <c r="O179" s="124"/>
      <c r="P179" s="125">
        <f t="shared" si="449"/>
        <v>0</v>
      </c>
      <c r="Q179" s="123"/>
      <c r="R179" s="124"/>
      <c r="S179" s="125">
        <f t="shared" si="450"/>
        <v>0</v>
      </c>
      <c r="T179" s="123"/>
      <c r="U179" s="124"/>
      <c r="V179" s="125">
        <f t="shared" si="451"/>
        <v>0</v>
      </c>
      <c r="W179" s="138">
        <f t="shared" si="452"/>
        <v>48000</v>
      </c>
      <c r="X179" s="127">
        <f t="shared" si="453"/>
        <v>48000</v>
      </c>
      <c r="Y179" s="127">
        <f t="shared" si="413"/>
        <v>0</v>
      </c>
      <c r="Z179" s="128">
        <f t="shared" si="414"/>
        <v>0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354" t="s">
        <v>71</v>
      </c>
      <c r="B180" s="399" t="s">
        <v>284</v>
      </c>
      <c r="C180" s="378" t="s">
        <v>375</v>
      </c>
      <c r="D180" s="357" t="s">
        <v>132</v>
      </c>
      <c r="E180" s="361">
        <v>1</v>
      </c>
      <c r="F180" s="359">
        <v>27000</v>
      </c>
      <c r="G180" s="360">
        <f t="shared" si="446"/>
        <v>27000</v>
      </c>
      <c r="H180" s="123">
        <v>1</v>
      </c>
      <c r="I180" s="124">
        <v>27000</v>
      </c>
      <c r="J180" s="125">
        <f t="shared" si="447"/>
        <v>27000</v>
      </c>
      <c r="K180" s="123"/>
      <c r="L180" s="124"/>
      <c r="M180" s="125">
        <f t="shared" si="448"/>
        <v>0</v>
      </c>
      <c r="N180" s="123"/>
      <c r="O180" s="124"/>
      <c r="P180" s="125">
        <f t="shared" si="449"/>
        <v>0</v>
      </c>
      <c r="Q180" s="123"/>
      <c r="R180" s="124"/>
      <c r="S180" s="125">
        <f t="shared" si="450"/>
        <v>0</v>
      </c>
      <c r="T180" s="123"/>
      <c r="U180" s="124"/>
      <c r="V180" s="125">
        <f t="shared" si="451"/>
        <v>0</v>
      </c>
      <c r="W180" s="138">
        <f t="shared" si="452"/>
        <v>27000</v>
      </c>
      <c r="X180" s="127">
        <f t="shared" si="453"/>
        <v>27000</v>
      </c>
      <c r="Y180" s="127">
        <f t="shared" si="413"/>
        <v>0</v>
      </c>
      <c r="Z180" s="128">
        <f t="shared" si="414"/>
        <v>0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3">
      <c r="A181" s="354" t="s">
        <v>71</v>
      </c>
      <c r="B181" s="399" t="s">
        <v>285</v>
      </c>
      <c r="C181" s="362" t="s">
        <v>376</v>
      </c>
      <c r="D181" s="357" t="s">
        <v>132</v>
      </c>
      <c r="E181" s="361">
        <v>1</v>
      </c>
      <c r="F181" s="359">
        <v>4500</v>
      </c>
      <c r="G181" s="400">
        <v>4500</v>
      </c>
      <c r="H181" s="123">
        <v>1</v>
      </c>
      <c r="I181" s="124">
        <v>16600</v>
      </c>
      <c r="J181" s="125">
        <f t="shared" si="447"/>
        <v>16600</v>
      </c>
      <c r="K181" s="123"/>
      <c r="L181" s="124"/>
      <c r="M181" s="125">
        <f t="shared" si="448"/>
        <v>0</v>
      </c>
      <c r="N181" s="123"/>
      <c r="O181" s="124"/>
      <c r="P181" s="125">
        <f t="shared" si="449"/>
        <v>0</v>
      </c>
      <c r="Q181" s="123"/>
      <c r="R181" s="124"/>
      <c r="S181" s="125">
        <f t="shared" si="450"/>
        <v>0</v>
      </c>
      <c r="T181" s="123"/>
      <c r="U181" s="124"/>
      <c r="V181" s="125">
        <f t="shared" si="451"/>
        <v>0</v>
      </c>
      <c r="W181" s="138">
        <f t="shared" si="452"/>
        <v>4500</v>
      </c>
      <c r="X181" s="127">
        <f t="shared" si="453"/>
        <v>16600</v>
      </c>
      <c r="Y181" s="127">
        <f t="shared" si="413"/>
        <v>-12100</v>
      </c>
      <c r="Z181" s="128">
        <f t="shared" si="414"/>
        <v>-2.6888888888888891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354" t="s">
        <v>71</v>
      </c>
      <c r="B182" s="399" t="s">
        <v>286</v>
      </c>
      <c r="C182" s="371" t="s">
        <v>377</v>
      </c>
      <c r="D182" s="357" t="s">
        <v>132</v>
      </c>
      <c r="E182" s="361">
        <v>1</v>
      </c>
      <c r="F182" s="359">
        <v>12000</v>
      </c>
      <c r="G182" s="360">
        <f t="shared" ref="G182:G190" si="454">E182*F182</f>
        <v>12000</v>
      </c>
      <c r="H182" s="123">
        <v>1</v>
      </c>
      <c r="I182" s="124">
        <v>12000</v>
      </c>
      <c r="J182" s="125">
        <f t="shared" si="447"/>
        <v>12000</v>
      </c>
      <c r="K182" s="123"/>
      <c r="L182" s="124"/>
      <c r="M182" s="125">
        <f t="shared" si="448"/>
        <v>0</v>
      </c>
      <c r="N182" s="123"/>
      <c r="O182" s="124"/>
      <c r="P182" s="125">
        <f t="shared" si="449"/>
        <v>0</v>
      </c>
      <c r="Q182" s="123"/>
      <c r="R182" s="124"/>
      <c r="S182" s="125">
        <f t="shared" si="450"/>
        <v>0</v>
      </c>
      <c r="T182" s="123"/>
      <c r="U182" s="124"/>
      <c r="V182" s="125">
        <f t="shared" si="451"/>
        <v>0</v>
      </c>
      <c r="W182" s="138">
        <f t="shared" si="452"/>
        <v>12000</v>
      </c>
      <c r="X182" s="127">
        <f t="shared" si="453"/>
        <v>12000</v>
      </c>
      <c r="Y182" s="127">
        <f t="shared" si="413"/>
        <v>0</v>
      </c>
      <c r="Z182" s="128">
        <f t="shared" si="414"/>
        <v>0</v>
      </c>
      <c r="AA182" s="282"/>
      <c r="AB182" s="130"/>
      <c r="AC182" s="131"/>
      <c r="AD182" s="131"/>
      <c r="AE182" s="131"/>
      <c r="AF182" s="131"/>
      <c r="AG182" s="131"/>
    </row>
    <row r="183" spans="1:33" ht="30" customHeight="1" x14ac:dyDescent="0.3">
      <c r="A183" s="354" t="s">
        <v>71</v>
      </c>
      <c r="B183" s="399" t="s">
        <v>287</v>
      </c>
      <c r="C183" s="366" t="s">
        <v>378</v>
      </c>
      <c r="D183" s="357" t="s">
        <v>379</v>
      </c>
      <c r="E183" s="361">
        <v>1</v>
      </c>
      <c r="F183" s="359">
        <v>13500</v>
      </c>
      <c r="G183" s="360">
        <f t="shared" si="454"/>
        <v>13500</v>
      </c>
      <c r="H183" s="123">
        <v>1</v>
      </c>
      <c r="I183" s="124">
        <v>13500</v>
      </c>
      <c r="J183" s="125">
        <f t="shared" si="447"/>
        <v>13500</v>
      </c>
      <c r="K183" s="123"/>
      <c r="L183" s="124"/>
      <c r="M183" s="125">
        <f t="shared" si="448"/>
        <v>0</v>
      </c>
      <c r="N183" s="123"/>
      <c r="O183" s="124"/>
      <c r="P183" s="125">
        <f t="shared" si="449"/>
        <v>0</v>
      </c>
      <c r="Q183" s="123"/>
      <c r="R183" s="124"/>
      <c r="S183" s="125">
        <f t="shared" si="450"/>
        <v>0</v>
      </c>
      <c r="T183" s="123"/>
      <c r="U183" s="124"/>
      <c r="V183" s="125">
        <f t="shared" si="451"/>
        <v>0</v>
      </c>
      <c r="W183" s="138">
        <f t="shared" si="452"/>
        <v>13500</v>
      </c>
      <c r="X183" s="127">
        <f t="shared" si="453"/>
        <v>13500</v>
      </c>
      <c r="Y183" s="127">
        <f t="shared" si="413"/>
        <v>0</v>
      </c>
      <c r="Z183" s="128">
        <f t="shared" si="414"/>
        <v>0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x14ac:dyDescent="0.3">
      <c r="A184" s="364" t="s">
        <v>71</v>
      </c>
      <c r="B184" s="401" t="s">
        <v>288</v>
      </c>
      <c r="C184" s="366" t="s">
        <v>380</v>
      </c>
      <c r="D184" s="367" t="s">
        <v>132</v>
      </c>
      <c r="E184" s="368">
        <v>1</v>
      </c>
      <c r="F184" s="369">
        <v>3400</v>
      </c>
      <c r="G184" s="370">
        <f t="shared" si="454"/>
        <v>3400</v>
      </c>
      <c r="H184" s="135">
        <v>1</v>
      </c>
      <c r="I184" s="136">
        <v>3400</v>
      </c>
      <c r="J184" s="137">
        <f t="shared" si="447"/>
        <v>3400</v>
      </c>
      <c r="K184" s="135"/>
      <c r="L184" s="136"/>
      <c r="M184" s="137">
        <f t="shared" si="448"/>
        <v>0</v>
      </c>
      <c r="N184" s="135"/>
      <c r="O184" s="136"/>
      <c r="P184" s="137">
        <f t="shared" si="449"/>
        <v>0</v>
      </c>
      <c r="Q184" s="135"/>
      <c r="R184" s="136"/>
      <c r="S184" s="137">
        <f t="shared" si="450"/>
        <v>0</v>
      </c>
      <c r="T184" s="135"/>
      <c r="U184" s="136"/>
      <c r="V184" s="137">
        <f t="shared" si="451"/>
        <v>0</v>
      </c>
      <c r="W184" s="138">
        <f t="shared" si="452"/>
        <v>3400</v>
      </c>
      <c r="X184" s="127">
        <f t="shared" si="453"/>
        <v>3400</v>
      </c>
      <c r="Y184" s="127">
        <f t="shared" si="413"/>
        <v>0</v>
      </c>
      <c r="Z184" s="128">
        <f t="shared" si="414"/>
        <v>0</v>
      </c>
      <c r="AA184" s="283"/>
      <c r="AB184" s="131"/>
      <c r="AC184" s="131"/>
      <c r="AD184" s="131"/>
      <c r="AE184" s="131"/>
      <c r="AF184" s="131"/>
      <c r="AG184" s="131"/>
    </row>
    <row r="185" spans="1:33" s="353" customFormat="1" ht="30" customHeight="1" x14ac:dyDescent="0.3">
      <c r="A185" s="364" t="s">
        <v>71</v>
      </c>
      <c r="B185" s="401" t="s">
        <v>289</v>
      </c>
      <c r="C185" s="366" t="s">
        <v>381</v>
      </c>
      <c r="D185" s="367" t="s">
        <v>132</v>
      </c>
      <c r="E185" s="368">
        <v>1</v>
      </c>
      <c r="F185" s="369">
        <v>8000</v>
      </c>
      <c r="G185" s="370">
        <f t="shared" si="454"/>
        <v>8000</v>
      </c>
      <c r="H185" s="123">
        <v>1</v>
      </c>
      <c r="I185" s="124">
        <v>8000</v>
      </c>
      <c r="J185" s="125">
        <f t="shared" ref="J185:J190" si="455">H185*I185</f>
        <v>8000</v>
      </c>
      <c r="K185" s="123"/>
      <c r="L185" s="124"/>
      <c r="M185" s="125">
        <f t="shared" ref="M185:M190" si="456">K185*L185</f>
        <v>0</v>
      </c>
      <c r="N185" s="123"/>
      <c r="O185" s="124"/>
      <c r="P185" s="125">
        <f t="shared" ref="P185:P190" si="457">N185*O185</f>
        <v>0</v>
      </c>
      <c r="Q185" s="123"/>
      <c r="R185" s="124"/>
      <c r="S185" s="125">
        <f t="shared" ref="S185:S190" si="458">Q185*R185</f>
        <v>0</v>
      </c>
      <c r="T185" s="123"/>
      <c r="U185" s="124"/>
      <c r="V185" s="125">
        <f t="shared" ref="V185:V190" si="459">T185*U185</f>
        <v>0</v>
      </c>
      <c r="W185" s="126">
        <f t="shared" ref="W185:W190" si="460">G185+M185+S185</f>
        <v>8000</v>
      </c>
      <c r="X185" s="127">
        <f t="shared" ref="X185:X190" si="461">J185+P185+V185</f>
        <v>8000</v>
      </c>
      <c r="Y185" s="127">
        <f t="shared" ref="Y185:Y190" si="462">W185-X185</f>
        <v>0</v>
      </c>
      <c r="Z185" s="128">
        <f t="shared" ref="Z185:Z190" si="463">Y185/W185</f>
        <v>0</v>
      </c>
      <c r="AA185" s="282"/>
      <c r="AB185" s="131"/>
      <c r="AC185" s="131"/>
      <c r="AD185" s="131"/>
      <c r="AE185" s="131"/>
      <c r="AF185" s="131"/>
      <c r="AG185" s="131"/>
    </row>
    <row r="186" spans="1:33" s="353" customFormat="1" ht="30" customHeight="1" x14ac:dyDescent="0.3">
      <c r="A186" s="364" t="s">
        <v>71</v>
      </c>
      <c r="B186" s="401" t="s">
        <v>382</v>
      </c>
      <c r="C186" s="366" t="s">
        <v>383</v>
      </c>
      <c r="D186" s="367" t="s">
        <v>132</v>
      </c>
      <c r="E186" s="368">
        <v>1</v>
      </c>
      <c r="F186" s="369">
        <v>25000</v>
      </c>
      <c r="G186" s="370">
        <f t="shared" si="454"/>
        <v>25000</v>
      </c>
      <c r="H186" s="123">
        <v>1</v>
      </c>
      <c r="I186" s="124">
        <v>25000</v>
      </c>
      <c r="J186" s="125">
        <f t="shared" si="455"/>
        <v>25000</v>
      </c>
      <c r="K186" s="123"/>
      <c r="L186" s="124"/>
      <c r="M186" s="125">
        <f t="shared" si="456"/>
        <v>0</v>
      </c>
      <c r="N186" s="123"/>
      <c r="O186" s="124"/>
      <c r="P186" s="125">
        <f t="shared" si="457"/>
        <v>0</v>
      </c>
      <c r="Q186" s="123"/>
      <c r="R186" s="124"/>
      <c r="S186" s="125">
        <f t="shared" si="458"/>
        <v>0</v>
      </c>
      <c r="T186" s="123"/>
      <c r="U186" s="124"/>
      <c r="V186" s="125">
        <f t="shared" si="459"/>
        <v>0</v>
      </c>
      <c r="W186" s="138">
        <f t="shared" si="460"/>
        <v>25000</v>
      </c>
      <c r="X186" s="127">
        <f t="shared" si="461"/>
        <v>25000</v>
      </c>
      <c r="Y186" s="127">
        <f t="shared" si="462"/>
        <v>0</v>
      </c>
      <c r="Z186" s="128">
        <f t="shared" si="463"/>
        <v>0</v>
      </c>
      <c r="AA186" s="282"/>
      <c r="AB186" s="131"/>
      <c r="AC186" s="131"/>
      <c r="AD186" s="131"/>
      <c r="AE186" s="131"/>
      <c r="AF186" s="131"/>
      <c r="AG186" s="131"/>
    </row>
    <row r="187" spans="1:33" s="353" customFormat="1" ht="30" customHeight="1" x14ac:dyDescent="0.3">
      <c r="A187" s="364" t="s">
        <v>71</v>
      </c>
      <c r="B187" s="401" t="s">
        <v>384</v>
      </c>
      <c r="C187" s="366" t="s">
        <v>385</v>
      </c>
      <c r="D187" s="367" t="s">
        <v>132</v>
      </c>
      <c r="E187" s="368">
        <v>1</v>
      </c>
      <c r="F187" s="369">
        <v>18000</v>
      </c>
      <c r="G187" s="370">
        <f t="shared" si="454"/>
        <v>18000</v>
      </c>
      <c r="H187" s="123">
        <v>1</v>
      </c>
      <c r="I187" s="124">
        <v>18000</v>
      </c>
      <c r="J187" s="125">
        <f t="shared" si="455"/>
        <v>18000</v>
      </c>
      <c r="K187" s="123"/>
      <c r="L187" s="124"/>
      <c r="M187" s="125">
        <f t="shared" si="456"/>
        <v>0</v>
      </c>
      <c r="N187" s="123"/>
      <c r="O187" s="124"/>
      <c r="P187" s="125">
        <f t="shared" si="457"/>
        <v>0</v>
      </c>
      <c r="Q187" s="123"/>
      <c r="R187" s="124"/>
      <c r="S187" s="125">
        <f t="shared" si="458"/>
        <v>0</v>
      </c>
      <c r="T187" s="123"/>
      <c r="U187" s="124"/>
      <c r="V187" s="125">
        <f t="shared" si="459"/>
        <v>0</v>
      </c>
      <c r="W187" s="138">
        <f t="shared" si="460"/>
        <v>18000</v>
      </c>
      <c r="X187" s="127">
        <f t="shared" si="461"/>
        <v>18000</v>
      </c>
      <c r="Y187" s="127">
        <f t="shared" si="462"/>
        <v>0</v>
      </c>
      <c r="Z187" s="128">
        <f t="shared" si="463"/>
        <v>0</v>
      </c>
      <c r="AA187" s="282"/>
      <c r="AB187" s="131"/>
      <c r="AC187" s="131"/>
      <c r="AD187" s="131"/>
      <c r="AE187" s="131"/>
      <c r="AF187" s="131"/>
      <c r="AG187" s="131"/>
    </row>
    <row r="188" spans="1:33" s="353" customFormat="1" ht="30" customHeight="1" x14ac:dyDescent="0.3">
      <c r="A188" s="364" t="s">
        <v>71</v>
      </c>
      <c r="B188" s="401" t="s">
        <v>386</v>
      </c>
      <c r="C188" s="373" t="s">
        <v>387</v>
      </c>
      <c r="D188" s="367" t="s">
        <v>132</v>
      </c>
      <c r="E188" s="368">
        <v>1</v>
      </c>
      <c r="F188" s="369">
        <v>9500</v>
      </c>
      <c r="G188" s="370">
        <f t="shared" si="454"/>
        <v>9500</v>
      </c>
      <c r="H188" s="123">
        <v>1</v>
      </c>
      <c r="I188" s="124">
        <v>9500</v>
      </c>
      <c r="J188" s="125">
        <f t="shared" si="455"/>
        <v>9500</v>
      </c>
      <c r="K188" s="123"/>
      <c r="L188" s="124"/>
      <c r="M188" s="125">
        <f t="shared" si="456"/>
        <v>0</v>
      </c>
      <c r="N188" s="123"/>
      <c r="O188" s="124"/>
      <c r="P188" s="125">
        <f t="shared" si="457"/>
        <v>0</v>
      </c>
      <c r="Q188" s="123"/>
      <c r="R188" s="124"/>
      <c r="S188" s="125">
        <f t="shared" si="458"/>
        <v>0</v>
      </c>
      <c r="T188" s="123"/>
      <c r="U188" s="124"/>
      <c r="V188" s="125">
        <f t="shared" si="459"/>
        <v>0</v>
      </c>
      <c r="W188" s="138">
        <f t="shared" si="460"/>
        <v>9500</v>
      </c>
      <c r="X188" s="127">
        <f t="shared" si="461"/>
        <v>9500</v>
      </c>
      <c r="Y188" s="127">
        <f t="shared" si="462"/>
        <v>0</v>
      </c>
      <c r="Z188" s="128">
        <f t="shared" si="463"/>
        <v>0</v>
      </c>
      <c r="AA188" s="282"/>
      <c r="AB188" s="131"/>
      <c r="AC188" s="131"/>
      <c r="AD188" s="131"/>
      <c r="AE188" s="131"/>
      <c r="AF188" s="131"/>
      <c r="AG188" s="131"/>
    </row>
    <row r="189" spans="1:33" s="353" customFormat="1" ht="30" customHeight="1" x14ac:dyDescent="0.3">
      <c r="A189" s="364" t="s">
        <v>71</v>
      </c>
      <c r="B189" s="401" t="s">
        <v>388</v>
      </c>
      <c r="C189" s="373" t="s">
        <v>389</v>
      </c>
      <c r="D189" s="367" t="s">
        <v>132</v>
      </c>
      <c r="E189" s="368">
        <v>1</v>
      </c>
      <c r="F189" s="369">
        <v>18000</v>
      </c>
      <c r="G189" s="370">
        <f t="shared" si="454"/>
        <v>18000</v>
      </c>
      <c r="H189" s="123">
        <v>1</v>
      </c>
      <c r="I189" s="124">
        <v>18000</v>
      </c>
      <c r="J189" s="125">
        <f t="shared" si="455"/>
        <v>18000</v>
      </c>
      <c r="K189" s="123"/>
      <c r="L189" s="124"/>
      <c r="M189" s="125">
        <f t="shared" si="456"/>
        <v>0</v>
      </c>
      <c r="N189" s="123"/>
      <c r="O189" s="124"/>
      <c r="P189" s="125">
        <f t="shared" si="457"/>
        <v>0</v>
      </c>
      <c r="Q189" s="123"/>
      <c r="R189" s="124"/>
      <c r="S189" s="125">
        <f t="shared" si="458"/>
        <v>0</v>
      </c>
      <c r="T189" s="123"/>
      <c r="U189" s="124"/>
      <c r="V189" s="125">
        <f t="shared" si="459"/>
        <v>0</v>
      </c>
      <c r="W189" s="138">
        <f t="shared" si="460"/>
        <v>18000</v>
      </c>
      <c r="X189" s="127">
        <f t="shared" si="461"/>
        <v>18000</v>
      </c>
      <c r="Y189" s="127">
        <f t="shared" si="462"/>
        <v>0</v>
      </c>
      <c r="Z189" s="128">
        <f t="shared" si="463"/>
        <v>0</v>
      </c>
      <c r="AA189" s="282"/>
      <c r="AB189" s="130"/>
      <c r="AC189" s="131"/>
      <c r="AD189" s="131"/>
      <c r="AE189" s="131"/>
      <c r="AF189" s="131"/>
      <c r="AG189" s="131"/>
    </row>
    <row r="190" spans="1:33" s="353" customFormat="1" ht="30" customHeight="1" x14ac:dyDescent="0.3">
      <c r="A190" s="364" t="s">
        <v>71</v>
      </c>
      <c r="B190" s="401" t="s">
        <v>390</v>
      </c>
      <c r="C190" s="366" t="s">
        <v>391</v>
      </c>
      <c r="D190" s="367" t="s">
        <v>379</v>
      </c>
      <c r="E190" s="368">
        <v>1</v>
      </c>
      <c r="F190" s="369">
        <v>20000</v>
      </c>
      <c r="G190" s="370">
        <f t="shared" si="454"/>
        <v>20000</v>
      </c>
      <c r="H190" s="123">
        <v>1</v>
      </c>
      <c r="I190" s="124">
        <v>9000</v>
      </c>
      <c r="J190" s="125">
        <f t="shared" si="455"/>
        <v>9000</v>
      </c>
      <c r="K190" s="123"/>
      <c r="L190" s="124"/>
      <c r="M190" s="125">
        <f t="shared" si="456"/>
        <v>0</v>
      </c>
      <c r="N190" s="123"/>
      <c r="O190" s="124"/>
      <c r="P190" s="125">
        <f t="shared" si="457"/>
        <v>0</v>
      </c>
      <c r="Q190" s="123"/>
      <c r="R190" s="124"/>
      <c r="S190" s="125">
        <f t="shared" si="458"/>
        <v>0</v>
      </c>
      <c r="T190" s="123"/>
      <c r="U190" s="124"/>
      <c r="V190" s="125">
        <f t="shared" si="459"/>
        <v>0</v>
      </c>
      <c r="W190" s="138">
        <f t="shared" si="460"/>
        <v>20000</v>
      </c>
      <c r="X190" s="127">
        <f t="shared" si="461"/>
        <v>9000</v>
      </c>
      <c r="Y190" s="127">
        <f t="shared" si="462"/>
        <v>11000</v>
      </c>
      <c r="Z190" s="128">
        <f t="shared" si="463"/>
        <v>0.55000000000000004</v>
      </c>
      <c r="AA190" s="282"/>
      <c r="AB190" s="131"/>
      <c r="AC190" s="131"/>
      <c r="AD190" s="131"/>
      <c r="AE190" s="131"/>
      <c r="AF190" s="131"/>
      <c r="AG190" s="131"/>
    </row>
    <row r="191" spans="1:33" ht="30" customHeight="1" thickBot="1" x14ac:dyDescent="0.35">
      <c r="A191" s="132" t="s">
        <v>71</v>
      </c>
      <c r="B191" s="154" t="s">
        <v>289</v>
      </c>
      <c r="C191" s="189" t="s">
        <v>290</v>
      </c>
      <c r="D191" s="148"/>
      <c r="E191" s="135"/>
      <c r="F191" s="136">
        <v>0.22</v>
      </c>
      <c r="G191" s="137">
        <f t="shared" ref="G191" si="464">E191*F191</f>
        <v>0</v>
      </c>
      <c r="H191" s="135"/>
      <c r="I191" s="136">
        <v>0.22</v>
      </c>
      <c r="J191" s="137">
        <f t="shared" si="447"/>
        <v>0</v>
      </c>
      <c r="K191" s="135"/>
      <c r="L191" s="136">
        <v>0.22</v>
      </c>
      <c r="M191" s="137">
        <f t="shared" si="448"/>
        <v>0</v>
      </c>
      <c r="N191" s="135"/>
      <c r="O191" s="136">
        <v>0.22</v>
      </c>
      <c r="P191" s="137">
        <f t="shared" si="449"/>
        <v>0</v>
      </c>
      <c r="Q191" s="135"/>
      <c r="R191" s="136">
        <v>0.22</v>
      </c>
      <c r="S191" s="137">
        <f t="shared" si="450"/>
        <v>0</v>
      </c>
      <c r="T191" s="135"/>
      <c r="U191" s="136">
        <v>0.22</v>
      </c>
      <c r="V191" s="137">
        <f t="shared" si="451"/>
        <v>0</v>
      </c>
      <c r="W191" s="138">
        <f t="shared" si="452"/>
        <v>0</v>
      </c>
      <c r="X191" s="127">
        <f t="shared" si="453"/>
        <v>0</v>
      </c>
      <c r="Y191" s="127">
        <f t="shared" si="413"/>
        <v>0</v>
      </c>
      <c r="Z191" s="128" t="e">
        <f t="shared" si="414"/>
        <v>#DIV/0!</v>
      </c>
      <c r="AA191" s="152"/>
      <c r="AB191" s="7"/>
      <c r="AC191" s="7"/>
      <c r="AD191" s="7"/>
      <c r="AE191" s="7"/>
      <c r="AF191" s="7"/>
      <c r="AG191" s="7"/>
    </row>
    <row r="192" spans="1:33" ht="30" customHeight="1" x14ac:dyDescent="0.3">
      <c r="A192" s="297" t="s">
        <v>291</v>
      </c>
      <c r="B192" s="298"/>
      <c r="C192" s="299"/>
      <c r="D192" s="300"/>
      <c r="E192" s="174">
        <f>E177+E173+E168+E163</f>
        <v>13</v>
      </c>
      <c r="F192" s="190"/>
      <c r="G192" s="301">
        <f t="shared" ref="G192:H192" si="465">G177+G173+G168+G163</f>
        <v>216900</v>
      </c>
      <c r="H192" s="174">
        <f t="shared" si="465"/>
        <v>7</v>
      </c>
      <c r="I192" s="190"/>
      <c r="J192" s="301">
        <f t="shared" ref="J192:K192" si="466">J177+J173+J168+J163</f>
        <v>218000</v>
      </c>
      <c r="K192" s="174">
        <f t="shared" si="466"/>
        <v>0</v>
      </c>
      <c r="L192" s="190"/>
      <c r="M192" s="301">
        <f t="shared" ref="M192:N192" si="467">M177+M173+M168+M163</f>
        <v>0</v>
      </c>
      <c r="N192" s="174">
        <f t="shared" si="467"/>
        <v>0</v>
      </c>
      <c r="O192" s="190"/>
      <c r="P192" s="301">
        <f t="shared" ref="P192:Q192" si="468">P177+P173+P168+P163</f>
        <v>0</v>
      </c>
      <c r="Q192" s="174">
        <f t="shared" si="468"/>
        <v>0</v>
      </c>
      <c r="R192" s="190"/>
      <c r="S192" s="301">
        <f t="shared" ref="S192:T192" si="469">S177+S173+S168+S163</f>
        <v>0</v>
      </c>
      <c r="T192" s="174">
        <f t="shared" si="469"/>
        <v>0</v>
      </c>
      <c r="U192" s="190"/>
      <c r="V192" s="301">
        <f>V177+V173+V168+V163</f>
        <v>0</v>
      </c>
      <c r="W192" s="228">
        <f t="shared" ref="W192:X192" si="470">W177+W163+W173+W168</f>
        <v>216900</v>
      </c>
      <c r="X192" s="228">
        <f t="shared" si="470"/>
        <v>218000</v>
      </c>
      <c r="Y192" s="228">
        <f t="shared" si="413"/>
        <v>-1100</v>
      </c>
      <c r="Z192" s="228">
        <f t="shared" si="414"/>
        <v>-5.0714615029967729E-3</v>
      </c>
      <c r="AA192" s="229"/>
      <c r="AB192" s="7"/>
      <c r="AC192" s="7"/>
      <c r="AD192" s="7"/>
      <c r="AE192" s="7"/>
      <c r="AF192" s="7"/>
      <c r="AG192" s="7"/>
    </row>
    <row r="193" spans="1:33" ht="30" customHeight="1" x14ac:dyDescent="0.3">
      <c r="A193" s="302" t="s">
        <v>292</v>
      </c>
      <c r="B193" s="303"/>
      <c r="C193" s="304"/>
      <c r="D193" s="305"/>
      <c r="E193" s="306"/>
      <c r="F193" s="307"/>
      <c r="G193" s="308">
        <f>G33+G47+G65+G87+G101+G115+G128+G136+G144+G151+G155+G161+G192</f>
        <v>647194</v>
      </c>
      <c r="H193" s="306"/>
      <c r="I193" s="307"/>
      <c r="J193" s="308">
        <f>J33+J47+J65+J87+J101+J115+J128+J136+J144+J151+J155+J161+J192</f>
        <v>626194</v>
      </c>
      <c r="K193" s="306"/>
      <c r="L193" s="307"/>
      <c r="M193" s="308">
        <f>M33+M47+M65+M87+M101+M115+M128+M136+M144+M151+M155+M161+M192</f>
        <v>0</v>
      </c>
      <c r="N193" s="306"/>
      <c r="O193" s="307"/>
      <c r="P193" s="308">
        <f>P33+P47+P65+P87+P101+P115+P128+P136+P144+P151+P155+P161+P192</f>
        <v>0</v>
      </c>
      <c r="Q193" s="306"/>
      <c r="R193" s="307"/>
      <c r="S193" s="308">
        <f>S33+S47+S65+S87+S101+S115+S128+S136+S144+S151+S155+S161+S192</f>
        <v>0</v>
      </c>
      <c r="T193" s="306"/>
      <c r="U193" s="307"/>
      <c r="V193" s="308">
        <f>V33+V47+V65+V87+V101+V115+V128+V136+V144+V151+V155+V161+V192</f>
        <v>0</v>
      </c>
      <c r="W193" s="308">
        <f>W33+W47+W65+W87+W101+W115+W128+W136+W144+W151+W155+W161+W192</f>
        <v>677194</v>
      </c>
      <c r="X193" s="308">
        <f>X33+X47+X65+X87+X101+X115+X128+X136+X144+X151+X155+X161+X192</f>
        <v>646194</v>
      </c>
      <c r="Y193" s="308">
        <f>Y33+Y47+Y65+Y87+Y101+Y115+Y128+Y136+Y144+Y151+Y155+Y161+Y192</f>
        <v>31000</v>
      </c>
      <c r="Z193" s="309">
        <f t="shared" si="414"/>
        <v>4.5777133288245321E-2</v>
      </c>
      <c r="AA193" s="310"/>
      <c r="AB193" s="7"/>
      <c r="AC193" s="7"/>
      <c r="AD193" s="7"/>
      <c r="AE193" s="7"/>
      <c r="AF193" s="7"/>
      <c r="AG193" s="7"/>
    </row>
    <row r="194" spans="1:33" ht="15" customHeight="1" x14ac:dyDescent="0.3">
      <c r="A194" s="442"/>
      <c r="B194" s="409"/>
      <c r="C194" s="409"/>
      <c r="D194" s="74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311"/>
      <c r="X194" s="311"/>
      <c r="Y194" s="311"/>
      <c r="Z194" s="311"/>
      <c r="AA194" s="83"/>
      <c r="AB194" s="7"/>
      <c r="AC194" s="7"/>
      <c r="AD194" s="7"/>
      <c r="AE194" s="7"/>
      <c r="AF194" s="7"/>
      <c r="AG194" s="7"/>
    </row>
    <row r="195" spans="1:33" ht="30" customHeight="1" x14ac:dyDescent="0.3">
      <c r="A195" s="443" t="s">
        <v>293</v>
      </c>
      <c r="B195" s="421"/>
      <c r="C195" s="444"/>
      <c r="D195" s="312"/>
      <c r="E195" s="306"/>
      <c r="F195" s="307"/>
      <c r="G195" s="313">
        <f>Фінансування!C27-'Кошторис  витрат'!G193</f>
        <v>0</v>
      </c>
      <c r="H195" s="306"/>
      <c r="I195" s="307"/>
      <c r="J195" s="313">
        <f>Фінансування!C28-'Кошторис  витрат'!J193</f>
        <v>0</v>
      </c>
      <c r="K195" s="306"/>
      <c r="L195" s="307"/>
      <c r="M195" s="313">
        <f>Фінансування!J27-'Кошторис  витрат'!M193</f>
        <v>0</v>
      </c>
      <c r="N195" s="306"/>
      <c r="O195" s="307"/>
      <c r="P195" s="313">
        <f>Фінансування!J28-'Кошторис  витрат'!P193</f>
        <v>0</v>
      </c>
      <c r="Q195" s="306"/>
      <c r="R195" s="307"/>
      <c r="S195" s="313">
        <f>Фінансування!L27-'Кошторис  витрат'!S193</f>
        <v>0</v>
      </c>
      <c r="T195" s="306"/>
      <c r="U195" s="307"/>
      <c r="V195" s="313">
        <f>Фінансування!L28-'Кошторис  витрат'!V193</f>
        <v>0</v>
      </c>
      <c r="W195" s="314">
        <f>Фінансування!N27-'Кошторис  витрат'!W193</f>
        <v>-30000</v>
      </c>
      <c r="X195" s="314">
        <f>Фінансування!N28-'Кошторис  витрат'!X193</f>
        <v>-20000</v>
      </c>
      <c r="Y195" s="314"/>
      <c r="Z195" s="314"/>
      <c r="AA195" s="315"/>
      <c r="AB195" s="7"/>
      <c r="AC195" s="7"/>
      <c r="AD195" s="7"/>
      <c r="AE195" s="7"/>
      <c r="AF195" s="7"/>
      <c r="AG195" s="7"/>
    </row>
    <row r="196" spans="1:33" ht="15.75" customHeight="1" x14ac:dyDescent="0.3">
      <c r="A196" s="1"/>
      <c r="B196" s="316"/>
      <c r="C196" s="2"/>
      <c r="D196" s="317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6"/>
      <c r="C197" s="2"/>
      <c r="D197" s="317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6"/>
      <c r="C198" s="2"/>
      <c r="D198" s="31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318"/>
      <c r="B199" s="319"/>
      <c r="C199" s="320"/>
      <c r="D199" s="317"/>
      <c r="E199" s="321"/>
      <c r="F199" s="321"/>
      <c r="G199" s="70"/>
      <c r="H199" s="322"/>
      <c r="I199" s="318"/>
      <c r="J199" s="321"/>
      <c r="K199" s="323"/>
      <c r="L199" s="2"/>
      <c r="M199" s="70"/>
      <c r="N199" s="323"/>
      <c r="O199" s="2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2"/>
      <c r="AD199" s="1"/>
      <c r="AE199" s="1"/>
      <c r="AF199" s="1"/>
      <c r="AG199" s="1"/>
    </row>
    <row r="200" spans="1:33" ht="15.75" customHeight="1" x14ac:dyDescent="0.3">
      <c r="A200" s="324"/>
      <c r="B200" s="325"/>
      <c r="C200" s="326" t="s">
        <v>294</v>
      </c>
      <c r="D200" s="327"/>
      <c r="E200" s="328" t="s">
        <v>295</v>
      </c>
      <c r="F200" s="328"/>
      <c r="G200" s="329"/>
      <c r="H200" s="330"/>
      <c r="I200" s="331" t="s">
        <v>296</v>
      </c>
      <c r="J200" s="329"/>
      <c r="K200" s="330"/>
      <c r="L200" s="331"/>
      <c r="M200" s="329"/>
      <c r="N200" s="330"/>
      <c r="O200" s="331"/>
      <c r="P200" s="329"/>
      <c r="Q200" s="329"/>
      <c r="R200" s="329"/>
      <c r="S200" s="329"/>
      <c r="T200" s="329"/>
      <c r="U200" s="329"/>
      <c r="V200" s="329"/>
      <c r="W200" s="332"/>
      <c r="X200" s="332"/>
      <c r="Y200" s="332"/>
      <c r="Z200" s="332"/>
      <c r="AA200" s="333"/>
      <c r="AB200" s="334"/>
      <c r="AC200" s="333"/>
      <c r="AD200" s="334"/>
      <c r="AE200" s="334"/>
      <c r="AF200" s="334"/>
      <c r="AG200" s="334"/>
    </row>
    <row r="201" spans="1:33" ht="15.75" customHeight="1" x14ac:dyDescent="0.3">
      <c r="A201" s="1"/>
      <c r="B201" s="316"/>
      <c r="C201" s="2"/>
      <c r="D201" s="317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6"/>
      <c r="C202" s="2"/>
      <c r="D202" s="31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6"/>
      <c r="C203" s="2"/>
      <c r="D203" s="317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6"/>
      <c r="C204" s="2"/>
      <c r="D204" s="317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6"/>
      <c r="C205" s="2"/>
      <c r="D205" s="317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6"/>
      <c r="C206" s="2"/>
      <c r="D206" s="317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6"/>
      <c r="C207" s="2"/>
      <c r="D207" s="317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6"/>
      <c r="C208" s="2"/>
      <c r="D208" s="317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6"/>
      <c r="C209" s="2"/>
      <c r="D209" s="317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6"/>
      <c r="C210" s="2"/>
      <c r="D210" s="31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6"/>
      <c r="C211" s="2"/>
      <c r="D211" s="31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6"/>
      <c r="C212" s="2"/>
      <c r="D212" s="31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6"/>
      <c r="C213" s="2"/>
      <c r="D213" s="317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6"/>
      <c r="C214" s="2"/>
      <c r="D214" s="317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6"/>
      <c r="C215" s="2"/>
      <c r="D215" s="31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6"/>
      <c r="C216" s="2"/>
      <c r="D216" s="31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6"/>
      <c r="C217" s="2"/>
      <c r="D217" s="31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6"/>
      <c r="C218" s="2"/>
      <c r="D218" s="31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6"/>
      <c r="C219" s="2"/>
      <c r="D219" s="31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6"/>
      <c r="C220" s="2"/>
      <c r="D220" s="31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6"/>
      <c r="C221" s="2"/>
      <c r="D221" s="31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6"/>
      <c r="C222" s="2"/>
      <c r="D222" s="31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6"/>
      <c r="C223" s="2"/>
      <c r="D223" s="31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6"/>
      <c r="C224" s="2"/>
      <c r="D224" s="31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6"/>
      <c r="C225" s="2"/>
      <c r="D225" s="31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6"/>
      <c r="C226" s="2"/>
      <c r="D226" s="31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6"/>
      <c r="C227" s="2"/>
      <c r="D227" s="31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6"/>
      <c r="C228" s="2"/>
      <c r="D228" s="31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6"/>
      <c r="C229" s="2"/>
      <c r="D229" s="31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6"/>
      <c r="C230" s="2"/>
      <c r="D230" s="31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6"/>
      <c r="C231" s="2"/>
      <c r="D231" s="31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6"/>
      <c r="C232" s="2"/>
      <c r="D232" s="31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6"/>
      <c r="C233" s="2"/>
      <c r="D233" s="31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6"/>
      <c r="C234" s="2"/>
      <c r="D234" s="31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6"/>
      <c r="C235" s="2"/>
      <c r="D235" s="31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6"/>
      <c r="C236" s="2"/>
      <c r="D236" s="31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6"/>
      <c r="C237" s="2"/>
      <c r="D237" s="31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6"/>
      <c r="C238" s="2"/>
      <c r="D238" s="31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6"/>
      <c r="C239" s="2"/>
      <c r="D239" s="31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6"/>
      <c r="C240" s="2"/>
      <c r="D240" s="31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6"/>
      <c r="C241" s="2"/>
      <c r="D241" s="31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6"/>
      <c r="C242" s="2"/>
      <c r="D242" s="31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6"/>
      <c r="C243" s="2"/>
      <c r="D243" s="31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6"/>
      <c r="C244" s="2"/>
      <c r="D244" s="31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6"/>
      <c r="C245" s="2"/>
      <c r="D245" s="31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6"/>
      <c r="C246" s="2"/>
      <c r="D246" s="31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6"/>
      <c r="C247" s="2"/>
      <c r="D247" s="31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6"/>
      <c r="C248" s="2"/>
      <c r="D248" s="31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6"/>
      <c r="C249" s="2"/>
      <c r="D249" s="31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6"/>
      <c r="C250" s="2"/>
      <c r="D250" s="31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6"/>
      <c r="C251" s="2"/>
      <c r="D251" s="31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6"/>
      <c r="C252" s="2"/>
      <c r="D252" s="31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6"/>
      <c r="C253" s="2"/>
      <c r="D253" s="31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6"/>
      <c r="C254" s="2"/>
      <c r="D254" s="31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6"/>
      <c r="C255" s="2"/>
      <c r="D255" s="31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6"/>
      <c r="C256" s="2"/>
      <c r="D256" s="31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6"/>
      <c r="C257" s="2"/>
      <c r="D257" s="31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6"/>
      <c r="C258" s="2"/>
      <c r="D258" s="31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6"/>
      <c r="C259" s="2"/>
      <c r="D259" s="31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6"/>
      <c r="C260" s="2"/>
      <c r="D260" s="31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6"/>
      <c r="C261" s="2"/>
      <c r="D261" s="31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6"/>
      <c r="C262" s="2"/>
      <c r="D262" s="31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6"/>
      <c r="C263" s="2"/>
      <c r="D263" s="31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6"/>
      <c r="C264" s="2"/>
      <c r="D264" s="31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6"/>
      <c r="C265" s="2"/>
      <c r="D265" s="31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6"/>
      <c r="C266" s="2"/>
      <c r="D266" s="31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6"/>
      <c r="C267" s="2"/>
      <c r="D267" s="31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6"/>
      <c r="C268" s="2"/>
      <c r="D268" s="31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6"/>
      <c r="C269" s="2"/>
      <c r="D269" s="31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6"/>
      <c r="C270" s="2"/>
      <c r="D270" s="31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6"/>
      <c r="C271" s="2"/>
      <c r="D271" s="31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6"/>
      <c r="C272" s="2"/>
      <c r="D272" s="31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6"/>
      <c r="C273" s="2"/>
      <c r="D273" s="31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6"/>
      <c r="C274" s="2"/>
      <c r="D274" s="31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6"/>
      <c r="C275" s="2"/>
      <c r="D275" s="31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6"/>
      <c r="C276" s="2"/>
      <c r="D276" s="31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6"/>
      <c r="C277" s="2"/>
      <c r="D277" s="31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6"/>
      <c r="C278" s="2"/>
      <c r="D278" s="31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6"/>
      <c r="C279" s="2"/>
      <c r="D279" s="31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6"/>
      <c r="C280" s="2"/>
      <c r="D280" s="31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6"/>
      <c r="C281" s="2"/>
      <c r="D281" s="31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6"/>
      <c r="C282" s="2"/>
      <c r="D282" s="31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6"/>
      <c r="C283" s="2"/>
      <c r="D283" s="31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6"/>
      <c r="C284" s="2"/>
      <c r="D284" s="31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6"/>
      <c r="C285" s="2"/>
      <c r="D285" s="31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6"/>
      <c r="C286" s="2"/>
      <c r="D286" s="31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6"/>
      <c r="C287" s="2"/>
      <c r="D287" s="31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6"/>
      <c r="C288" s="2"/>
      <c r="D288" s="31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6"/>
      <c r="C289" s="2"/>
      <c r="D289" s="31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6"/>
      <c r="C290" s="2"/>
      <c r="D290" s="31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6"/>
      <c r="C291" s="2"/>
      <c r="D291" s="31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6"/>
      <c r="C292" s="2"/>
      <c r="D292" s="31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6"/>
      <c r="C293" s="2"/>
      <c r="D293" s="31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6"/>
      <c r="C294" s="2"/>
      <c r="D294" s="31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6"/>
      <c r="C295" s="2"/>
      <c r="D295" s="31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6"/>
      <c r="C296" s="2"/>
      <c r="D296" s="31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6"/>
      <c r="C297" s="2"/>
      <c r="D297" s="31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6"/>
      <c r="C298" s="2"/>
      <c r="D298" s="31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6"/>
      <c r="C299" s="2"/>
      <c r="D299" s="31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6"/>
      <c r="C300" s="2"/>
      <c r="D300" s="31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6"/>
      <c r="C301" s="2"/>
      <c r="D301" s="31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6"/>
      <c r="C302" s="2"/>
      <c r="D302" s="31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6"/>
      <c r="C303" s="2"/>
      <c r="D303" s="31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6"/>
      <c r="C304" s="2"/>
      <c r="D304" s="31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6"/>
      <c r="C305" s="2"/>
      <c r="D305" s="31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6"/>
      <c r="C306" s="2"/>
      <c r="D306" s="31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6"/>
      <c r="C307" s="2"/>
      <c r="D307" s="31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6"/>
      <c r="C308" s="2"/>
      <c r="D308" s="31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6"/>
      <c r="C309" s="2"/>
      <c r="D309" s="31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6"/>
      <c r="C310" s="2"/>
      <c r="D310" s="31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6"/>
      <c r="C311" s="2"/>
      <c r="D311" s="31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6"/>
      <c r="C312" s="2"/>
      <c r="D312" s="31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6"/>
      <c r="C313" s="2"/>
      <c r="D313" s="31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6"/>
      <c r="C314" s="2"/>
      <c r="D314" s="31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6"/>
      <c r="C315" s="2"/>
      <c r="D315" s="31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6"/>
      <c r="C316" s="2"/>
      <c r="D316" s="31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6"/>
      <c r="C317" s="2"/>
      <c r="D317" s="31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6"/>
      <c r="C318" s="2"/>
      <c r="D318" s="31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6"/>
      <c r="C319" s="2"/>
      <c r="D319" s="31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6"/>
      <c r="C320" s="2"/>
      <c r="D320" s="31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6"/>
      <c r="C321" s="2"/>
      <c r="D321" s="31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6"/>
      <c r="C322" s="2"/>
      <c r="D322" s="31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6"/>
      <c r="C323" s="2"/>
      <c r="D323" s="31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6"/>
      <c r="C324" s="2"/>
      <c r="D324" s="31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6"/>
      <c r="C325" s="2"/>
      <c r="D325" s="31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6"/>
      <c r="C326" s="2"/>
      <c r="D326" s="31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6"/>
      <c r="C327" s="2"/>
      <c r="D327" s="31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6"/>
      <c r="C328" s="2"/>
      <c r="D328" s="31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6"/>
      <c r="C329" s="2"/>
      <c r="D329" s="31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6"/>
      <c r="C330" s="2"/>
      <c r="D330" s="31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6"/>
      <c r="C331" s="2"/>
      <c r="D331" s="31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6"/>
      <c r="C332" s="2"/>
      <c r="D332" s="31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6"/>
      <c r="C333" s="2"/>
      <c r="D333" s="31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6"/>
      <c r="C334" s="2"/>
      <c r="D334" s="31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6"/>
      <c r="C335" s="2"/>
      <c r="D335" s="31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6"/>
      <c r="C336" s="2"/>
      <c r="D336" s="31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6"/>
      <c r="C337" s="2"/>
      <c r="D337" s="31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6"/>
      <c r="C338" s="2"/>
      <c r="D338" s="31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6"/>
      <c r="C339" s="2"/>
      <c r="D339" s="31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6"/>
      <c r="C340" s="2"/>
      <c r="D340" s="31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6"/>
      <c r="C341" s="2"/>
      <c r="D341" s="31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6"/>
      <c r="C342" s="2"/>
      <c r="D342" s="31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6"/>
      <c r="C343" s="2"/>
      <c r="D343" s="31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6"/>
      <c r="C344" s="2"/>
      <c r="D344" s="31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6"/>
      <c r="C345" s="2"/>
      <c r="D345" s="31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6"/>
      <c r="C346" s="2"/>
      <c r="D346" s="31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6"/>
      <c r="C347" s="2"/>
      <c r="D347" s="31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6"/>
      <c r="C348" s="2"/>
      <c r="D348" s="31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6"/>
      <c r="C349" s="2"/>
      <c r="D349" s="31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6"/>
      <c r="C350" s="2"/>
      <c r="D350" s="31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6"/>
      <c r="C351" s="2"/>
      <c r="D351" s="31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6"/>
      <c r="C352" s="2"/>
      <c r="D352" s="31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6"/>
      <c r="C353" s="2"/>
      <c r="D353" s="31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6"/>
      <c r="C354" s="2"/>
      <c r="D354" s="31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6"/>
      <c r="C355" s="2"/>
      <c r="D355" s="31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6"/>
      <c r="C356" s="2"/>
      <c r="D356" s="31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6"/>
      <c r="C357" s="2"/>
      <c r="D357" s="31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6"/>
      <c r="C358" s="2"/>
      <c r="D358" s="31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6"/>
      <c r="C359" s="2"/>
      <c r="D359" s="31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6"/>
      <c r="C360" s="2"/>
      <c r="D360" s="31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6"/>
      <c r="C361" s="2"/>
      <c r="D361" s="31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6"/>
      <c r="C362" s="2"/>
      <c r="D362" s="31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6"/>
      <c r="C363" s="2"/>
      <c r="D363" s="31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6"/>
      <c r="C364" s="2"/>
      <c r="D364" s="31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6"/>
      <c r="C365" s="2"/>
      <c r="D365" s="31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6"/>
      <c r="C366" s="2"/>
      <c r="D366" s="31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6"/>
      <c r="C367" s="2"/>
      <c r="D367" s="31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6"/>
      <c r="C368" s="2"/>
      <c r="D368" s="31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6"/>
      <c r="C369" s="2"/>
      <c r="D369" s="31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6"/>
      <c r="C370" s="2"/>
      <c r="D370" s="31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6"/>
      <c r="C371" s="2"/>
      <c r="D371" s="31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6"/>
      <c r="C372" s="2"/>
      <c r="D372" s="31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6"/>
      <c r="C373" s="2"/>
      <c r="D373" s="31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6"/>
      <c r="C374" s="2"/>
      <c r="D374" s="31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6"/>
      <c r="C375" s="2"/>
      <c r="D375" s="31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6"/>
      <c r="C376" s="2"/>
      <c r="D376" s="31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6"/>
      <c r="C377" s="2"/>
      <c r="D377" s="31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6"/>
      <c r="C378" s="2"/>
      <c r="D378" s="31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6"/>
      <c r="C379" s="2"/>
      <c r="D379" s="31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6"/>
      <c r="C380" s="2"/>
      <c r="D380" s="31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6"/>
      <c r="C381" s="2"/>
      <c r="D381" s="31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6"/>
      <c r="C382" s="2"/>
      <c r="D382" s="31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6"/>
      <c r="C383" s="2"/>
      <c r="D383" s="31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6"/>
      <c r="C384" s="2"/>
      <c r="D384" s="31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6"/>
      <c r="C385" s="2"/>
      <c r="D385" s="31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6"/>
      <c r="C386" s="2"/>
      <c r="D386" s="317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6"/>
      <c r="C387" s="2"/>
      <c r="D387" s="317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5"/>
      <c r="X387" s="335"/>
      <c r="Y387" s="335"/>
      <c r="Z387" s="33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6"/>
      <c r="C388" s="2"/>
      <c r="D388" s="317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5"/>
      <c r="X388" s="335"/>
      <c r="Y388" s="335"/>
      <c r="Z388" s="33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6"/>
      <c r="C389" s="2"/>
      <c r="D389" s="317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5"/>
      <c r="X389" s="335"/>
      <c r="Y389" s="335"/>
      <c r="Z389" s="33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6"/>
      <c r="C390" s="2"/>
      <c r="D390" s="317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5"/>
      <c r="X390" s="335"/>
      <c r="Y390" s="335"/>
      <c r="Z390" s="33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6"/>
      <c r="C391" s="2"/>
      <c r="D391" s="317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5"/>
      <c r="X391" s="335"/>
      <c r="Y391" s="335"/>
      <c r="Z391" s="33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6"/>
      <c r="C392" s="2"/>
      <c r="D392" s="317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5"/>
      <c r="X392" s="335"/>
      <c r="Y392" s="335"/>
      <c r="Z392" s="33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6"/>
      <c r="C393" s="2"/>
      <c r="D393" s="317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5"/>
      <c r="X393" s="335"/>
      <c r="Y393" s="335"/>
      <c r="Z393" s="33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6"/>
      <c r="C394" s="2"/>
      <c r="D394" s="317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5"/>
      <c r="X394" s="335"/>
      <c r="Y394" s="335"/>
      <c r="Z394" s="33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6"/>
      <c r="C395" s="2"/>
      <c r="D395" s="317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5"/>
      <c r="X395" s="335"/>
      <c r="Y395" s="335"/>
      <c r="Z395" s="33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317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5"/>
      <c r="X396" s="335"/>
      <c r="Y396" s="335"/>
      <c r="Z396" s="33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317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5"/>
      <c r="X397" s="335"/>
      <c r="Y397" s="335"/>
      <c r="Z397" s="33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"/>
      <c r="C398" s="2"/>
      <c r="D398" s="317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5"/>
      <c r="X398" s="335"/>
      <c r="Y398" s="335"/>
      <c r="Z398" s="33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317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5"/>
      <c r="X399" s="335"/>
      <c r="Y399" s="335"/>
      <c r="Z399" s="33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"/>
      <c r="C400" s="2"/>
      <c r="D400" s="317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5"/>
      <c r="X400" s="335"/>
      <c r="Y400" s="335"/>
      <c r="Z400" s="335"/>
      <c r="AA400" s="2"/>
      <c r="AB400" s="1"/>
      <c r="AC400" s="1"/>
      <c r="AD400" s="1"/>
      <c r="AE400" s="1"/>
      <c r="AF400" s="1"/>
      <c r="AG400" s="1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</sheetData>
  <mergeCells count="23">
    <mergeCell ref="Q7:V7"/>
    <mergeCell ref="W7:Z7"/>
    <mergeCell ref="AA7:AA9"/>
    <mergeCell ref="Q8:S8"/>
    <mergeCell ref="T8:V8"/>
    <mergeCell ref="W8:W9"/>
    <mergeCell ref="X8:X9"/>
    <mergeCell ref="Y8:Z8"/>
    <mergeCell ref="A155:D155"/>
    <mergeCell ref="A194:C194"/>
    <mergeCell ref="A195:C195"/>
    <mergeCell ref="K8:M8"/>
    <mergeCell ref="N8:P8"/>
    <mergeCell ref="E8:G8"/>
    <mergeCell ref="H8:J8"/>
    <mergeCell ref="A101:D101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3"/>
  <sheetViews>
    <sheetView tabSelected="1" topLeftCell="B1" zoomScale="68" zoomScaleNormal="68" workbookViewId="0">
      <selection activeCell="K49" sqref="K49"/>
    </sheetView>
  </sheetViews>
  <sheetFormatPr defaultColWidth="12.6640625" defaultRowHeight="15" customHeight="1" x14ac:dyDescent="0.3"/>
  <cols>
    <col min="1" max="1" width="14.75" hidden="1" customWidth="1"/>
    <col min="2" max="2" width="12.1640625" customWidth="1"/>
    <col min="3" max="3" width="37.4140625" customWidth="1"/>
    <col min="4" max="4" width="14.4140625" customWidth="1"/>
    <col min="5" max="5" width="15.6640625" customWidth="1"/>
    <col min="6" max="6" width="14.4140625" customWidth="1"/>
    <col min="7" max="8" width="17.7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35">
      <c r="A1" s="336"/>
      <c r="B1" s="336"/>
      <c r="C1" s="336"/>
      <c r="D1" s="337"/>
      <c r="E1" s="336"/>
      <c r="F1" s="337"/>
      <c r="G1" s="336"/>
      <c r="H1" s="336"/>
      <c r="I1" s="5"/>
      <c r="J1" s="338" t="s">
        <v>297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6"/>
      <c r="B2" s="336"/>
      <c r="C2" s="336"/>
      <c r="D2" s="337"/>
      <c r="E2" s="336"/>
      <c r="F2" s="337"/>
      <c r="G2" s="336"/>
      <c r="H2" s="451" t="s">
        <v>298</v>
      </c>
      <c r="I2" s="409"/>
      <c r="J2" s="40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45">
      <c r="A4" s="336"/>
      <c r="B4" s="452" t="s">
        <v>299</v>
      </c>
      <c r="C4" s="409"/>
      <c r="D4" s="409"/>
      <c r="E4" s="409"/>
      <c r="F4" s="409"/>
      <c r="G4" s="409"/>
      <c r="H4" s="409"/>
      <c r="I4" s="409"/>
      <c r="J4" s="40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" customHeight="1" x14ac:dyDescent="0.45">
      <c r="A5" s="336"/>
      <c r="B5" s="452" t="s">
        <v>395</v>
      </c>
      <c r="C5" s="409"/>
      <c r="D5" s="409"/>
      <c r="E5" s="409"/>
      <c r="F5" s="409"/>
      <c r="G5" s="409"/>
      <c r="H5" s="409"/>
      <c r="I5" s="409"/>
      <c r="J5" s="40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.5" customHeight="1" x14ac:dyDescent="0.45">
      <c r="A6" s="336"/>
      <c r="B6" s="453" t="s">
        <v>300</v>
      </c>
      <c r="C6" s="409"/>
      <c r="D6" s="409"/>
      <c r="E6" s="409"/>
      <c r="F6" s="409"/>
      <c r="G6" s="409"/>
      <c r="H6" s="409"/>
      <c r="I6" s="409"/>
      <c r="J6" s="40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45">
      <c r="A7" s="336"/>
      <c r="B7" s="452" t="s">
        <v>396</v>
      </c>
      <c r="C7" s="409"/>
      <c r="D7" s="409"/>
      <c r="E7" s="409"/>
      <c r="F7" s="409"/>
      <c r="G7" s="409"/>
      <c r="H7" s="409"/>
      <c r="I7" s="409"/>
      <c r="J7" s="40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54" t="s">
        <v>301</v>
      </c>
      <c r="C9" s="450"/>
      <c r="D9" s="455"/>
      <c r="E9" s="456" t="s">
        <v>302</v>
      </c>
      <c r="F9" s="450"/>
      <c r="G9" s="450"/>
      <c r="H9" s="450"/>
      <c r="I9" s="450"/>
      <c r="J9" s="45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9" t="s">
        <v>303</v>
      </c>
      <c r="B10" s="339" t="s">
        <v>304</v>
      </c>
      <c r="C10" s="339" t="s">
        <v>42</v>
      </c>
      <c r="D10" s="340" t="s">
        <v>305</v>
      </c>
      <c r="E10" s="339" t="s">
        <v>306</v>
      </c>
      <c r="F10" s="340" t="s">
        <v>305</v>
      </c>
      <c r="G10" s="341" t="s">
        <v>307</v>
      </c>
      <c r="H10" s="341" t="s">
        <v>308</v>
      </c>
      <c r="I10" s="339" t="s">
        <v>309</v>
      </c>
      <c r="J10" s="339" t="s">
        <v>310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4" customHeight="1" x14ac:dyDescent="0.3">
      <c r="A11" s="342"/>
      <c r="B11" s="342" t="s">
        <v>72</v>
      </c>
      <c r="C11" s="343" t="s">
        <v>397</v>
      </c>
      <c r="D11" s="344">
        <v>34000</v>
      </c>
      <c r="E11" s="343" t="s">
        <v>479</v>
      </c>
      <c r="F11" s="344">
        <v>34000</v>
      </c>
      <c r="G11" s="407" t="s">
        <v>473</v>
      </c>
      <c r="H11" s="407" t="s">
        <v>476</v>
      </c>
      <c r="I11" s="344">
        <v>34000</v>
      </c>
      <c r="J11" s="407" t="s">
        <v>474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9" customHeight="1" x14ac:dyDescent="0.3">
      <c r="A12" s="342"/>
      <c r="B12" s="342" t="s">
        <v>75</v>
      </c>
      <c r="C12" s="343" t="s">
        <v>398</v>
      </c>
      <c r="D12" s="344">
        <v>16000</v>
      </c>
      <c r="E12" s="343" t="s">
        <v>480</v>
      </c>
      <c r="F12" s="344">
        <v>16000</v>
      </c>
      <c r="G12" s="407" t="s">
        <v>473</v>
      </c>
      <c r="H12" s="407" t="s">
        <v>476</v>
      </c>
      <c r="I12" s="344">
        <v>16000</v>
      </c>
      <c r="J12" s="407" t="s">
        <v>474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4" customHeight="1" x14ac:dyDescent="0.3">
      <c r="A13" s="342"/>
      <c r="B13" s="342" t="s">
        <v>84</v>
      </c>
      <c r="C13" s="343" t="s">
        <v>399</v>
      </c>
      <c r="D13" s="344">
        <v>28000</v>
      </c>
      <c r="E13" s="343" t="s">
        <v>481</v>
      </c>
      <c r="F13" s="344">
        <v>28000</v>
      </c>
      <c r="G13" s="407" t="s">
        <v>482</v>
      </c>
      <c r="H13" s="407" t="s">
        <v>483</v>
      </c>
      <c r="I13" s="344">
        <v>28000</v>
      </c>
      <c r="J13" s="407" t="s">
        <v>478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403" customFormat="1" ht="39.5" customHeight="1" x14ac:dyDescent="0.3">
      <c r="A14" s="342"/>
      <c r="B14" s="342" t="s">
        <v>90</v>
      </c>
      <c r="C14" s="343" t="s">
        <v>424</v>
      </c>
      <c r="D14" s="344">
        <v>11000</v>
      </c>
      <c r="E14" s="343"/>
      <c r="F14" s="344">
        <v>11000</v>
      </c>
      <c r="G14" s="407"/>
      <c r="H14" s="343"/>
      <c r="I14" s="344">
        <v>11000</v>
      </c>
      <c r="J14" s="407" t="s">
        <v>475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03" customFormat="1" ht="51.5" customHeight="1" x14ac:dyDescent="0.3">
      <c r="A15" s="342"/>
      <c r="B15" s="342" t="s">
        <v>94</v>
      </c>
      <c r="C15" s="343" t="s">
        <v>424</v>
      </c>
      <c r="D15" s="344">
        <v>6160</v>
      </c>
      <c r="E15" s="343"/>
      <c r="F15" s="344">
        <v>6160</v>
      </c>
      <c r="G15" s="407"/>
      <c r="H15" s="343"/>
      <c r="I15" s="344">
        <v>6160</v>
      </c>
      <c r="J15" s="343" t="s">
        <v>477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4.5" customHeight="1" x14ac:dyDescent="0.3">
      <c r="A16" s="342"/>
      <c r="B16" s="342" t="s">
        <v>97</v>
      </c>
      <c r="C16" s="343" t="s">
        <v>260</v>
      </c>
      <c r="D16" s="344">
        <v>12000</v>
      </c>
      <c r="E16" s="343" t="s">
        <v>429</v>
      </c>
      <c r="F16" s="344">
        <v>12000</v>
      </c>
      <c r="G16" s="407"/>
      <c r="H16" s="343"/>
      <c r="I16" s="344"/>
      <c r="J16" s="40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8.5" customHeight="1" x14ac:dyDescent="0.3">
      <c r="A17" s="342"/>
      <c r="B17" s="342" t="s">
        <v>125</v>
      </c>
      <c r="C17" s="343" t="s">
        <v>415</v>
      </c>
      <c r="D17" s="344">
        <v>21500</v>
      </c>
      <c r="E17" s="343" t="s">
        <v>422</v>
      </c>
      <c r="F17" s="344">
        <v>21500</v>
      </c>
      <c r="G17" s="343" t="s">
        <v>470</v>
      </c>
      <c r="H17" s="343" t="s">
        <v>471</v>
      </c>
      <c r="I17" s="344">
        <v>21500</v>
      </c>
      <c r="J17" s="407" t="s">
        <v>472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77" customFormat="1" ht="29.5" customHeight="1" x14ac:dyDescent="0.3">
      <c r="A18" s="342"/>
      <c r="B18" s="342" t="s">
        <v>125</v>
      </c>
      <c r="C18" s="343" t="s">
        <v>416</v>
      </c>
      <c r="D18" s="344">
        <v>5724</v>
      </c>
      <c r="E18" s="407" t="s">
        <v>511</v>
      </c>
      <c r="F18" s="344">
        <v>5724</v>
      </c>
      <c r="G18" s="407" t="s">
        <v>515</v>
      </c>
      <c r="H18" s="407" t="s">
        <v>516</v>
      </c>
      <c r="I18" s="344">
        <v>5724</v>
      </c>
      <c r="J18" s="407" t="s">
        <v>517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403" customFormat="1" ht="28" customHeight="1" x14ac:dyDescent="0.3">
      <c r="A19" s="342"/>
      <c r="B19" s="342" t="s">
        <v>125</v>
      </c>
      <c r="C19" s="343" t="s">
        <v>423</v>
      </c>
      <c r="D19" s="344">
        <v>4800</v>
      </c>
      <c r="E19" s="407" t="s">
        <v>511</v>
      </c>
      <c r="F19" s="344">
        <v>4800</v>
      </c>
      <c r="G19" s="407" t="s">
        <v>512</v>
      </c>
      <c r="H19" s="407" t="s">
        <v>513</v>
      </c>
      <c r="I19" s="344">
        <v>4800</v>
      </c>
      <c r="J19" s="407" t="s">
        <v>514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77" customFormat="1" ht="45" customHeight="1" x14ac:dyDescent="0.3">
      <c r="A20" s="342"/>
      <c r="B20" s="342" t="s">
        <v>125</v>
      </c>
      <c r="C20" s="343" t="s">
        <v>417</v>
      </c>
      <c r="D20" s="344">
        <v>36000</v>
      </c>
      <c r="E20" s="407" t="s">
        <v>518</v>
      </c>
      <c r="F20" s="344">
        <v>36000</v>
      </c>
      <c r="G20" s="407" t="s">
        <v>519</v>
      </c>
      <c r="H20" s="407" t="s">
        <v>520</v>
      </c>
      <c r="I20" s="344">
        <v>36000</v>
      </c>
      <c r="J20" s="407" t="s">
        <v>521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77" customFormat="1" ht="41" customHeight="1" x14ac:dyDescent="0.3">
      <c r="A21" s="342"/>
      <c r="B21" s="342" t="s">
        <v>125</v>
      </c>
      <c r="C21" s="343" t="s">
        <v>418</v>
      </c>
      <c r="D21" s="344">
        <v>20000</v>
      </c>
      <c r="E21" s="407" t="s">
        <v>432</v>
      </c>
      <c r="F21" s="344">
        <v>20000</v>
      </c>
      <c r="G21" s="407" t="s">
        <v>522</v>
      </c>
      <c r="H21" s="407" t="s">
        <v>523</v>
      </c>
      <c r="I21" s="344">
        <v>20000</v>
      </c>
      <c r="J21" s="407" t="s">
        <v>524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77" customFormat="1" ht="36" customHeight="1" x14ac:dyDescent="0.3">
      <c r="A22" s="342"/>
      <c r="B22" s="342" t="s">
        <v>125</v>
      </c>
      <c r="C22" s="343" t="s">
        <v>419</v>
      </c>
      <c r="D22" s="344">
        <v>29500</v>
      </c>
      <c r="E22" s="407" t="s">
        <v>449</v>
      </c>
      <c r="F22" s="344">
        <v>29500</v>
      </c>
      <c r="G22" s="407" t="s">
        <v>466</v>
      </c>
      <c r="H22" s="407" t="s">
        <v>467</v>
      </c>
      <c r="I22" s="344">
        <v>29500</v>
      </c>
      <c r="J22" s="407" t="s">
        <v>468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03" customFormat="1" ht="42" customHeight="1" x14ac:dyDescent="0.3">
      <c r="A23" s="342"/>
      <c r="B23" s="342" t="s">
        <v>125</v>
      </c>
      <c r="C23" s="343" t="s">
        <v>421</v>
      </c>
      <c r="D23" s="344">
        <v>6600</v>
      </c>
      <c r="E23" s="407" t="s">
        <v>525</v>
      </c>
      <c r="F23" s="344">
        <v>6600</v>
      </c>
      <c r="G23" s="407" t="s">
        <v>526</v>
      </c>
      <c r="H23" s="407" t="s">
        <v>527</v>
      </c>
      <c r="I23" s="344">
        <v>6600</v>
      </c>
      <c r="J23" s="407" t="s">
        <v>528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77" customFormat="1" ht="31" customHeight="1" x14ac:dyDescent="0.3">
      <c r="A24" s="342"/>
      <c r="B24" s="342" t="s">
        <v>125</v>
      </c>
      <c r="C24" s="343" t="s">
        <v>420</v>
      </c>
      <c r="D24" s="344">
        <v>18000</v>
      </c>
      <c r="E24" s="407" t="s">
        <v>537</v>
      </c>
      <c r="F24" s="344">
        <v>18000</v>
      </c>
      <c r="G24" s="407"/>
      <c r="H24" s="407"/>
      <c r="I24" s="344"/>
      <c r="J24" s="40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03" customFormat="1" ht="39" customHeight="1" x14ac:dyDescent="0.3">
      <c r="A25" s="342"/>
      <c r="B25" s="342" t="s">
        <v>125</v>
      </c>
      <c r="C25" s="343" t="s">
        <v>484</v>
      </c>
      <c r="D25" s="344">
        <v>3500</v>
      </c>
      <c r="E25" s="407" t="s">
        <v>432</v>
      </c>
      <c r="F25" s="344">
        <v>3500</v>
      </c>
      <c r="G25" s="407" t="s">
        <v>485</v>
      </c>
      <c r="H25" s="407" t="s">
        <v>486</v>
      </c>
      <c r="I25" s="344">
        <v>3500</v>
      </c>
      <c r="J25" s="407" t="s">
        <v>487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5.5" customHeight="1" x14ac:dyDescent="0.3">
      <c r="A26" s="342"/>
      <c r="B26" s="342" t="s">
        <v>173</v>
      </c>
      <c r="C26" s="343" t="s">
        <v>353</v>
      </c>
      <c r="D26" s="344">
        <v>10000</v>
      </c>
      <c r="E26" s="407" t="s">
        <v>430</v>
      </c>
      <c r="F26" s="344">
        <v>10000</v>
      </c>
      <c r="G26" s="407" t="s">
        <v>496</v>
      </c>
      <c r="H26" s="407" t="s">
        <v>497</v>
      </c>
      <c r="I26" s="344">
        <v>10000</v>
      </c>
      <c r="J26" s="407" t="s">
        <v>498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77" customFormat="1" ht="31" customHeight="1" x14ac:dyDescent="0.3">
      <c r="A27" s="342"/>
      <c r="B27" s="342" t="s">
        <v>400</v>
      </c>
      <c r="C27" s="343" t="s">
        <v>444</v>
      </c>
      <c r="D27" s="344">
        <v>3600</v>
      </c>
      <c r="E27" s="407" t="s">
        <v>445</v>
      </c>
      <c r="F27" s="344">
        <v>3600</v>
      </c>
      <c r="G27" s="407" t="s">
        <v>446</v>
      </c>
      <c r="H27" s="407" t="s">
        <v>447</v>
      </c>
      <c r="I27" s="344">
        <v>3600</v>
      </c>
      <c r="J27" s="407" t="s">
        <v>448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77" customFormat="1" ht="39.5" customHeight="1" x14ac:dyDescent="0.3">
      <c r="A28" s="342"/>
      <c r="B28" s="342" t="s">
        <v>401</v>
      </c>
      <c r="C28" s="343" t="s">
        <v>206</v>
      </c>
      <c r="D28" s="344">
        <v>13000</v>
      </c>
      <c r="E28" s="407" t="s">
        <v>462</v>
      </c>
      <c r="F28" s="344">
        <v>13000</v>
      </c>
      <c r="G28" s="407" t="s">
        <v>463</v>
      </c>
      <c r="H28" s="407" t="s">
        <v>464</v>
      </c>
      <c r="I28" s="344">
        <v>13000</v>
      </c>
      <c r="J28" s="407" t="s">
        <v>465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77" customFormat="1" ht="29.5" customHeight="1" x14ac:dyDescent="0.3">
      <c r="A29" s="342"/>
      <c r="B29" s="342" t="s">
        <v>212</v>
      </c>
      <c r="C29" s="343" t="s">
        <v>402</v>
      </c>
      <c r="D29" s="344">
        <v>31500</v>
      </c>
      <c r="E29" s="407" t="s">
        <v>458</v>
      </c>
      <c r="F29" s="344">
        <v>31500</v>
      </c>
      <c r="G29" s="407" t="s">
        <v>459</v>
      </c>
      <c r="H29" s="407" t="s">
        <v>460</v>
      </c>
      <c r="I29" s="344">
        <v>31500</v>
      </c>
      <c r="J29" s="343" t="s">
        <v>461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77" customFormat="1" ht="41" customHeight="1" x14ac:dyDescent="0.3">
      <c r="A30" s="342"/>
      <c r="B30" s="342" t="s">
        <v>225</v>
      </c>
      <c r="C30" s="343" t="s">
        <v>364</v>
      </c>
      <c r="D30" s="344">
        <v>1600</v>
      </c>
      <c r="E30" s="407" t="s">
        <v>452</v>
      </c>
      <c r="F30" s="344">
        <v>1600</v>
      </c>
      <c r="G30" s="407" t="s">
        <v>508</v>
      </c>
      <c r="H30" s="407" t="s">
        <v>509</v>
      </c>
      <c r="I30" s="344">
        <v>1600</v>
      </c>
      <c r="J30" s="407" t="s">
        <v>510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77" customFormat="1" ht="34" customHeight="1" x14ac:dyDescent="0.3">
      <c r="A31" s="342"/>
      <c r="B31" s="342" t="s">
        <v>227</v>
      </c>
      <c r="C31" s="343" t="s">
        <v>403</v>
      </c>
      <c r="D31" s="344">
        <v>3200</v>
      </c>
      <c r="E31" s="407" t="s">
        <v>452</v>
      </c>
      <c r="F31" s="344">
        <v>3200</v>
      </c>
      <c r="G31" s="407" t="s">
        <v>505</v>
      </c>
      <c r="H31" s="407" t="s">
        <v>506</v>
      </c>
      <c r="I31" s="344">
        <v>3200</v>
      </c>
      <c r="J31" s="407" t="s">
        <v>507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77" customFormat="1" ht="32.5" customHeight="1" x14ac:dyDescent="0.3">
      <c r="A32" s="342"/>
      <c r="B32" s="342" t="s">
        <v>405</v>
      </c>
      <c r="C32" s="343" t="s">
        <v>404</v>
      </c>
      <c r="D32" s="344">
        <v>15000</v>
      </c>
      <c r="E32" s="407" t="s">
        <v>425</v>
      </c>
      <c r="F32" s="344">
        <v>15000</v>
      </c>
      <c r="G32" s="407" t="s">
        <v>529</v>
      </c>
      <c r="H32" s="407" t="s">
        <v>530</v>
      </c>
      <c r="I32" s="344">
        <v>7711</v>
      </c>
      <c r="J32" s="407" t="s">
        <v>531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77" customFormat="1" ht="44" customHeight="1" x14ac:dyDescent="0.3">
      <c r="A33" s="342"/>
      <c r="B33" s="342" t="s">
        <v>407</v>
      </c>
      <c r="C33" s="343" t="s">
        <v>406</v>
      </c>
      <c r="D33" s="344">
        <v>23000</v>
      </c>
      <c r="E33" s="407" t="s">
        <v>425</v>
      </c>
      <c r="F33" s="344">
        <v>23000</v>
      </c>
      <c r="G33" s="407"/>
      <c r="H33" s="407"/>
      <c r="I33" s="344"/>
      <c r="J33" s="40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77" customFormat="1" ht="38.5" customHeight="1" x14ac:dyDescent="0.3">
      <c r="A34" s="342"/>
      <c r="B34" s="342" t="s">
        <v>409</v>
      </c>
      <c r="C34" s="343" t="s">
        <v>408</v>
      </c>
      <c r="D34" s="344">
        <v>24510</v>
      </c>
      <c r="E34" s="407" t="s">
        <v>535</v>
      </c>
      <c r="F34" s="344">
        <v>24510</v>
      </c>
      <c r="G34" s="407"/>
      <c r="H34" s="407"/>
      <c r="I34" s="344"/>
      <c r="J34" s="40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77" customFormat="1" ht="31" customHeight="1" x14ac:dyDescent="0.3">
      <c r="A35" s="342"/>
      <c r="B35" s="342" t="s">
        <v>410</v>
      </c>
      <c r="C35" s="343" t="s">
        <v>369</v>
      </c>
      <c r="D35" s="344">
        <v>20000</v>
      </c>
      <c r="E35" s="407" t="s">
        <v>431</v>
      </c>
      <c r="F35" s="344">
        <v>20000</v>
      </c>
      <c r="G35" s="407"/>
      <c r="H35" s="407"/>
      <c r="I35" s="344"/>
      <c r="J35" s="34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77" customFormat="1" ht="33" customHeight="1" x14ac:dyDescent="0.3">
      <c r="A36" s="342"/>
      <c r="B36" s="342" t="s">
        <v>411</v>
      </c>
      <c r="C36" s="343" t="s">
        <v>372</v>
      </c>
      <c r="D36" s="344">
        <v>10000</v>
      </c>
      <c r="E36" s="407" t="s">
        <v>428</v>
      </c>
      <c r="F36" s="344">
        <v>10000</v>
      </c>
      <c r="G36" s="407" t="s">
        <v>493</v>
      </c>
      <c r="H36" s="407" t="s">
        <v>494</v>
      </c>
      <c r="I36" s="344">
        <v>10000</v>
      </c>
      <c r="J36" s="407" t="s">
        <v>495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77" customFormat="1" ht="34" customHeight="1" x14ac:dyDescent="0.3">
      <c r="A37" s="342"/>
      <c r="B37" s="342" t="s">
        <v>282</v>
      </c>
      <c r="C37" s="343" t="s">
        <v>373</v>
      </c>
      <c r="D37" s="344">
        <v>10000</v>
      </c>
      <c r="E37" s="407" t="s">
        <v>452</v>
      </c>
      <c r="F37" s="344">
        <v>10000</v>
      </c>
      <c r="G37" s="407" t="s">
        <v>453</v>
      </c>
      <c r="H37" s="407" t="s">
        <v>454</v>
      </c>
      <c r="I37" s="344">
        <v>10000</v>
      </c>
      <c r="J37" s="407" t="s">
        <v>455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77" customFormat="1" ht="39" customHeight="1" x14ac:dyDescent="0.3">
      <c r="A38" s="342"/>
      <c r="B38" s="342" t="s">
        <v>283</v>
      </c>
      <c r="C38" s="343" t="s">
        <v>374</v>
      </c>
      <c r="D38" s="344">
        <v>48000</v>
      </c>
      <c r="E38" s="407" t="s">
        <v>489</v>
      </c>
      <c r="F38" s="344">
        <v>48000</v>
      </c>
      <c r="G38" s="407" t="s">
        <v>490</v>
      </c>
      <c r="H38" s="407" t="s">
        <v>491</v>
      </c>
      <c r="I38" s="344">
        <v>48000</v>
      </c>
      <c r="J38" s="407" t="s">
        <v>492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77" customFormat="1" ht="29" customHeight="1" x14ac:dyDescent="0.3">
      <c r="A39" s="342"/>
      <c r="B39" s="342" t="s">
        <v>284</v>
      </c>
      <c r="C39" s="343" t="s">
        <v>375</v>
      </c>
      <c r="D39" s="344">
        <v>27000</v>
      </c>
      <c r="E39" s="407" t="s">
        <v>426</v>
      </c>
      <c r="F39" s="344">
        <v>27000</v>
      </c>
      <c r="G39" s="407"/>
      <c r="H39" s="407"/>
      <c r="I39" s="344"/>
      <c r="J39" s="40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77" customFormat="1" ht="39" customHeight="1" x14ac:dyDescent="0.3">
      <c r="A40" s="342"/>
      <c r="B40" s="342" t="s">
        <v>285</v>
      </c>
      <c r="C40" s="343" t="s">
        <v>376</v>
      </c>
      <c r="D40" s="344">
        <v>16600</v>
      </c>
      <c r="E40" s="407" t="s">
        <v>449</v>
      </c>
      <c r="F40" s="344">
        <v>16600</v>
      </c>
      <c r="G40" s="407" t="s">
        <v>450</v>
      </c>
      <c r="H40" s="407" t="s">
        <v>456</v>
      </c>
      <c r="I40" s="344">
        <v>16600</v>
      </c>
      <c r="J40" s="407" t="s">
        <v>451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77" customFormat="1" ht="38.5" customHeight="1" x14ac:dyDescent="0.3">
      <c r="A41" s="342"/>
      <c r="B41" s="342" t="s">
        <v>286</v>
      </c>
      <c r="C41" s="343" t="s">
        <v>377</v>
      </c>
      <c r="D41" s="344">
        <v>12000</v>
      </c>
      <c r="E41" s="407" t="s">
        <v>462</v>
      </c>
      <c r="F41" s="344">
        <v>12000</v>
      </c>
      <c r="G41" s="407" t="s">
        <v>463</v>
      </c>
      <c r="H41" s="407" t="s">
        <v>464</v>
      </c>
      <c r="I41" s="344">
        <v>12000</v>
      </c>
      <c r="J41" s="407" t="s">
        <v>488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77" customFormat="1" ht="31" customHeight="1" x14ac:dyDescent="0.3">
      <c r="A42" s="342"/>
      <c r="B42" s="342" t="s">
        <v>287</v>
      </c>
      <c r="C42" s="343" t="s">
        <v>378</v>
      </c>
      <c r="D42" s="344">
        <v>13500</v>
      </c>
      <c r="E42" s="407" t="s">
        <v>426</v>
      </c>
      <c r="F42" s="344">
        <v>13500</v>
      </c>
      <c r="G42" s="407" t="s">
        <v>532</v>
      </c>
      <c r="H42" s="407" t="s">
        <v>533</v>
      </c>
      <c r="I42" s="344">
        <v>13500</v>
      </c>
      <c r="J42" s="407" t="s">
        <v>534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77" customFormat="1" ht="35.5" customHeight="1" x14ac:dyDescent="0.3">
      <c r="A43" s="342"/>
      <c r="B43" s="342" t="s">
        <v>288</v>
      </c>
      <c r="C43" s="343" t="s">
        <v>380</v>
      </c>
      <c r="D43" s="344">
        <v>3400</v>
      </c>
      <c r="E43" s="407" t="s">
        <v>425</v>
      </c>
      <c r="F43" s="344">
        <v>3400</v>
      </c>
      <c r="G43" s="407" t="s">
        <v>499</v>
      </c>
      <c r="H43" s="407" t="s">
        <v>500</v>
      </c>
      <c r="I43" s="344">
        <v>3400</v>
      </c>
      <c r="J43" s="407" t="s">
        <v>501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77" customFormat="1" ht="40.5" customHeight="1" x14ac:dyDescent="0.3">
      <c r="A44" s="342"/>
      <c r="B44" s="342" t="s">
        <v>289</v>
      </c>
      <c r="C44" s="343" t="s">
        <v>412</v>
      </c>
      <c r="D44" s="344">
        <v>8000</v>
      </c>
      <c r="E44" s="407" t="s">
        <v>430</v>
      </c>
      <c r="F44" s="344">
        <v>8000</v>
      </c>
      <c r="G44" s="407" t="s">
        <v>502</v>
      </c>
      <c r="H44" s="407" t="s">
        <v>503</v>
      </c>
      <c r="I44" s="344">
        <v>8000</v>
      </c>
      <c r="J44" s="407" t="s">
        <v>504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77" customFormat="1" ht="32" customHeight="1" x14ac:dyDescent="0.3">
      <c r="A45" s="342"/>
      <c r="B45" s="342" t="s">
        <v>382</v>
      </c>
      <c r="C45" s="343" t="s">
        <v>414</v>
      </c>
      <c r="D45" s="344">
        <v>25000</v>
      </c>
      <c r="E45" s="407" t="s">
        <v>427</v>
      </c>
      <c r="F45" s="344">
        <v>25000</v>
      </c>
      <c r="G45" s="407" t="s">
        <v>437</v>
      </c>
      <c r="H45" s="407" t="s">
        <v>457</v>
      </c>
      <c r="I45" s="344">
        <v>25000</v>
      </c>
      <c r="J45" s="407" t="s">
        <v>436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77" customFormat="1" ht="34" customHeight="1" x14ac:dyDescent="0.3">
      <c r="A46" s="342"/>
      <c r="B46" s="342" t="s">
        <v>384</v>
      </c>
      <c r="C46" s="343" t="s">
        <v>413</v>
      </c>
      <c r="D46" s="344">
        <v>18000</v>
      </c>
      <c r="E46" s="407" t="s">
        <v>427</v>
      </c>
      <c r="F46" s="344">
        <v>18000</v>
      </c>
      <c r="G46" s="407" t="s">
        <v>433</v>
      </c>
      <c r="H46" s="407" t="s">
        <v>434</v>
      </c>
      <c r="I46" s="344">
        <v>18000</v>
      </c>
      <c r="J46" s="407" t="s">
        <v>435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77" customFormat="1" ht="32" customHeight="1" x14ac:dyDescent="0.3">
      <c r="A47" s="342"/>
      <c r="B47" s="342" t="s">
        <v>386</v>
      </c>
      <c r="C47" s="343" t="s">
        <v>387</v>
      </c>
      <c r="D47" s="344">
        <v>9500</v>
      </c>
      <c r="E47" s="407" t="s">
        <v>432</v>
      </c>
      <c r="F47" s="344">
        <v>9500</v>
      </c>
      <c r="G47" s="407" t="s">
        <v>439</v>
      </c>
      <c r="H47" s="407" t="s">
        <v>440</v>
      </c>
      <c r="I47" s="344">
        <v>9500</v>
      </c>
      <c r="J47" s="407" t="s">
        <v>438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77" customFormat="1" ht="33.5" customHeight="1" x14ac:dyDescent="0.3">
      <c r="A48" s="404"/>
      <c r="B48" s="405" t="s">
        <v>388</v>
      </c>
      <c r="C48" s="406" t="s">
        <v>389</v>
      </c>
      <c r="D48" s="344">
        <v>18000</v>
      </c>
      <c r="E48" s="407" t="s">
        <v>469</v>
      </c>
      <c r="F48" s="344">
        <v>18000</v>
      </c>
      <c r="G48" s="407" t="s">
        <v>441</v>
      </c>
      <c r="H48" s="407" t="s">
        <v>442</v>
      </c>
      <c r="I48" s="344">
        <v>18000</v>
      </c>
      <c r="J48" s="407" t="s">
        <v>443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77" customFormat="1" ht="46" customHeight="1" x14ac:dyDescent="0.3">
      <c r="A49" s="342"/>
      <c r="B49" s="342" t="s">
        <v>390</v>
      </c>
      <c r="C49" s="343" t="s">
        <v>391</v>
      </c>
      <c r="D49" s="344">
        <v>9000</v>
      </c>
      <c r="E49" s="407" t="s">
        <v>536</v>
      </c>
      <c r="F49" s="344">
        <v>9000</v>
      </c>
      <c r="G49" s="407"/>
      <c r="H49" s="407"/>
      <c r="I49" s="344"/>
      <c r="J49" s="34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45"/>
      <c r="B50" s="449" t="s">
        <v>311</v>
      </c>
      <c r="C50" s="450"/>
      <c r="D50" s="346">
        <f>SUM(D11:D49)</f>
        <v>626194</v>
      </c>
      <c r="E50" s="407"/>
      <c r="F50" s="346">
        <f>SUM(F11:F49)</f>
        <v>626194</v>
      </c>
      <c r="G50" s="347"/>
      <c r="H50" s="407"/>
      <c r="I50" s="346">
        <f>SUM(I11:I49)</f>
        <v>485395</v>
      </c>
      <c r="J50" s="407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</row>
    <row r="51" spans="1:26" ht="14.25" customHeight="1" x14ac:dyDescent="0.3">
      <c r="A51" s="336"/>
      <c r="B51" s="336"/>
      <c r="C51" s="336"/>
      <c r="D51" s="337"/>
      <c r="E51" s="336"/>
      <c r="F51" s="337"/>
      <c r="G51" s="336"/>
      <c r="H51" s="40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15"/>
      <c r="B52" s="454" t="s">
        <v>312</v>
      </c>
      <c r="C52" s="450"/>
      <c r="D52" s="455"/>
      <c r="E52" s="456" t="s">
        <v>302</v>
      </c>
      <c r="F52" s="450"/>
      <c r="G52" s="450"/>
      <c r="H52" s="450"/>
      <c r="I52" s="450"/>
      <c r="J52" s="45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3">
      <c r="A53" s="339" t="s">
        <v>303</v>
      </c>
      <c r="B53" s="339" t="s">
        <v>304</v>
      </c>
      <c r="C53" s="339" t="s">
        <v>42</v>
      </c>
      <c r="D53" s="340" t="s">
        <v>305</v>
      </c>
      <c r="E53" s="339" t="s">
        <v>306</v>
      </c>
      <c r="F53" s="340" t="s">
        <v>305</v>
      </c>
      <c r="G53" s="341" t="s">
        <v>307</v>
      </c>
      <c r="H53" s="341" t="s">
        <v>308</v>
      </c>
      <c r="I53" s="339" t="s">
        <v>309</v>
      </c>
      <c r="J53" s="339" t="s">
        <v>310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3">
      <c r="A54" s="342"/>
      <c r="B54" s="342" t="s">
        <v>69</v>
      </c>
      <c r="C54" s="343"/>
      <c r="D54" s="344"/>
      <c r="E54" s="343"/>
      <c r="F54" s="344"/>
      <c r="G54" s="343"/>
      <c r="H54" s="343"/>
      <c r="I54" s="344"/>
      <c r="J54" s="34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42"/>
      <c r="B55" s="342" t="s">
        <v>102</v>
      </c>
      <c r="C55" s="343"/>
      <c r="D55" s="344"/>
      <c r="E55" s="343"/>
      <c r="F55" s="344"/>
      <c r="G55" s="343"/>
      <c r="H55" s="343"/>
      <c r="I55" s="344"/>
      <c r="J55" s="34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42"/>
      <c r="B56" s="342" t="s">
        <v>109</v>
      </c>
      <c r="C56" s="343"/>
      <c r="D56" s="344"/>
      <c r="E56" s="343"/>
      <c r="F56" s="344"/>
      <c r="G56" s="343"/>
      <c r="H56" s="343"/>
      <c r="I56" s="344"/>
      <c r="J56" s="34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42"/>
      <c r="B57" s="342" t="s">
        <v>125</v>
      </c>
      <c r="C57" s="343"/>
      <c r="D57" s="344"/>
      <c r="E57" s="343"/>
      <c r="F57" s="344"/>
      <c r="G57" s="343"/>
      <c r="H57" s="343"/>
      <c r="I57" s="344"/>
      <c r="J57" s="34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42"/>
      <c r="B58" s="342" t="s">
        <v>135</v>
      </c>
      <c r="C58" s="343"/>
      <c r="D58" s="344"/>
      <c r="E58" s="343"/>
      <c r="F58" s="344"/>
      <c r="G58" s="343"/>
      <c r="H58" s="343"/>
      <c r="I58" s="344"/>
      <c r="J58" s="34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42"/>
      <c r="B59" s="342"/>
      <c r="C59" s="343"/>
      <c r="D59" s="344"/>
      <c r="E59" s="343"/>
      <c r="F59" s="344"/>
      <c r="G59" s="343"/>
      <c r="H59" s="343"/>
      <c r="I59" s="344"/>
      <c r="J59" s="34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45"/>
      <c r="B60" s="449" t="s">
        <v>311</v>
      </c>
      <c r="C60" s="450"/>
      <c r="D60" s="346">
        <f>SUM(D54:D59)</f>
        <v>0</v>
      </c>
      <c r="E60" s="347"/>
      <c r="F60" s="346">
        <f>SUM(F54:F59)</f>
        <v>0</v>
      </c>
      <c r="G60" s="347"/>
      <c r="H60" s="347"/>
      <c r="I60" s="346">
        <f>SUM(I54:I59)</f>
        <v>0</v>
      </c>
      <c r="J60" s="347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</row>
    <row r="61" spans="1:26" ht="14.25" customHeight="1" x14ac:dyDescent="0.3">
      <c r="A61" s="336"/>
      <c r="B61" s="336"/>
      <c r="C61" s="336"/>
      <c r="D61" s="337"/>
      <c r="E61" s="336"/>
      <c r="F61" s="337"/>
      <c r="G61" s="336"/>
      <c r="H61" s="3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15"/>
      <c r="B62" s="454" t="s">
        <v>313</v>
      </c>
      <c r="C62" s="450"/>
      <c r="D62" s="455"/>
      <c r="E62" s="456" t="s">
        <v>302</v>
      </c>
      <c r="F62" s="450"/>
      <c r="G62" s="450"/>
      <c r="H62" s="450"/>
      <c r="I62" s="450"/>
      <c r="J62" s="45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3">
      <c r="A63" s="339" t="s">
        <v>303</v>
      </c>
      <c r="B63" s="339" t="s">
        <v>304</v>
      </c>
      <c r="C63" s="339" t="s">
        <v>42</v>
      </c>
      <c r="D63" s="340" t="s">
        <v>305</v>
      </c>
      <c r="E63" s="339" t="s">
        <v>306</v>
      </c>
      <c r="F63" s="340" t="s">
        <v>305</v>
      </c>
      <c r="G63" s="341" t="s">
        <v>307</v>
      </c>
      <c r="H63" s="341" t="s">
        <v>308</v>
      </c>
      <c r="I63" s="339" t="s">
        <v>309</v>
      </c>
      <c r="J63" s="339" t="s">
        <v>310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3">
      <c r="A64" s="342"/>
      <c r="B64" s="342" t="s">
        <v>69</v>
      </c>
      <c r="C64" s="343"/>
      <c r="D64" s="344"/>
      <c r="E64" s="343"/>
      <c r="F64" s="344"/>
      <c r="G64" s="343"/>
      <c r="H64" s="343"/>
      <c r="I64" s="344"/>
      <c r="J64" s="34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42"/>
      <c r="B65" s="342" t="s">
        <v>102</v>
      </c>
      <c r="C65" s="343"/>
      <c r="D65" s="344"/>
      <c r="E65" s="343"/>
      <c r="F65" s="344"/>
      <c r="G65" s="343"/>
      <c r="H65" s="343"/>
      <c r="I65" s="344"/>
      <c r="J65" s="34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42"/>
      <c r="B66" s="342" t="s">
        <v>109</v>
      </c>
      <c r="C66" s="343"/>
      <c r="D66" s="344"/>
      <c r="E66" s="343"/>
      <c r="F66" s="344"/>
      <c r="G66" s="343"/>
      <c r="H66" s="343"/>
      <c r="I66" s="344"/>
      <c r="J66" s="34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42"/>
      <c r="B67" s="342" t="s">
        <v>125</v>
      </c>
      <c r="C67" s="343"/>
      <c r="D67" s="344"/>
      <c r="E67" s="343"/>
      <c r="F67" s="344"/>
      <c r="G67" s="343"/>
      <c r="H67" s="343"/>
      <c r="I67" s="344"/>
      <c r="J67" s="34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42"/>
      <c r="B68" s="342" t="s">
        <v>135</v>
      </c>
      <c r="C68" s="343"/>
      <c r="D68" s="344"/>
      <c r="E68" s="343"/>
      <c r="F68" s="344"/>
      <c r="G68" s="343"/>
      <c r="H68" s="343"/>
      <c r="I68" s="344"/>
      <c r="J68" s="34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42"/>
      <c r="B69" s="342"/>
      <c r="C69" s="343"/>
      <c r="D69" s="344"/>
      <c r="E69" s="343"/>
      <c r="F69" s="344"/>
      <c r="G69" s="343"/>
      <c r="H69" s="343"/>
      <c r="I69" s="344"/>
      <c r="J69" s="34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45"/>
      <c r="B70" s="449" t="s">
        <v>311</v>
      </c>
      <c r="C70" s="450"/>
      <c r="D70" s="346">
        <f>SUM(D64:D69)</f>
        <v>0</v>
      </c>
      <c r="E70" s="347"/>
      <c r="F70" s="346">
        <f>SUM(F64:F69)</f>
        <v>0</v>
      </c>
      <c r="G70" s="347"/>
      <c r="H70" s="347"/>
      <c r="I70" s="346">
        <f>SUM(I64:I69)</f>
        <v>0</v>
      </c>
      <c r="J70" s="347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</row>
    <row r="71" spans="1:26" ht="14.25" customHeight="1" x14ac:dyDescent="0.3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49"/>
      <c r="B72" s="350" t="s">
        <v>314</v>
      </c>
      <c r="C72" s="349"/>
      <c r="D72" s="351"/>
      <c r="E72" s="349"/>
      <c r="F72" s="351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</row>
    <row r="73" spans="1:26" ht="14.25" customHeight="1" x14ac:dyDescent="0.3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6"/>
      <c r="B982" s="336"/>
      <c r="C982" s="336"/>
      <c r="D982" s="337"/>
      <c r="E982" s="336"/>
      <c r="F982" s="337"/>
      <c r="G982" s="336"/>
      <c r="H982" s="3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6"/>
      <c r="B983" s="336"/>
      <c r="C983" s="336"/>
      <c r="D983" s="337"/>
      <c r="E983" s="336"/>
      <c r="F983" s="337"/>
      <c r="G983" s="336"/>
      <c r="H983" s="3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6"/>
      <c r="B984" s="336"/>
      <c r="C984" s="336"/>
      <c r="D984" s="337"/>
      <c r="E984" s="336"/>
      <c r="F984" s="337"/>
      <c r="G984" s="336"/>
      <c r="H984" s="3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6"/>
      <c r="B985" s="336"/>
      <c r="C985" s="336"/>
      <c r="D985" s="337"/>
      <c r="E985" s="336"/>
      <c r="F985" s="337"/>
      <c r="G985" s="336"/>
      <c r="H985" s="3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6"/>
      <c r="B986" s="336"/>
      <c r="C986" s="336"/>
      <c r="D986" s="337"/>
      <c r="E986" s="336"/>
      <c r="F986" s="337"/>
      <c r="G986" s="336"/>
      <c r="H986" s="3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6"/>
      <c r="B987" s="336"/>
      <c r="C987" s="336"/>
      <c r="D987" s="337"/>
      <c r="E987" s="336"/>
      <c r="F987" s="337"/>
      <c r="G987" s="336"/>
      <c r="H987" s="3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6"/>
      <c r="B988" s="336"/>
      <c r="C988" s="336"/>
      <c r="D988" s="337"/>
      <c r="E988" s="336"/>
      <c r="F988" s="337"/>
      <c r="G988" s="336"/>
      <c r="H988" s="3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6"/>
      <c r="B989" s="336"/>
      <c r="C989" s="336"/>
      <c r="D989" s="337"/>
      <c r="E989" s="336"/>
      <c r="F989" s="337"/>
      <c r="G989" s="336"/>
      <c r="H989" s="3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6"/>
      <c r="B990" s="336"/>
      <c r="C990" s="336"/>
      <c r="D990" s="337"/>
      <c r="E990" s="336"/>
      <c r="F990" s="337"/>
      <c r="G990" s="336"/>
      <c r="H990" s="3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6"/>
      <c r="B991" s="336"/>
      <c r="C991" s="336"/>
      <c r="D991" s="337"/>
      <c r="E991" s="336"/>
      <c r="F991" s="337"/>
      <c r="G991" s="336"/>
      <c r="H991" s="3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6"/>
      <c r="B992" s="336"/>
      <c r="C992" s="336"/>
      <c r="D992" s="337"/>
      <c r="E992" s="336"/>
      <c r="F992" s="337"/>
      <c r="G992" s="336"/>
      <c r="H992" s="3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6"/>
      <c r="B993" s="336"/>
      <c r="C993" s="336"/>
      <c r="D993" s="337"/>
      <c r="E993" s="336"/>
      <c r="F993" s="337"/>
      <c r="G993" s="336"/>
      <c r="H993" s="3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6"/>
      <c r="B994" s="336"/>
      <c r="C994" s="336"/>
      <c r="D994" s="337"/>
      <c r="E994" s="336"/>
      <c r="F994" s="337"/>
      <c r="G994" s="336"/>
      <c r="H994" s="3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6"/>
      <c r="B995" s="336"/>
      <c r="C995" s="336"/>
      <c r="D995" s="337"/>
      <c r="E995" s="336"/>
      <c r="F995" s="337"/>
      <c r="G995" s="336"/>
      <c r="H995" s="3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6"/>
      <c r="B996" s="336"/>
      <c r="C996" s="336"/>
      <c r="D996" s="337"/>
      <c r="E996" s="336"/>
      <c r="F996" s="337"/>
      <c r="G996" s="336"/>
      <c r="H996" s="3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6"/>
      <c r="B997" s="336"/>
      <c r="C997" s="336"/>
      <c r="D997" s="337"/>
      <c r="E997" s="336"/>
      <c r="F997" s="337"/>
      <c r="G997" s="336"/>
      <c r="H997" s="3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6"/>
      <c r="B998" s="336"/>
      <c r="C998" s="336"/>
      <c r="D998" s="337"/>
      <c r="E998" s="336"/>
      <c r="F998" s="337"/>
      <c r="G998" s="336"/>
      <c r="H998" s="3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6"/>
      <c r="B999" s="336"/>
      <c r="C999" s="336"/>
      <c r="D999" s="337"/>
      <c r="E999" s="336"/>
      <c r="F999" s="337"/>
      <c r="G999" s="336"/>
      <c r="H999" s="3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6"/>
      <c r="B1000" s="336"/>
      <c r="C1000" s="336"/>
      <c r="D1000" s="337"/>
      <c r="E1000" s="336"/>
      <c r="F1000" s="337"/>
      <c r="G1000" s="336"/>
      <c r="H1000" s="3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6"/>
      <c r="B1001" s="336"/>
      <c r="C1001" s="336"/>
      <c r="D1001" s="337"/>
      <c r="E1001" s="336"/>
      <c r="F1001" s="337"/>
      <c r="G1001" s="336"/>
      <c r="H1001" s="33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6"/>
      <c r="B1002" s="336"/>
      <c r="C1002" s="336"/>
      <c r="D1002" s="337"/>
      <c r="E1002" s="336"/>
      <c r="F1002" s="337"/>
      <c r="G1002" s="336"/>
      <c r="H1002" s="33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6"/>
      <c r="B1003" s="336"/>
      <c r="C1003" s="336"/>
      <c r="D1003" s="337"/>
      <c r="E1003" s="336"/>
      <c r="F1003" s="337"/>
      <c r="G1003" s="336"/>
      <c r="H1003" s="33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6"/>
      <c r="B1004" s="336"/>
      <c r="C1004" s="336"/>
      <c r="D1004" s="337"/>
      <c r="E1004" s="336"/>
      <c r="F1004" s="337"/>
      <c r="G1004" s="336"/>
      <c r="H1004" s="33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6"/>
      <c r="B1005" s="336"/>
      <c r="C1005" s="336"/>
      <c r="D1005" s="337"/>
      <c r="E1005" s="336"/>
      <c r="F1005" s="337"/>
      <c r="G1005" s="336"/>
      <c r="H1005" s="33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6"/>
      <c r="B1006" s="336"/>
      <c r="C1006" s="336"/>
      <c r="D1006" s="337"/>
      <c r="E1006" s="336"/>
      <c r="F1006" s="337"/>
      <c r="G1006" s="336"/>
      <c r="H1006" s="33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36"/>
      <c r="B1007" s="336"/>
      <c r="C1007" s="336"/>
      <c r="D1007" s="337"/>
      <c r="E1007" s="336"/>
      <c r="F1007" s="337"/>
      <c r="G1007" s="336"/>
      <c r="H1007" s="33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36"/>
      <c r="B1008" s="336"/>
      <c r="C1008" s="336"/>
      <c r="D1008" s="337"/>
      <c r="E1008" s="336"/>
      <c r="F1008" s="337"/>
      <c r="G1008" s="336"/>
      <c r="H1008" s="33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36"/>
      <c r="B1009" s="336"/>
      <c r="C1009" s="336"/>
      <c r="D1009" s="337"/>
      <c r="E1009" s="336"/>
      <c r="F1009" s="337"/>
      <c r="G1009" s="336"/>
      <c r="H1009" s="33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36"/>
      <c r="B1010" s="336"/>
      <c r="C1010" s="336"/>
      <c r="D1010" s="337"/>
      <c r="E1010" s="336"/>
      <c r="F1010" s="337"/>
      <c r="G1010" s="336"/>
      <c r="H1010" s="33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36"/>
      <c r="B1011" s="336"/>
      <c r="C1011" s="336"/>
      <c r="D1011" s="337"/>
      <c r="E1011" s="336"/>
      <c r="F1011" s="337"/>
      <c r="G1011" s="336"/>
      <c r="H1011" s="33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36"/>
      <c r="B1012" s="336"/>
      <c r="C1012" s="336"/>
      <c r="D1012" s="337"/>
      <c r="E1012" s="336"/>
      <c r="F1012" s="337"/>
      <c r="G1012" s="336"/>
      <c r="H1012" s="33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36"/>
      <c r="B1013" s="336"/>
      <c r="C1013" s="336"/>
      <c r="D1013" s="337"/>
      <c r="E1013" s="336"/>
      <c r="F1013" s="337"/>
      <c r="G1013" s="336"/>
      <c r="H1013" s="33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36"/>
      <c r="B1014" s="336"/>
      <c r="C1014" s="336"/>
      <c r="D1014" s="337"/>
      <c r="E1014" s="336"/>
      <c r="F1014" s="337"/>
      <c r="G1014" s="336"/>
      <c r="H1014" s="33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36"/>
      <c r="B1015" s="336"/>
      <c r="C1015" s="336"/>
      <c r="D1015" s="337"/>
      <c r="E1015" s="336"/>
      <c r="F1015" s="337"/>
      <c r="G1015" s="336"/>
      <c r="H1015" s="33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36"/>
      <c r="B1016" s="336"/>
      <c r="C1016" s="336"/>
      <c r="D1016" s="337"/>
      <c r="E1016" s="336"/>
      <c r="F1016" s="337"/>
      <c r="G1016" s="336"/>
      <c r="H1016" s="336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336"/>
      <c r="B1017" s="336"/>
      <c r="C1017" s="336"/>
      <c r="D1017" s="337"/>
      <c r="E1017" s="336"/>
      <c r="F1017" s="337"/>
      <c r="G1017" s="336"/>
      <c r="H1017" s="336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336"/>
      <c r="B1018" s="336"/>
      <c r="C1018" s="336"/>
      <c r="D1018" s="337"/>
      <c r="E1018" s="336"/>
      <c r="F1018" s="337"/>
      <c r="G1018" s="336"/>
      <c r="H1018" s="336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3">
      <c r="A1019" s="336"/>
      <c r="B1019" s="336"/>
      <c r="C1019" s="336"/>
      <c r="D1019" s="337"/>
      <c r="E1019" s="336"/>
      <c r="F1019" s="337"/>
      <c r="G1019" s="336"/>
      <c r="H1019" s="336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3">
      <c r="A1020" s="336"/>
      <c r="B1020" s="336"/>
      <c r="C1020" s="336"/>
      <c r="D1020" s="337"/>
      <c r="E1020" s="336"/>
      <c r="F1020" s="337"/>
      <c r="G1020" s="336"/>
      <c r="H1020" s="336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3">
      <c r="A1021" s="336"/>
      <c r="B1021" s="336"/>
      <c r="C1021" s="336"/>
      <c r="D1021" s="337"/>
      <c r="E1021" s="336"/>
      <c r="F1021" s="337"/>
      <c r="G1021" s="336"/>
      <c r="H1021" s="336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3">
      <c r="A1022" s="336"/>
      <c r="B1022" s="336"/>
      <c r="C1022" s="336"/>
      <c r="D1022" s="337"/>
      <c r="E1022" s="336"/>
      <c r="F1022" s="337"/>
      <c r="G1022" s="336"/>
      <c r="H1022" s="336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3">
      <c r="A1023" s="336"/>
      <c r="B1023" s="336"/>
      <c r="C1023" s="336"/>
      <c r="D1023" s="337"/>
      <c r="E1023" s="336"/>
      <c r="F1023" s="337"/>
      <c r="G1023" s="336"/>
      <c r="H1023" s="336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3">
      <c r="A1024" s="336"/>
      <c r="B1024" s="336"/>
      <c r="C1024" s="336"/>
      <c r="D1024" s="337"/>
      <c r="E1024" s="336"/>
      <c r="F1024" s="337"/>
      <c r="G1024" s="336"/>
      <c r="H1024" s="336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3">
      <c r="A1025" s="336"/>
      <c r="B1025" s="336"/>
      <c r="C1025" s="336"/>
      <c r="D1025" s="337"/>
      <c r="E1025" s="336"/>
      <c r="F1025" s="337"/>
      <c r="G1025" s="336"/>
      <c r="H1025" s="336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3">
      <c r="A1026" s="336"/>
      <c r="B1026" s="336"/>
      <c r="C1026" s="336"/>
      <c r="D1026" s="337"/>
      <c r="E1026" s="336"/>
      <c r="F1026" s="337"/>
      <c r="G1026" s="336"/>
      <c r="H1026" s="336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3">
      <c r="A1027" s="336"/>
      <c r="B1027" s="336"/>
      <c r="C1027" s="336"/>
      <c r="D1027" s="337"/>
      <c r="E1027" s="336"/>
      <c r="F1027" s="337"/>
      <c r="G1027" s="336"/>
      <c r="H1027" s="336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3">
      <c r="A1028" s="336"/>
      <c r="B1028" s="336"/>
      <c r="C1028" s="336"/>
      <c r="D1028" s="337"/>
      <c r="E1028" s="336"/>
      <c r="F1028" s="337"/>
      <c r="G1028" s="336"/>
      <c r="H1028" s="336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3">
      <c r="A1029" s="336"/>
      <c r="B1029" s="336"/>
      <c r="C1029" s="336"/>
      <c r="D1029" s="337"/>
      <c r="E1029" s="336"/>
      <c r="F1029" s="337"/>
      <c r="G1029" s="336"/>
      <c r="H1029" s="336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3">
      <c r="A1030" s="336"/>
      <c r="B1030" s="336"/>
      <c r="C1030" s="336"/>
      <c r="D1030" s="337"/>
      <c r="E1030" s="336"/>
      <c r="F1030" s="337"/>
      <c r="G1030" s="336"/>
      <c r="H1030" s="336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3">
      <c r="A1031" s="336"/>
      <c r="B1031" s="336"/>
      <c r="C1031" s="336"/>
      <c r="D1031" s="337"/>
      <c r="E1031" s="336"/>
      <c r="F1031" s="337"/>
      <c r="G1031" s="336"/>
      <c r="H1031" s="336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3">
      <c r="A1032" s="336"/>
      <c r="B1032" s="336"/>
      <c r="C1032" s="336"/>
      <c r="D1032" s="337"/>
      <c r="E1032" s="336"/>
      <c r="F1032" s="337"/>
      <c r="G1032" s="336"/>
      <c r="H1032" s="336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3">
      <c r="A1033" s="336"/>
      <c r="B1033" s="336"/>
      <c r="C1033" s="336"/>
      <c r="D1033" s="337"/>
      <c r="E1033" s="336"/>
      <c r="F1033" s="337"/>
      <c r="G1033" s="336"/>
      <c r="H1033" s="336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</sheetData>
  <mergeCells count="14">
    <mergeCell ref="B70:C70"/>
    <mergeCell ref="H2:J2"/>
    <mergeCell ref="B4:J4"/>
    <mergeCell ref="B5:J5"/>
    <mergeCell ref="B6:J6"/>
    <mergeCell ref="B7:J7"/>
    <mergeCell ref="B9:D9"/>
    <mergeCell ref="E9:J9"/>
    <mergeCell ref="B50:C50"/>
    <mergeCell ref="B52:D52"/>
    <mergeCell ref="E52:J52"/>
    <mergeCell ref="B60:C60"/>
    <mergeCell ref="B62:D62"/>
    <mergeCell ref="E62:J62"/>
  </mergeCells>
  <pageMargins left="0.7" right="0.7" top="0.75" bottom="0.75" header="0" footer="0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2021-12-05T19:12:10Z</cp:lastPrinted>
  <dcterms:created xsi:type="dcterms:W3CDTF">2020-11-14T13:09:40Z</dcterms:created>
  <dcterms:modified xsi:type="dcterms:W3CDTF">2021-12-05T19:13:42Z</dcterms:modified>
</cp:coreProperties>
</file>