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Гастротур\"/>
    </mc:Choice>
  </mc:AlternateContent>
  <xr:revisionPtr revIDLastSave="0" documentId="8_{3E419793-12D9-4DB8-B09F-668784AF7C5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Table 1" sheetId="1" r:id="rId1"/>
    <sheet name="Table 2" sheetId="2" r:id="rId2"/>
    <sheet name="Table 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K79" i="2"/>
  <c r="L79" i="2"/>
  <c r="M79" i="2"/>
  <c r="N79" i="2"/>
  <c r="O79" i="2"/>
  <c r="P79" i="2"/>
  <c r="Q79" i="2"/>
  <c r="R79" i="2"/>
  <c r="S79" i="2"/>
  <c r="T79" i="2"/>
  <c r="U79" i="2"/>
  <c r="V79" i="2"/>
  <c r="J172" i="2"/>
  <c r="J173" i="2"/>
  <c r="J174" i="2"/>
  <c r="J170" i="2"/>
  <c r="J171" i="2"/>
  <c r="J169" i="2"/>
  <c r="J154" i="2"/>
  <c r="J153" i="2"/>
  <c r="J130" i="2"/>
  <c r="J131" i="2"/>
  <c r="J132" i="2"/>
  <c r="J129" i="2"/>
  <c r="J111" i="2"/>
  <c r="J109" i="2"/>
  <c r="J110" i="2"/>
  <c r="J108" i="2"/>
  <c r="J89" i="2"/>
  <c r="J88" i="2"/>
  <c r="J84" i="2"/>
  <c r="J81" i="2" l="1"/>
  <c r="X81" i="2" s="1"/>
  <c r="J80" i="2"/>
  <c r="J23" i="2"/>
  <c r="J20" i="2" s="1"/>
  <c r="J18" i="2"/>
  <c r="J17" i="2"/>
  <c r="X17" i="2" s="1"/>
  <c r="G175" i="2"/>
  <c r="G174" i="2"/>
  <c r="G173" i="2"/>
  <c r="G172" i="2"/>
  <c r="G171" i="2"/>
  <c r="F170" i="2"/>
  <c r="G170" i="2" s="1"/>
  <c r="W170" i="2" s="1"/>
  <c r="G169" i="2"/>
  <c r="W169" i="2" s="1"/>
  <c r="G168" i="2"/>
  <c r="W168" i="2" s="1"/>
  <c r="G167" i="2"/>
  <c r="G166" i="2"/>
  <c r="W166" i="2" s="1"/>
  <c r="J152" i="2"/>
  <c r="K152" i="2"/>
  <c r="L152" i="2"/>
  <c r="M152" i="2"/>
  <c r="G154" i="2"/>
  <c r="W154" i="2" s="1"/>
  <c r="G153" i="2"/>
  <c r="G132" i="2"/>
  <c r="W132" i="2" s="1"/>
  <c r="G131" i="2"/>
  <c r="W131" i="2" s="1"/>
  <c r="G130" i="2"/>
  <c r="W130" i="2" s="1"/>
  <c r="Y130" i="2" s="1"/>
  <c r="Z130" i="2" s="1"/>
  <c r="G129" i="2"/>
  <c r="G118" i="2"/>
  <c r="W118" i="2" s="1"/>
  <c r="G117" i="2"/>
  <c r="W117" i="2" s="1"/>
  <c r="G116" i="2"/>
  <c r="G115" i="2"/>
  <c r="G114" i="2"/>
  <c r="G113" i="2"/>
  <c r="W113" i="2" s="1"/>
  <c r="G112" i="2"/>
  <c r="G111" i="2"/>
  <c r="G110" i="2"/>
  <c r="W110" i="2" s="1"/>
  <c r="G109" i="2"/>
  <c r="W109" i="2" s="1"/>
  <c r="Y109" i="2" s="1"/>
  <c r="Z109" i="2" s="1"/>
  <c r="G108" i="2"/>
  <c r="W108" i="2" s="1"/>
  <c r="J87" i="2"/>
  <c r="K87" i="2"/>
  <c r="M87" i="2"/>
  <c r="N87" i="2"/>
  <c r="O87" i="2"/>
  <c r="P87" i="2"/>
  <c r="Q87" i="2"/>
  <c r="Q91" i="2" s="1"/>
  <c r="R87" i="2"/>
  <c r="S87" i="2"/>
  <c r="S91" i="2" s="1"/>
  <c r="T87" i="2"/>
  <c r="T91" i="2" s="1"/>
  <c r="U87" i="2"/>
  <c r="U91" i="2" s="1"/>
  <c r="V87" i="2"/>
  <c r="G89" i="2"/>
  <c r="W89" i="2" s="1"/>
  <c r="G88" i="2"/>
  <c r="W88" i="2" s="1"/>
  <c r="J83" i="2"/>
  <c r="K83" i="2"/>
  <c r="L83" i="2"/>
  <c r="L91" i="2" s="1"/>
  <c r="M83" i="2"/>
  <c r="N83" i="2"/>
  <c r="N91" i="2" s="1"/>
  <c r="O83" i="2"/>
  <c r="P83" i="2"/>
  <c r="G84" i="2"/>
  <c r="G83" i="2" s="1"/>
  <c r="G81" i="2"/>
  <c r="G80" i="2"/>
  <c r="W80" i="2" s="1"/>
  <c r="G23" i="2"/>
  <c r="G20" i="2" s="1"/>
  <c r="K16" i="2"/>
  <c r="L16" i="2"/>
  <c r="M16" i="2"/>
  <c r="N16" i="2"/>
  <c r="O16" i="2"/>
  <c r="G18" i="2"/>
  <c r="W18" i="2" s="1"/>
  <c r="G17" i="2"/>
  <c r="K8" i="1"/>
  <c r="K9" i="1"/>
  <c r="K10" i="1"/>
  <c r="O8" i="1"/>
  <c r="O9" i="1"/>
  <c r="O10" i="1"/>
  <c r="X175" i="2"/>
  <c r="X174" i="2"/>
  <c r="X173" i="2"/>
  <c r="X172" i="2"/>
  <c r="X171" i="2"/>
  <c r="X170" i="2"/>
  <c r="X169" i="2"/>
  <c r="X168" i="2"/>
  <c r="X167" i="2"/>
  <c r="X166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0" i="2"/>
  <c r="X149" i="2"/>
  <c r="X148" i="2"/>
  <c r="X147" i="2"/>
  <c r="X146" i="2"/>
  <c r="X144" i="2"/>
  <c r="X143" i="2"/>
  <c r="X142" i="2"/>
  <c r="X139" i="2"/>
  <c r="X138" i="2"/>
  <c r="X137" i="2"/>
  <c r="X136" i="2"/>
  <c r="X135" i="2"/>
  <c r="X132" i="2"/>
  <c r="X131" i="2"/>
  <c r="X130" i="2"/>
  <c r="X129" i="2"/>
  <c r="X127" i="2"/>
  <c r="X126" i="2"/>
  <c r="X125" i="2"/>
  <c r="X124" i="2"/>
  <c r="X123" i="2"/>
  <c r="X122" i="2"/>
  <c r="X121" i="2"/>
  <c r="X118" i="2"/>
  <c r="X117" i="2"/>
  <c r="X116" i="2"/>
  <c r="X115" i="2"/>
  <c r="X114" i="2"/>
  <c r="X113" i="2"/>
  <c r="X112" i="2"/>
  <c r="X111" i="2"/>
  <c r="X110" i="2"/>
  <c r="X109" i="2"/>
  <c r="X108" i="2"/>
  <c r="X105" i="2"/>
  <c r="X104" i="2"/>
  <c r="X103" i="2"/>
  <c r="X102" i="2"/>
  <c r="X101" i="2"/>
  <c r="X100" i="2"/>
  <c r="X99" i="2"/>
  <c r="X98" i="2"/>
  <c r="X97" i="2"/>
  <c r="X96" i="2"/>
  <c r="X95" i="2"/>
  <c r="X94" i="2"/>
  <c r="X90" i="2"/>
  <c r="X89" i="2"/>
  <c r="X88" i="2"/>
  <c r="X86" i="2"/>
  <c r="X85" i="2"/>
  <c r="X84" i="2"/>
  <c r="X82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2" i="2"/>
  <c r="X51" i="2"/>
  <c r="X50" i="2"/>
  <c r="X49" i="2"/>
  <c r="X48" i="2"/>
  <c r="X47" i="2"/>
  <c r="X46" i="2"/>
  <c r="X45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28" i="2"/>
  <c r="X27" i="2"/>
  <c r="X26" i="2"/>
  <c r="X25" i="2"/>
  <c r="X23" i="2"/>
  <c r="X22" i="2"/>
  <c r="X21" i="2"/>
  <c r="X19" i="2"/>
  <c r="X15" i="2"/>
  <c r="X14" i="2"/>
  <c r="X13" i="2"/>
  <c r="X11" i="2"/>
  <c r="X10" i="2"/>
  <c r="X9" i="2"/>
  <c r="X8" i="2"/>
  <c r="W167" i="2"/>
  <c r="W164" i="2"/>
  <c r="W163" i="2"/>
  <c r="W162" i="2"/>
  <c r="W161" i="2"/>
  <c r="Y161" i="2" s="1"/>
  <c r="W160" i="2"/>
  <c r="W159" i="2"/>
  <c r="W158" i="2"/>
  <c r="W157" i="2"/>
  <c r="W156" i="2"/>
  <c r="W155" i="2"/>
  <c r="W149" i="2"/>
  <c r="W146" i="2"/>
  <c r="W144" i="2"/>
  <c r="W143" i="2"/>
  <c r="Y143" i="2" s="1"/>
  <c r="W142" i="2"/>
  <c r="W139" i="2"/>
  <c r="W137" i="2"/>
  <c r="W136" i="2"/>
  <c r="Y136" i="2" s="1"/>
  <c r="W135" i="2"/>
  <c r="W129" i="2"/>
  <c r="W127" i="2"/>
  <c r="Y127" i="2" s="1"/>
  <c r="W126" i="2"/>
  <c r="W125" i="2"/>
  <c r="W124" i="2"/>
  <c r="W123" i="2"/>
  <c r="W122" i="2"/>
  <c r="W121" i="2"/>
  <c r="W116" i="2"/>
  <c r="W115" i="2"/>
  <c r="Y115" i="2" s="1"/>
  <c r="Z115" i="2" s="1"/>
  <c r="W114" i="2"/>
  <c r="W111" i="2"/>
  <c r="W105" i="2"/>
  <c r="W104" i="2"/>
  <c r="W103" i="2"/>
  <c r="W102" i="2"/>
  <c r="Y102" i="2" s="1"/>
  <c r="W101" i="2"/>
  <c r="W100" i="2"/>
  <c r="W99" i="2"/>
  <c r="W98" i="2"/>
  <c r="W97" i="2"/>
  <c r="W96" i="2"/>
  <c r="W95" i="2"/>
  <c r="W94" i="2"/>
  <c r="Y94" i="2" s="1"/>
  <c r="W90" i="2"/>
  <c r="W86" i="2"/>
  <c r="W85" i="2"/>
  <c r="W82" i="2"/>
  <c r="W81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7" i="2"/>
  <c r="W52" i="2"/>
  <c r="W51" i="2"/>
  <c r="W50" i="2"/>
  <c r="W49" i="2"/>
  <c r="Y49" i="2" s="1"/>
  <c r="Z49" i="2" s="1"/>
  <c r="W48" i="2"/>
  <c r="W47" i="2"/>
  <c r="Y47" i="2" s="1"/>
  <c r="Z47" i="2" s="1"/>
  <c r="W46" i="2"/>
  <c r="W45" i="2"/>
  <c r="W43" i="2"/>
  <c r="W42" i="2"/>
  <c r="W41" i="2"/>
  <c r="W40" i="2"/>
  <c r="Y40" i="2" s="1"/>
  <c r="Z40" i="2" s="1"/>
  <c r="W39" i="2"/>
  <c r="W38" i="2"/>
  <c r="Y38" i="2" s="1"/>
  <c r="Z38" i="2" s="1"/>
  <c r="W37" i="2"/>
  <c r="W36" i="2"/>
  <c r="W35" i="2"/>
  <c r="W34" i="2"/>
  <c r="W33" i="2"/>
  <c r="W32" i="2"/>
  <c r="Y32" i="2" s="1"/>
  <c r="W31" i="2"/>
  <c r="W28" i="2"/>
  <c r="W27" i="2"/>
  <c r="W26" i="2"/>
  <c r="W25" i="2"/>
  <c r="W22" i="2"/>
  <c r="W21" i="2"/>
  <c r="Y21" i="2" s="1"/>
  <c r="W19" i="2"/>
  <c r="Y19" i="2" s="1"/>
  <c r="Z19" i="2" s="1"/>
  <c r="W17" i="2"/>
  <c r="W15" i="2"/>
  <c r="W14" i="2"/>
  <c r="W11" i="2"/>
  <c r="W10" i="2"/>
  <c r="W9" i="2"/>
  <c r="W8" i="2"/>
  <c r="Y8" i="2" s="1"/>
  <c r="J165" i="2"/>
  <c r="L165" i="2"/>
  <c r="N165" i="2"/>
  <c r="O165" i="2"/>
  <c r="P165" i="2"/>
  <c r="Q165" i="2"/>
  <c r="R165" i="2"/>
  <c r="S165" i="2"/>
  <c r="W171" i="2"/>
  <c r="Y171" i="2" s="1"/>
  <c r="Z171" i="2" s="1"/>
  <c r="W172" i="2"/>
  <c r="W173" i="2"/>
  <c r="W174" i="2"/>
  <c r="W175" i="2"/>
  <c r="N152" i="2"/>
  <c r="O152" i="2"/>
  <c r="P152" i="2"/>
  <c r="Q152" i="2"/>
  <c r="R152" i="2"/>
  <c r="S152" i="2"/>
  <c r="T152" i="2"/>
  <c r="T176" i="2" s="1"/>
  <c r="U152" i="2"/>
  <c r="U176" i="2" s="1"/>
  <c r="V152" i="2"/>
  <c r="V176" i="2" s="1"/>
  <c r="K176" i="2"/>
  <c r="W153" i="2"/>
  <c r="W148" i="2"/>
  <c r="W147" i="2"/>
  <c r="Y147" i="2" s="1"/>
  <c r="H140" i="2"/>
  <c r="J140" i="2"/>
  <c r="X140" i="2" s="1"/>
  <c r="G138" i="2"/>
  <c r="G140" i="2" s="1"/>
  <c r="W140" i="2" s="1"/>
  <c r="J119" i="2"/>
  <c r="X119" i="2" s="1"/>
  <c r="K119" i="2"/>
  <c r="M119" i="2"/>
  <c r="J133" i="2"/>
  <c r="X133" i="2" s="1"/>
  <c r="K133" i="2"/>
  <c r="M133" i="2"/>
  <c r="H93" i="2"/>
  <c r="H106" i="2" s="1"/>
  <c r="I93" i="2"/>
  <c r="I106" i="2" s="1"/>
  <c r="J93" i="2"/>
  <c r="K93" i="2"/>
  <c r="K106" i="2" s="1"/>
  <c r="L93" i="2"/>
  <c r="L106" i="2" s="1"/>
  <c r="M93" i="2"/>
  <c r="M106" i="2" s="1"/>
  <c r="N93" i="2"/>
  <c r="N106" i="2" s="1"/>
  <c r="O93" i="2"/>
  <c r="O106" i="2" s="1"/>
  <c r="P93" i="2"/>
  <c r="P106" i="2" s="1"/>
  <c r="Q93" i="2"/>
  <c r="Q106" i="2" s="1"/>
  <c r="R93" i="2"/>
  <c r="R106" i="2" s="1"/>
  <c r="S93" i="2"/>
  <c r="S106" i="2" s="1"/>
  <c r="T93" i="2"/>
  <c r="T106" i="2" s="1"/>
  <c r="U93" i="2"/>
  <c r="U106" i="2" s="1"/>
  <c r="V93" i="2"/>
  <c r="V106" i="2" s="1"/>
  <c r="G93" i="2"/>
  <c r="R91" i="2"/>
  <c r="V91" i="2"/>
  <c r="K77" i="2"/>
  <c r="M56" i="2"/>
  <c r="M54" i="2" s="1"/>
  <c r="M77" i="2" s="1"/>
  <c r="J54" i="2"/>
  <c r="J77" i="2" s="1"/>
  <c r="L54" i="2"/>
  <c r="N54" i="2"/>
  <c r="N77" i="2" s="1"/>
  <c r="O54" i="2"/>
  <c r="O77" i="2" s="1"/>
  <c r="P54" i="2"/>
  <c r="P77" i="2" s="1"/>
  <c r="Q54" i="2"/>
  <c r="Q77" i="2" s="1"/>
  <c r="R54" i="2"/>
  <c r="R77" i="2" s="1"/>
  <c r="S54" i="2"/>
  <c r="S77" i="2" s="1"/>
  <c r="T54" i="2"/>
  <c r="T77" i="2" s="1"/>
  <c r="U54" i="2"/>
  <c r="V54" i="2"/>
  <c r="G55" i="2"/>
  <c r="G54" i="2" s="1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G24" i="2"/>
  <c r="K20" i="2"/>
  <c r="M20" i="2"/>
  <c r="N20" i="2"/>
  <c r="P20" i="2"/>
  <c r="Q20" i="2"/>
  <c r="S20" i="2"/>
  <c r="T20" i="2"/>
  <c r="V20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G13" i="2"/>
  <c r="W13" i="2" s="1"/>
  <c r="Y97" i="2" l="1"/>
  <c r="Y105" i="2"/>
  <c r="Y125" i="2"/>
  <c r="Y62" i="2"/>
  <c r="Z62" i="2" s="1"/>
  <c r="Y70" i="2"/>
  <c r="Z70" i="2" s="1"/>
  <c r="Y95" i="2"/>
  <c r="Y103" i="2"/>
  <c r="Y61" i="2"/>
  <c r="Z61" i="2" s="1"/>
  <c r="Y69" i="2"/>
  <c r="Z69" i="2" s="1"/>
  <c r="Y122" i="2"/>
  <c r="Y162" i="2"/>
  <c r="G16" i="2"/>
  <c r="W16" i="2" s="1"/>
  <c r="M91" i="2"/>
  <c r="Y175" i="2"/>
  <c r="W23" i="2"/>
  <c r="Y23" i="2" s="1"/>
  <c r="Z23" i="2" s="1"/>
  <c r="Y167" i="2"/>
  <c r="Y166" i="2"/>
  <c r="Y126" i="2"/>
  <c r="J16" i="2"/>
  <c r="X16" i="2" s="1"/>
  <c r="Y155" i="2"/>
  <c r="Y163" i="2"/>
  <c r="Z163" i="2" s="1"/>
  <c r="Y34" i="2"/>
  <c r="Z34" i="2" s="1"/>
  <c r="Y42" i="2"/>
  <c r="Z42" i="2" s="1"/>
  <c r="Y51" i="2"/>
  <c r="Z51" i="2" s="1"/>
  <c r="Y124" i="2"/>
  <c r="Y156" i="2"/>
  <c r="Y11" i="2"/>
  <c r="Z11" i="2" s="1"/>
  <c r="Y144" i="2"/>
  <c r="Y14" i="2"/>
  <c r="Z14" i="2" s="1"/>
  <c r="G87" i="2"/>
  <c r="Y59" i="2"/>
  <c r="Z59" i="2" s="1"/>
  <c r="Y67" i="2"/>
  <c r="Z67" i="2" s="1"/>
  <c r="Y75" i="2"/>
  <c r="Z75" i="2" s="1"/>
  <c r="Y114" i="2"/>
  <c r="Z114" i="2" s="1"/>
  <c r="X80" i="2"/>
  <c r="Y80" i="2" s="1"/>
  <c r="Z80" i="2" s="1"/>
  <c r="J79" i="2"/>
  <c r="X79" i="2" s="1"/>
  <c r="X165" i="2"/>
  <c r="J176" i="2"/>
  <c r="Y60" i="2"/>
  <c r="Z60" i="2" s="1"/>
  <c r="Y68" i="2"/>
  <c r="Z68" i="2" s="1"/>
  <c r="Y76" i="2"/>
  <c r="Z76" i="2" s="1"/>
  <c r="K91" i="2"/>
  <c r="Q176" i="2"/>
  <c r="Y33" i="2"/>
  <c r="Z33" i="2" s="1"/>
  <c r="Y41" i="2"/>
  <c r="Z41" i="2" s="1"/>
  <c r="Y50" i="2"/>
  <c r="Z50" i="2" s="1"/>
  <c r="Y10" i="2"/>
  <c r="Z10" i="2" s="1"/>
  <c r="Y46" i="2"/>
  <c r="Y31" i="2"/>
  <c r="Y39" i="2"/>
  <c r="Z39" i="2" s="1"/>
  <c r="Y48" i="2"/>
  <c r="Z48" i="2" s="1"/>
  <c r="Y37" i="2"/>
  <c r="Z37" i="2" s="1"/>
  <c r="Y63" i="2"/>
  <c r="Z63" i="2" s="1"/>
  <c r="Y71" i="2"/>
  <c r="Z71" i="2" s="1"/>
  <c r="X152" i="2"/>
  <c r="Y174" i="2"/>
  <c r="Z174" i="2" s="1"/>
  <c r="Y169" i="2"/>
  <c r="Z169" i="2" s="1"/>
  <c r="Y116" i="2"/>
  <c r="Z116" i="2" s="1"/>
  <c r="Y146" i="2"/>
  <c r="Y173" i="2"/>
  <c r="Z173" i="2" s="1"/>
  <c r="W84" i="2"/>
  <c r="Y84" i="2" s="1"/>
  <c r="Z84" i="2" s="1"/>
  <c r="Y35" i="2"/>
  <c r="Z35" i="2" s="1"/>
  <c r="Y43" i="2"/>
  <c r="Y52" i="2"/>
  <c r="Y65" i="2"/>
  <c r="Z65" i="2" s="1"/>
  <c r="Y73" i="2"/>
  <c r="Z73" i="2" s="1"/>
  <c r="Y148" i="2"/>
  <c r="L176" i="2"/>
  <c r="Y57" i="2"/>
  <c r="Z57" i="2" s="1"/>
  <c r="Y66" i="2"/>
  <c r="Z66" i="2" s="1"/>
  <c r="Y74" i="2"/>
  <c r="Z74" i="2" s="1"/>
  <c r="Y98" i="2"/>
  <c r="Y108" i="2"/>
  <c r="Z108" i="2" s="1"/>
  <c r="X87" i="2"/>
  <c r="X12" i="2"/>
  <c r="Y88" i="2"/>
  <c r="Z88" i="2" s="1"/>
  <c r="Y99" i="2"/>
  <c r="Y137" i="2"/>
  <c r="G152" i="2"/>
  <c r="W152" i="2" s="1"/>
  <c r="Y152" i="2" s="1"/>
  <c r="Z152" i="2" s="1"/>
  <c r="Y100" i="2"/>
  <c r="Y117" i="2"/>
  <c r="Z117" i="2" s="1"/>
  <c r="Y168" i="2"/>
  <c r="Z168" i="2" s="1"/>
  <c r="Y129" i="2"/>
  <c r="Z129" i="2" s="1"/>
  <c r="Y110" i="2"/>
  <c r="Z110" i="2" s="1"/>
  <c r="Y81" i="2"/>
  <c r="Z81" i="2" s="1"/>
  <c r="X18" i="2"/>
  <c r="Y18" i="2" s="1"/>
  <c r="Z18" i="2" s="1"/>
  <c r="Y17" i="2"/>
  <c r="Z17" i="2" s="1"/>
  <c r="Y164" i="2"/>
  <c r="Z164" i="2" s="1"/>
  <c r="Y160" i="2"/>
  <c r="Z160" i="2" s="1"/>
  <c r="Y158" i="2"/>
  <c r="Z158" i="2" s="1"/>
  <c r="Y157" i="2"/>
  <c r="Y159" i="2"/>
  <c r="Z159" i="2" s="1"/>
  <c r="Y15" i="2"/>
  <c r="Z15" i="2" s="1"/>
  <c r="Y25" i="2"/>
  <c r="Z25" i="2" s="1"/>
  <c r="Y26" i="2"/>
  <c r="Z26" i="2" s="1"/>
  <c r="Y27" i="2"/>
  <c r="Z27" i="2" s="1"/>
  <c r="Y118" i="2"/>
  <c r="Z118" i="2" s="1"/>
  <c r="Y121" i="2"/>
  <c r="Y123" i="2"/>
  <c r="Y149" i="2"/>
  <c r="Y139" i="2"/>
  <c r="Y140" i="2"/>
  <c r="S176" i="2"/>
  <c r="Y28" i="2"/>
  <c r="Z28" i="2" s="1"/>
  <c r="Y135" i="2"/>
  <c r="X83" i="2"/>
  <c r="X24" i="2"/>
  <c r="R176" i="2"/>
  <c r="Y101" i="2"/>
  <c r="Y111" i="2"/>
  <c r="Z111" i="2" s="1"/>
  <c r="Y170" i="2"/>
  <c r="Z170" i="2" s="1"/>
  <c r="P176" i="2"/>
  <c r="Y9" i="2"/>
  <c r="Y22" i="2"/>
  <c r="Y82" i="2"/>
  <c r="Z82" i="2" s="1"/>
  <c r="W83" i="2"/>
  <c r="X20" i="2"/>
  <c r="W24" i="2"/>
  <c r="X93" i="2"/>
  <c r="O176" i="2"/>
  <c r="Y64" i="2"/>
  <c r="Z64" i="2" s="1"/>
  <c r="Y72" i="2"/>
  <c r="Z72" i="2" s="1"/>
  <c r="Y96" i="2"/>
  <c r="Y104" i="2"/>
  <c r="Y142" i="2"/>
  <c r="Y153" i="2"/>
  <c r="Z153" i="2" s="1"/>
  <c r="Y172" i="2"/>
  <c r="Z172" i="2" s="1"/>
  <c r="N176" i="2"/>
  <c r="Y85" i="2"/>
  <c r="Z85" i="2" s="1"/>
  <c r="O91" i="2"/>
  <c r="Y154" i="2"/>
  <c r="Z154" i="2" s="1"/>
  <c r="W93" i="2"/>
  <c r="G150" i="2"/>
  <c r="W150" i="2" s="1"/>
  <c r="Y150" i="2" s="1"/>
  <c r="W138" i="2"/>
  <c r="Y138" i="2" s="1"/>
  <c r="P91" i="2"/>
  <c r="W55" i="2"/>
  <c r="Y55" i="2" s="1"/>
  <c r="Y36" i="2"/>
  <c r="Z36" i="2" s="1"/>
  <c r="Y45" i="2"/>
  <c r="X54" i="2"/>
  <c r="G119" i="2"/>
  <c r="W119" i="2" s="1"/>
  <c r="Y119" i="2" s="1"/>
  <c r="Z119" i="2" s="1"/>
  <c r="Y113" i="2"/>
  <c r="Z113" i="2" s="1"/>
  <c r="Y131" i="2"/>
  <c r="Y132" i="2"/>
  <c r="Z132" i="2" s="1"/>
  <c r="W112" i="2"/>
  <c r="Y112" i="2" s="1"/>
  <c r="Z112" i="2" s="1"/>
  <c r="J106" i="2"/>
  <c r="X106" i="2" s="1"/>
  <c r="G106" i="2"/>
  <c r="W106" i="2" s="1"/>
  <c r="W87" i="2"/>
  <c r="Y89" i="2"/>
  <c r="Z89" i="2" s="1"/>
  <c r="Y86" i="2"/>
  <c r="Z86" i="2" s="1"/>
  <c r="Y90" i="2"/>
  <c r="Z90" i="2" s="1"/>
  <c r="X77" i="2"/>
  <c r="Y56" i="2"/>
  <c r="Z56" i="2" s="1"/>
  <c r="G12" i="2"/>
  <c r="W12" i="2" s="1"/>
  <c r="Y13" i="2"/>
  <c r="W20" i="2"/>
  <c r="Y20" i="2" s="1"/>
  <c r="Z20" i="2" s="1"/>
  <c r="M165" i="2"/>
  <c r="M176" i="2" s="1"/>
  <c r="G165" i="2"/>
  <c r="G133" i="2"/>
  <c r="W133" i="2" s="1"/>
  <c r="Y133" i="2" s="1"/>
  <c r="Z133" i="2" s="1"/>
  <c r="G79" i="2"/>
  <c r="G58" i="2"/>
  <c r="Y16" i="2" l="1"/>
  <c r="Z16" i="2" s="1"/>
  <c r="J29" i="2"/>
  <c r="X29" i="2" s="1"/>
  <c r="J91" i="2"/>
  <c r="X91" i="2" s="1"/>
  <c r="M177" i="2"/>
  <c r="F7" i="1" s="1"/>
  <c r="K7" i="1" s="1"/>
  <c r="Y87" i="2"/>
  <c r="Z87" i="2" s="1"/>
  <c r="Y93" i="2"/>
  <c r="Y12" i="2"/>
  <c r="Y83" i="2"/>
  <c r="Z83" i="2" s="1"/>
  <c r="Y54" i="2"/>
  <c r="X176" i="2"/>
  <c r="Y24" i="2"/>
  <c r="Y106" i="2"/>
  <c r="W165" i="2"/>
  <c r="Y165" i="2" s="1"/>
  <c r="Z165" i="2" s="1"/>
  <c r="G176" i="2"/>
  <c r="W176" i="2" s="1"/>
  <c r="G91" i="2"/>
  <c r="W91" i="2" s="1"/>
  <c r="W79" i="2"/>
  <c r="Y79" i="2" s="1"/>
  <c r="Z79" i="2" s="1"/>
  <c r="G77" i="2"/>
  <c r="W77" i="2" s="1"/>
  <c r="Y77" i="2" s="1"/>
  <c r="W58" i="2"/>
  <c r="Y58" i="2" s="1"/>
  <c r="Z58" i="2" s="1"/>
  <c r="G29" i="2"/>
  <c r="W29" i="2" s="1"/>
  <c r="Y29" i="2" s="1"/>
  <c r="Z29" i="2" s="1"/>
  <c r="J177" i="2" l="1"/>
  <c r="X177" i="2" s="1"/>
  <c r="Y91" i="2"/>
  <c r="Z91" i="2" s="1"/>
  <c r="Y176" i="2"/>
  <c r="Z176" i="2" s="1"/>
  <c r="G177" i="2"/>
  <c r="W177" i="2" s="1"/>
  <c r="Y177" i="2" l="1"/>
  <c r="Z177" i="2" s="1"/>
  <c r="C7" i="1"/>
  <c r="O7" i="1" s="1"/>
</calcChain>
</file>

<file path=xl/sharedStrings.xml><?xml version="1.0" encoding="utf-8"?>
<sst xmlns="http://schemas.openxmlformats.org/spreadsheetml/2006/main" count="614" uniqueCount="265">
  <si>
    <t>Штатні працівники</t>
  </si>
  <si>
    <t>За строковими трудовими договорами</t>
  </si>
  <si>
    <t>За договорами ЦПХ</t>
  </si>
  <si>
    <t>місяців</t>
  </si>
  <si>
    <t>годин</t>
  </si>
  <si>
    <t>місяць</t>
  </si>
  <si>
    <t>дні</t>
  </si>
  <si>
    <t>учасн.</t>
  </si>
  <si>
    <t>шт.</t>
  </si>
  <si>
    <t>Фотофіксація</t>
  </si>
  <si>
    <t>сторінка</t>
  </si>
  <si>
    <t>Бухгалтерські послуги</t>
  </si>
  <si>
    <t>Розрахунково-касове обслуговування (відповідно до тарифів обслуговуючого банку)</t>
  </si>
  <si>
    <t>послуга</t>
  </si>
  <si>
    <t>Послуги інтернет-провайдера (вказати період надання послуг)</t>
  </si>
  <si>
    <t>Банківська комісія за переказ (відповідно до тарифів обслуговуючого банку)</t>
  </si>
  <si>
    <t>4.1,1</t>
  </si>
  <si>
    <t>4.1,2</t>
  </si>
  <si>
    <t>1.5,1</t>
  </si>
  <si>
    <t>1.5,2</t>
  </si>
  <si>
    <t>1.5,3</t>
  </si>
  <si>
    <t>1.5,4</t>
  </si>
  <si>
    <t>1.4,1</t>
  </si>
  <si>
    <t>1.4,2</t>
  </si>
  <si>
    <r>
      <rPr>
        <b/>
        <sz val="9"/>
        <rFont val="Times New Roman"/>
        <family val="1"/>
        <charset val="204"/>
      </rPr>
      <t>Звіт про надходження та використання коштів для реалізації проекту
Назва Грантоотримувача:
Назва проєкту:
Дата початку проєкту:
Дата завершення проєкту:</t>
    </r>
  </si>
  <si>
    <t>Розділ: Стаття: Підстаття: 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</si>
  <si>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</si>
  <si>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</si>
  <si>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</si>
  <si>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</si>
  <si>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</si>
  <si>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</si>
  <si>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>Загальна  сума витрат по проекту, грн.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</si>
  <si>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</si>
  <si>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</si>
  <si>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</si>
  <si>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</si>
  <si>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</si>
  <si>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</si>
  <si>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r>
      <rPr>
        <b/>
        <sz val="9"/>
        <rFont val="Times New Roman"/>
        <family val="1"/>
        <charset val="204"/>
      </rPr>
      <t>Кількість/
Період</t>
    </r>
  </si>
  <si>
    <r>
      <rPr>
        <b/>
        <sz val="9"/>
        <rFont val="Times New Roman"/>
        <family val="1"/>
        <charset val="204"/>
      </rPr>
      <t>Вартість за
одиницю, грн</t>
    </r>
  </si>
  <si>
    <r>
      <rPr>
        <b/>
        <sz val="9"/>
        <rFont val="Times New Roman"/>
        <family val="1"/>
        <charset val="204"/>
      </rPr>
      <t>Загальна сума,
грн. (=5*6)</t>
    </r>
  </si>
  <si>
    <r>
      <rPr>
        <b/>
        <sz val="9"/>
        <rFont val="Times New Roman"/>
        <family val="1"/>
        <charset val="204"/>
      </rPr>
      <t>Загальна сума,
грн. (=8*9)</t>
    </r>
  </si>
  <si>
    <r>
      <rPr>
        <b/>
        <sz val="9"/>
        <rFont val="Times New Roman"/>
        <family val="1"/>
        <charset val="204"/>
      </rPr>
      <t>Вартість за
одиницю, грн.</t>
    </r>
  </si>
  <si>
    <r>
      <rPr>
        <b/>
        <sz val="9"/>
        <rFont val="Times New Roman"/>
        <family val="1"/>
        <charset val="204"/>
      </rPr>
      <t>Загальна сума,
грн. (11*12)</t>
    </r>
  </si>
  <si>
    <r>
      <rPr>
        <b/>
        <sz val="9"/>
        <rFont val="Times New Roman"/>
        <family val="1"/>
        <charset val="204"/>
      </rPr>
      <t>Загальна сума,
грн. (=14*15)</t>
    </r>
  </si>
  <si>
    <r>
      <rPr>
        <b/>
        <sz val="9"/>
        <rFont val="Times New Roman"/>
        <family val="1"/>
        <charset val="204"/>
      </rPr>
      <t>Загальна сума,
грн. (=17*18)</t>
    </r>
  </si>
  <si>
    <r>
      <rPr>
        <b/>
        <sz val="9"/>
        <rFont val="Times New Roman"/>
        <family val="1"/>
        <charset val="204"/>
      </rPr>
      <t>Загальна сума,
грн. (=20*21)</t>
    </r>
  </si>
  <si>
    <t>грн.</t>
  </si>
  <si>
    <t>%</t>
  </si>
  <si>
    <t>Розділ ІІ:                  ВИТРАТИ:</t>
  </si>
  <si>
    <t>Стаття:</t>
  </si>
  <si>
    <t>Винагорода членам команди проєкту</t>
  </si>
  <si>
    <t>Підстаття:</t>
  </si>
  <si>
    <r>
      <rPr>
        <b/>
        <i/>
        <sz val="9"/>
        <rFont val="Times New Roman"/>
        <family val="1"/>
        <charset val="204"/>
      </rPr>
      <t>Оплата праці штатних працівників  організації-
заявника (лише у вигляді премії)</t>
    </r>
  </si>
  <si>
    <t>Пункт:</t>
  </si>
  <si>
    <t>1.1.1</t>
  </si>
  <si>
    <t>Повне ПІБ, посада (роль у проєкті)</t>
  </si>
  <si>
    <t>1.1.2</t>
  </si>
  <si>
    <t>1.1.3</t>
  </si>
  <si>
    <t>За  трудовими договорами</t>
  </si>
  <si>
    <t>#DIV/0!</t>
  </si>
  <si>
    <t>1.2.1</t>
  </si>
  <si>
    <t>1.2.2</t>
  </si>
  <si>
    <t>1.2.3</t>
  </si>
  <si>
    <t>1.3.1</t>
  </si>
  <si>
    <r>
      <rPr>
        <sz val="9"/>
        <rFont val="Times New Roman"/>
        <family val="1"/>
        <charset val="204"/>
      </rPr>
      <t>Повне ПІБ, зазначити конкретну назву
послуги/виконання робіт</t>
    </r>
  </si>
  <si>
    <t>1.3.2</t>
  </si>
  <si>
    <t>1.3.3</t>
  </si>
  <si>
    <r>
      <rPr>
        <b/>
        <i/>
        <sz val="9"/>
        <rFont val="Times New Roman"/>
        <family val="1"/>
        <charset val="204"/>
      </rPr>
      <t>Соціальні внески з оплати праці (нарахування
ЄСВ)</t>
    </r>
  </si>
  <si>
    <t>За договорами з ФОП</t>
  </si>
  <si>
    <t>Всього по статті 1 "Винагорода членам команди":</t>
  </si>
  <si>
    <t>Витрати пов'язані з відрядженнями (для штатних працівників)</t>
  </si>
  <si>
    <t>Вартість проїзду (для штатних працівників)</t>
  </si>
  <si>
    <t>2.1.1</t>
  </si>
  <si>
    <r>
      <rPr>
        <sz val="9"/>
        <rFont val="Times New Roman"/>
        <family val="1"/>
        <charset val="204"/>
      </rPr>
      <t>Вартість квитків (з деталізацією маршруту і
прізвищем відрядженої особи)</t>
    </r>
  </si>
  <si>
    <t>2.1.2</t>
  </si>
  <si>
    <t>2.1.3</t>
  </si>
  <si>
    <r>
      <rPr>
        <b/>
        <i/>
        <sz val="9"/>
        <rFont val="Times New Roman"/>
        <family val="1"/>
        <charset val="204"/>
      </rPr>
      <t>Вартість проживання (для штатних
працівників)</t>
    </r>
  </si>
  <si>
    <t>2.2.1</t>
  </si>
  <si>
    <r>
      <rPr>
        <sz val="9"/>
        <rFont val="Times New Roman"/>
        <family val="1"/>
        <charset val="204"/>
      </rPr>
      <t>Рахунки з готелів (з вказаним прізвищем відрядженої
особи)</t>
    </r>
  </si>
  <si>
    <t>доба</t>
  </si>
  <si>
    <t>2.2.2</t>
  </si>
  <si>
    <t>2.2.3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</si>
  <si>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</si>
  <si>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</si>
  <si>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</si>
  <si>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</si>
  <si>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</si>
  <si>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</si>
  <si>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</si>
  <si>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</si>
  <si>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r>
      <rPr>
        <b/>
        <i/>
        <sz val="9"/>
        <rFont val="Times New Roman"/>
        <family val="1"/>
        <charset val="204"/>
      </rPr>
      <t>Обладнання, інструменти, інвентар, які необхідні для використання його при реалізації
проєкту грантоотримувача</t>
    </r>
  </si>
  <si>
    <t>3.1.1</t>
  </si>
  <si>
    <r>
      <rPr>
        <sz val="9"/>
        <rFont val="Times New Roman"/>
        <family val="1"/>
        <charset val="204"/>
      </rPr>
      <t>Найменування обладнання (з деталізацією технічних
характеристик)</t>
    </r>
  </si>
  <si>
    <t>3.1.2</t>
  </si>
  <si>
    <r>
      <rPr>
        <sz val="9"/>
        <rFont val="Times New Roman"/>
        <family val="1"/>
        <charset val="204"/>
      </rPr>
      <t>Найменування інструменту (з деталізацією технічних
характеристик)</t>
    </r>
  </si>
  <si>
    <t>3.1.3</t>
  </si>
  <si>
    <r>
      <rPr>
        <sz val="9"/>
        <rFont val="Times New Roman"/>
        <family val="1"/>
        <charset val="204"/>
      </rPr>
      <t>Найменування інвентаря (з деталізацією технічних
характеристик)</t>
    </r>
  </si>
  <si>
    <r>
      <rPr>
        <b/>
        <i/>
        <sz val="9"/>
        <rFont val="Times New Roman"/>
        <family val="1"/>
        <charset val="204"/>
      </rPr>
      <t>Нематеріальні активи, які необхідні до
придбання для використання їх при реалізації проєкту грантоотримувача (за рахунок</t>
    </r>
  </si>
  <si>
    <t>3.2.1</t>
  </si>
  <si>
    <r>
      <rPr>
        <sz val="9"/>
        <rFont val="Times New Roman"/>
        <family val="1"/>
        <charset val="204"/>
      </rPr>
      <t>Програмне забезпечення  (з деталізацією технічних
характеристик)</t>
    </r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</si>
  <si>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</si>
  <si>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</si>
  <si>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</si>
  <si>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</si>
  <si>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</si>
  <si>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Оренда приміщення</t>
  </si>
  <si>
    <t>4.1.3</t>
  </si>
  <si>
    <r>
      <rPr>
        <sz val="9"/>
        <rFont val="Times New Roman"/>
        <family val="1"/>
        <charset val="204"/>
      </rPr>
      <t>кв.м
(годин, діб)</t>
    </r>
  </si>
  <si>
    <t>Оренда техніки, обладнання та інструменту</t>
  </si>
  <si>
    <t>4.2.1</t>
  </si>
  <si>
    <t>4.2.2</t>
  </si>
  <si>
    <t>4.2.3</t>
  </si>
  <si>
    <t>Оренда транспорту</t>
  </si>
  <si>
    <t>4.3.1</t>
  </si>
  <si>
    <t>км (годин)</t>
  </si>
  <si>
    <t>4.3.2</t>
  </si>
  <si>
    <t>4.3.3</t>
  </si>
  <si>
    <t>Оренда сценічно-постановочних засобів</t>
  </si>
  <si>
    <t>4.4.1</t>
  </si>
  <si>
    <r>
      <rPr>
        <sz val="9"/>
        <rFont val="Times New Roman"/>
        <family val="1"/>
        <charset val="204"/>
      </rPr>
      <t>Найменування (з деталізацією технічних
характеристик)</t>
    </r>
  </si>
  <si>
    <t>4.,4.2</t>
  </si>
  <si>
    <t>4.4,3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</si>
  <si>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</si>
  <si>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</si>
  <si>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</si>
  <si>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</si>
  <si>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</si>
  <si>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>Витрати учасників проєкту, які беруть участь у заходах проєкту та не отримують оплату праці та/або винагороду</t>
  </si>
  <si>
    <t>Послуги з харчування</t>
  </si>
  <si>
    <t>5.1.1</t>
  </si>
  <si>
    <t>5.1.2</t>
  </si>
  <si>
    <t>5.1.3</t>
  </si>
  <si>
    <r>
      <rPr>
        <sz val="9"/>
        <rFont val="Times New Roman"/>
        <family val="1"/>
        <charset val="204"/>
      </rPr>
      <t>Послуги з харчування (сніданок/обід/вечеря/кава-
брейк)</t>
    </r>
  </si>
  <si>
    <t>Витрати на проїзд учасників заходів</t>
  </si>
  <si>
    <t>5.2.1</t>
  </si>
  <si>
    <r>
      <rPr>
        <sz val="9"/>
        <rFont val="Times New Roman"/>
        <family val="1"/>
        <charset val="204"/>
      </rPr>
      <t>Вартість квитків (з деталізацією маршруту і прізвищем
особи, що відряджається)</t>
    </r>
  </si>
  <si>
    <t>5.2.2</t>
  </si>
  <si>
    <t>5.2.3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</si>
  <si>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</si>
  <si>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</si>
  <si>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</si>
  <si>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</si>
  <si>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</si>
  <si>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</si>
  <si>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Основні матеріали та сировина</t>
  </si>
  <si>
    <t>6.1.1</t>
  </si>
  <si>
    <t>6.1.2</t>
  </si>
  <si>
    <t>6.1.3</t>
  </si>
  <si>
    <t>Найменування</t>
  </si>
  <si>
    <t>Носії, накопичувачі</t>
  </si>
  <si>
    <t>6.2.1</t>
  </si>
  <si>
    <t>6.2.2</t>
  </si>
  <si>
    <t>6.2.3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</si>
  <si>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</si>
  <si>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</si>
  <si>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</si>
  <si>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</si>
  <si>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</si>
  <si>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</si>
  <si>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Друк листівок</t>
  </si>
  <si>
    <t>Друк плакатів</t>
  </si>
  <si>
    <t>Послуги копірайтера</t>
  </si>
  <si>
    <t>Всього по статті 7 "Поліграфічні послуги":</t>
  </si>
  <si>
    <t>Видавничі послуги</t>
  </si>
  <si>
    <t>Послуги коректора</t>
  </si>
  <si>
    <t>Послуги верстки</t>
  </si>
  <si>
    <t>Друк книг</t>
  </si>
  <si>
    <t>екземпляр</t>
  </si>
  <si>
    <t>Друк журналів</t>
  </si>
  <si>
    <t>Інші витрати (вказати надану послугу)</t>
  </si>
  <si>
    <r>
      <rPr>
        <sz val="9"/>
        <rFont val="Times New Roman"/>
        <family val="1"/>
        <charset val="204"/>
      </rPr>
      <t>Соціальні внески за договорами ЦПХ з підрядниками
(ЄСВ) розділу "Видавничі послуги"</t>
    </r>
  </si>
  <si>
    <t>Всього по статті 8 "Видавничі послуги":</t>
  </si>
  <si>
    <t>Послуги з просування</t>
  </si>
  <si>
    <t>Всього по статті  9 "Послуги з просування":</t>
  </si>
  <si>
    <t>Створення web-ресурсу</t>
  </si>
  <si>
    <r>
      <rPr>
        <sz val="9"/>
        <rFont val="Times New Roman"/>
        <family val="1"/>
        <charset val="204"/>
      </rPr>
      <t>Витрати зі створення сайту (зазначити конкретну
назву послуги відповідно до технічного завдання)</t>
    </r>
  </si>
  <si>
    <r>
      <rPr>
        <sz val="9"/>
        <rFont val="Times New Roman"/>
        <family val="1"/>
        <charset val="204"/>
      </rPr>
      <t>Соціальні внески за договорами ЦПХ з підрядниками
(ЄСВ) розділу "Створення web-ресурсу"</t>
    </r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</si>
  <si>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</si>
  <si>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</si>
  <si>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r>
      <rPr>
        <sz val="9"/>
        <rFont val="Times New Roman"/>
        <family val="1"/>
        <charset val="204"/>
      </rPr>
      <t>Найменування методичних, навчальних,
інформаційних матеріалів</t>
    </r>
  </si>
  <si>
    <r>
      <rPr>
        <b/>
        <i/>
        <sz val="9"/>
        <rFont val="Times New Roman"/>
        <family val="1"/>
        <charset val="204"/>
      </rPr>
      <t>Всього по статті 11 "Придбання методичних, навчальних, інформаційних
матеріалів, в т.ч. на електроних носіях інформації":</t>
    </r>
  </si>
  <si>
    <t>Послуги з перекладу</t>
  </si>
  <si>
    <r>
      <rPr>
        <sz val="9"/>
        <rFont val="Times New Roman"/>
        <family val="1"/>
        <charset val="204"/>
      </rPr>
      <t>Соціальні внески за договорами ЦПХ з підрядниками
(ЄСВ) розділу "Послуги з перекладу"</t>
    </r>
  </si>
  <si>
    <t>Всього по статті 12 "Послуги з перекладу":</t>
  </si>
  <si>
    <t>Інші прямі витрати</t>
  </si>
  <si>
    <t>Адміністративні витрати</t>
  </si>
  <si>
    <t>Юридичні послуги</t>
  </si>
  <si>
    <r>
      <rPr>
        <sz val="9"/>
        <rFont val="Times New Roman"/>
        <family val="1"/>
        <charset val="204"/>
      </rPr>
      <t>Соціальні внески за договорами ЦПХ з підрядниками
(ЄСВ) розділу "Адміністративні витрати"</t>
    </r>
  </si>
  <si>
    <r>
      <rPr>
        <b/>
        <i/>
        <sz val="9"/>
        <rFont val="Times New Roman"/>
        <family val="1"/>
        <charset val="204"/>
      </rPr>
      <t>Послуги комп'ютерної обробки, монтажу,
зведення</t>
    </r>
  </si>
  <si>
    <r>
      <rPr>
        <sz val="9"/>
        <rFont val="Times New Roman"/>
        <family val="1"/>
        <charset val="204"/>
      </rPr>
      <t>Зазначити конкретну назву послуги відповідно до
технічного завдання</t>
    </r>
  </si>
  <si>
    <r>
      <rPr>
        <sz val="9"/>
        <rFont val="Times New Roman"/>
        <family val="1"/>
        <charset val="204"/>
      </rPr>
      <t>Соціальні внески за договорами ЦПХ з підрядниками
(ЄСВ) розділу "Послуги комп'ютерної обробки,</t>
    </r>
  </si>
  <si>
    <t>Витрати на послуги страхування</t>
  </si>
  <si>
    <t>Вказати предмет страхування</t>
  </si>
  <si>
    <t>Всього по статті 13 "Інші прямі витрати":</t>
  </si>
  <si>
    <t>Всього по розділу ІІ "Витрати":</t>
  </si>
  <si>
    <t>6.1.4</t>
  </si>
  <si>
    <t>4.2,4</t>
  </si>
  <si>
    <t>4.2,5</t>
  </si>
  <si>
    <t>4.2,6</t>
  </si>
  <si>
    <r>
      <rPr>
        <b/>
        <sz val="9"/>
        <rFont val="Arial"/>
        <family val="2"/>
      </rPr>
      <t xml:space="preserve">ЗВІТ
про надходження та використання коштів для реалізації проєкту за період з </t>
    </r>
    <r>
      <rPr>
        <u/>
        <sz val="9"/>
        <rFont val="Times New Roman"/>
        <family val="1"/>
      </rPr>
      <t>                                     </t>
    </r>
    <r>
      <rPr>
        <sz val="9"/>
        <rFont val="Times New Roman"/>
        <family val="1"/>
      </rPr>
      <t xml:space="preserve"> </t>
    </r>
    <r>
      <rPr>
        <b/>
        <sz val="9"/>
        <rFont val="Arial"/>
        <family val="2"/>
      </rPr>
      <t xml:space="preserve">по </t>
    </r>
    <r>
      <rPr>
        <u/>
        <sz val="9"/>
        <rFont val="Times New Roman"/>
        <family val="1"/>
      </rPr>
      <t>                                            </t>
    </r>
    <r>
      <rPr>
        <sz val="9"/>
        <rFont val="Times New Roman"/>
        <family val="1"/>
      </rPr>
      <t xml:space="preserve"> </t>
    </r>
    <r>
      <rPr>
        <b/>
        <sz val="9"/>
        <rFont val="Arial"/>
        <family val="2"/>
      </rPr>
      <t>2021 року</t>
    </r>
  </si>
  <si>
    <r>
      <rPr>
        <b/>
        <sz val="9"/>
        <rFont val="Calibri"/>
        <family val="1"/>
      </rPr>
      <t>Загальна сума гранту</t>
    </r>
  </si>
  <si>
    <r>
      <rPr>
        <b/>
        <sz val="9"/>
        <rFont val="Calibri"/>
        <family val="1"/>
      </rPr>
      <t>Загальна сума співфінансування</t>
    </r>
  </si>
  <si>
    <r>
      <rPr>
        <b/>
        <sz val="9"/>
        <rFont val="Calibri"/>
        <family val="1"/>
      </rPr>
      <t>Загальна сума реінвестицій (дохід отриманий від реалізації книг,
квитків, програм та інше)</t>
    </r>
  </si>
  <si>
    <r>
      <rPr>
        <b/>
        <sz val="9"/>
        <rFont val="Calibri"/>
        <family val="1"/>
      </rPr>
      <t>Загальна сума всього проєкту</t>
    </r>
  </si>
  <si>
    <r>
      <rPr>
        <sz val="9"/>
        <rFont val="Calibri"/>
        <family val="1"/>
      </rPr>
      <t>Кошти організацій- партнерів
(повна назва організації)</t>
    </r>
  </si>
  <si>
    <r>
      <rPr>
        <sz val="9"/>
        <rFont val="Calibri"/>
        <family val="1"/>
      </rPr>
      <t>Кошти державного та місцевих бюджетів (повна назва організації)</t>
    </r>
  </si>
  <si>
    <r>
      <rPr>
        <sz val="9"/>
        <rFont val="Calibri"/>
        <family val="1"/>
      </rPr>
      <t>Кошти інших інстутиційних донорів</t>
    </r>
  </si>
  <si>
    <r>
      <rPr>
        <sz val="9"/>
        <rFont val="Calibri"/>
        <family val="1"/>
      </rPr>
      <t>Кошти приватних донорів</t>
    </r>
  </si>
  <si>
    <r>
      <rPr>
        <sz val="9"/>
        <rFont val="Calibri"/>
        <family val="1"/>
      </rPr>
      <t>Власні кошти організації- заявника</t>
    </r>
  </si>
  <si>
    <r>
      <rPr>
        <sz val="9"/>
        <rFont val="Calibri"/>
        <family val="1"/>
      </rPr>
      <t>Загальна сума</t>
    </r>
  </si>
  <si>
    <r>
      <rPr>
        <sz val="9"/>
        <rFont val="Calibri"/>
        <family val="1"/>
      </rPr>
      <t>%</t>
    </r>
  </si>
  <si>
    <r>
      <rPr>
        <sz val="9"/>
        <rFont val="Calibri"/>
        <family val="1"/>
      </rPr>
      <t>грн.</t>
    </r>
  </si>
  <si>
    <r>
      <rPr>
        <sz val="9"/>
        <rFont val="Calibri"/>
        <family val="1"/>
      </rPr>
      <t>грн. (ст.3+ст.4+ст.5+
ст.6+ст.7)</t>
    </r>
  </si>
  <si>
    <r>
      <rPr>
        <b/>
        <sz val="9"/>
        <rFont val="Calibri"/>
        <family val="1"/>
      </rPr>
      <t>%</t>
    </r>
  </si>
  <si>
    <r>
      <rPr>
        <b/>
        <sz val="9"/>
        <rFont val="Calibri"/>
        <family val="1"/>
      </rPr>
      <t>грн.</t>
    </r>
  </si>
  <si>
    <r>
      <rPr>
        <sz val="9"/>
        <rFont val="Calibri"/>
        <family val="1"/>
      </rPr>
      <t>стовпці</t>
    </r>
  </si>
  <si>
    <r>
      <rPr>
        <sz val="9"/>
        <rFont val="Calibri"/>
        <family val="1"/>
      </rPr>
      <t>плановий бюджет</t>
    </r>
  </si>
  <si>
    <r>
      <rPr>
        <sz val="9"/>
        <rFont val="Calibri"/>
        <family val="1"/>
      </rPr>
      <t>фактичний бюджет</t>
    </r>
  </si>
  <si>
    <r>
      <rPr>
        <sz val="9"/>
        <rFont val="Calibri"/>
        <family val="1"/>
      </rPr>
      <t>профінансовано</t>
    </r>
  </si>
  <si>
    <r>
      <rPr>
        <sz val="9"/>
        <rFont val="Calibri"/>
        <family val="1"/>
      </rPr>
      <t>залишок до
фінансування</t>
    </r>
  </si>
  <si>
    <r>
      <rPr>
        <b/>
        <sz val="9"/>
        <rFont val="Arial"/>
        <family val="2"/>
      </rPr>
      <t>РЕЗУЛЬТАТ РЕАЛІЗАЦІЇ ПРОЄКТУ</t>
    </r>
  </si>
  <si>
    <r>
      <rPr>
        <i/>
        <sz val="9"/>
        <rFont val="Arial"/>
        <family val="2"/>
      </rPr>
      <t>(посада)                                                                                                                                                                                                                 (підпис, печатка)                                                                                                                                    (ПІБ)</t>
    </r>
  </si>
  <si>
    <r>
      <rPr>
        <b/>
        <sz val="9"/>
        <rFont val="Arial"/>
        <family val="2"/>
      </rPr>
      <t>ФОНД:                                                                                                                                                                                                                                                                   ГРАНТООТРИМУВАЧ:</t>
    </r>
  </si>
  <si>
    <r>
      <rPr>
        <i/>
        <sz val="9"/>
        <rFont val="Arial"/>
        <family val="2"/>
      </rPr>
      <t>(підпис, печатка)                                                                                                                                                                                                                                                                                                                                                                                                                                               (підпис, печатка)</t>
    </r>
  </si>
  <si>
    <t>Потоцький Станіслав, координатор проєкту</t>
  </si>
  <si>
    <t>Фіщук Ірина, менеджер проєкту</t>
  </si>
  <si>
    <t>1.4.3</t>
  </si>
  <si>
    <t>Послуги з харчування (сніданок/обід/вечеря/кава-брейк)</t>
  </si>
  <si>
    <t>Вартість квитків (з деталізацією маршруту і прізвищем особи, що відряджається)</t>
  </si>
  <si>
    <t>Рахунки з готелів (з вказаним прізвищем відрядженої особи)</t>
  </si>
  <si>
    <t>Виготовлення макетів карт</t>
  </si>
  <si>
    <t>Друк карт</t>
  </si>
  <si>
    <t>Виготовлення макетів рекламних листівок</t>
  </si>
  <si>
    <t>Друк рекламних листівок</t>
  </si>
  <si>
    <t xml:space="preserve">Друк банерів </t>
  </si>
  <si>
    <t>Друк інших роздаткових матеріалів</t>
  </si>
  <si>
    <t>Інші поліграфічні послуги</t>
  </si>
  <si>
    <t xml:space="preserve">Соціальні внески за договорами ЦПХ з підрядниками (ЄСВ) розділу "Поліграфічні послуги" </t>
  </si>
  <si>
    <t>Відеофіксація</t>
  </si>
  <si>
    <t xml:space="preserve">Рекламні витрати </t>
  </si>
  <si>
    <t>SMM, SO (SEO)</t>
  </si>
  <si>
    <t>13.1.1</t>
  </si>
  <si>
    <t>13.1.2</t>
  </si>
  <si>
    <t>13.4.1</t>
  </si>
  <si>
    <t>13.4.2</t>
  </si>
  <si>
    <t>13.4.3</t>
  </si>
  <si>
    <t>13.4.4</t>
  </si>
  <si>
    <t>Послуги зі створення знаків - інформаційних щитів Загальної карти</t>
  </si>
  <si>
    <t>13.4.5</t>
  </si>
  <si>
    <t>Послуги із розміщення стійок оцинкованих для знаків Загальної карти</t>
  </si>
  <si>
    <t>13.4.6</t>
  </si>
  <si>
    <t>Послуги з організації промотуру</t>
  </si>
  <si>
    <t>13.4.7</t>
  </si>
  <si>
    <t>Послуга зі створення знаків локацій</t>
  </si>
  <si>
    <t>13.4.8</t>
  </si>
  <si>
    <t>Послуги з розміщення знаків гастрономічної локації</t>
  </si>
  <si>
    <t>13.4.9</t>
  </si>
  <si>
    <t>Транспортні послуги з перевезення учасників промотурів (Івано-Франківська область)</t>
  </si>
  <si>
    <t>Соціальні внески за договорами ЦПХ з підрядниками (ЄСВ) розділу "Інші прямі витрати"</t>
  </si>
  <si>
    <t>13.4.10</t>
  </si>
  <si>
    <t>Назва конкурсної програми: Назва ЛОТ-у:Культурно-туристичний маршрут
Назва Грантоотримувача: Верховинська селищна рада Назва проєкту: Гастромандрівка слідами українських  літераторів
Дата початку проєкту: липень 2021
Дата завершення проєкту: 15.11. 2021</t>
  </si>
  <si>
    <r>
      <rPr>
        <sz val="9"/>
        <rFont val="Trebuchet MS"/>
        <family val="2"/>
      </rPr>
      <t>Додаток №4</t>
    </r>
    <r>
      <rPr>
        <u/>
        <sz val="9"/>
        <rFont val="Times New Roman"/>
        <family val="1"/>
      </rPr>
      <t xml:space="preserve">
</t>
    </r>
    <r>
      <rPr>
        <sz val="9"/>
        <rFont val="Trebuchet MS"/>
        <family val="2"/>
      </rPr>
      <t xml:space="preserve">до Договору про надання гранту № 4REG11-30177 </t>
    </r>
    <r>
      <rPr>
        <sz val="9"/>
        <rFont val="Times New Roman"/>
        <family val="1"/>
      </rPr>
      <t xml:space="preserve"> </t>
    </r>
    <r>
      <rPr>
        <sz val="9"/>
        <rFont val="Trebuchet MS"/>
        <family val="2"/>
      </rPr>
      <t>від "26"липня 2021 року</t>
    </r>
  </si>
  <si>
    <r>
      <rPr>
        <sz val="9"/>
        <rFont val="Calibri"/>
        <family val="1"/>
      </rPr>
      <t xml:space="preserve">Склав:                          </t>
    </r>
    <r>
      <rPr>
        <u/>
        <sz val="9"/>
        <rFont val="Times New Roman"/>
        <family val="1"/>
      </rPr>
      <t xml:space="preserve">             Заступник голови Верховинської селищної ради	                                                                        	 Маківничук Марія Іванівна                                       
</t>
    </r>
    <r>
      <rPr>
        <sz val="9"/>
        <rFont val="Calibri"/>
        <family val="1"/>
      </rPr>
      <t xml:space="preserve">посада                                                                                                                                                                  підпис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</si>
</sst>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%;[Red]0.00%"/>
    <numFmt numFmtId="165" formatCode="0.0"/>
    <numFmt numFmtId="166" formatCode="0.00;[Red]0.00"/>
    <numFmt numFmtId="167" formatCode="yy\.m\.d;@"/>
    <numFmt numFmtId="168" formatCode="d\.m"/>
    <numFmt numFmtId="169" formatCode="0.00_ ;[Red]\-0.00\ "/>
  </numFmts>
  <fonts count="26" x14ac:knownFonts="1">
    <font>
      <sz val="10"/>
      <color rgb="FF000000"/>
      <name val="Times New Roman"/>
      <charset val="204"/>
    </font>
    <font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Arial"/>
      <family val="2"/>
    </font>
    <font>
      <b/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color rgb="FF000000"/>
      <name val="Calibri"/>
      <family val="2"/>
      <charset val="204"/>
    </font>
    <font>
      <b/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rebuchet MS"/>
      <family val="2"/>
    </font>
    <font>
      <u/>
      <sz val="9"/>
      <name val="Times New Roman"/>
      <family val="1"/>
    </font>
    <font>
      <sz val="9"/>
      <name val="Times New Roman"/>
      <family val="1"/>
    </font>
    <font>
      <b/>
      <sz val="9"/>
      <name val="Calibri"/>
      <family val="2"/>
      <charset val="204"/>
    </font>
    <font>
      <b/>
      <sz val="9"/>
      <name val="Calibri"/>
      <family val="1"/>
    </font>
    <font>
      <sz val="9"/>
      <name val="Calibri"/>
      <family val="1"/>
    </font>
    <font>
      <sz val="9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rgb="FFFF0000"/>
      <name val="Calibri"/>
      <family val="2"/>
      <charset val="204"/>
    </font>
    <font>
      <i/>
      <sz val="9"/>
      <name val="Arial"/>
      <family val="2"/>
      <charset val="204"/>
    </font>
    <font>
      <i/>
      <sz val="9"/>
      <name val="Arial"/>
      <family val="2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EF2CB"/>
      </patternFill>
    </fill>
    <fill>
      <patternFill patternType="solid">
        <fgColor rgb="FFFFFF00"/>
      </patternFill>
    </fill>
    <fill>
      <patternFill patternType="solid">
        <fgColor rgb="FFE2EFD9"/>
      </patternFill>
    </fill>
    <fill>
      <patternFill patternType="solid">
        <fgColor rgb="FFDEEAF6"/>
      </patternFill>
    </fill>
    <fill>
      <patternFill patternType="solid">
        <fgColor rgb="FFECECEC"/>
      </patternFill>
    </fill>
    <fill>
      <patternFill patternType="solid">
        <fgColor rgb="FFEDEDED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5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 wrapText="1"/>
    </xf>
    <xf numFmtId="1" fontId="9" fillId="3" borderId="12" xfId="0" applyNumberFormat="1" applyFont="1" applyFill="1" applyBorder="1" applyAlignment="1">
      <alignment horizontal="center" vertical="center" shrinkToFit="1"/>
    </xf>
    <xf numFmtId="1" fontId="9" fillId="5" borderId="12" xfId="0" applyNumberFormat="1" applyFont="1" applyFill="1" applyBorder="1" applyAlignment="1">
      <alignment horizontal="center" vertical="center" shrinkToFit="1"/>
    </xf>
    <xf numFmtId="0" fontId="8" fillId="5" borderId="12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165" fontId="9" fillId="6" borderId="12" xfId="0" applyNumberFormat="1" applyFont="1" applyFill="1" applyBorder="1" applyAlignment="1">
      <alignment horizontal="center" vertical="center" shrinkToFit="1"/>
    </xf>
    <xf numFmtId="0" fontId="2" fillId="6" borderId="12" xfId="0" applyFont="1" applyFill="1" applyBorder="1" applyAlignment="1">
      <alignment horizontal="center" vertical="center" wrapText="1"/>
    </xf>
    <xf numFmtId="2" fontId="2" fillId="6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wrapText="1"/>
    </xf>
    <xf numFmtId="14" fontId="9" fillId="0" borderId="12" xfId="0" applyNumberFormat="1" applyFont="1" applyFill="1" applyBorder="1" applyAlignment="1">
      <alignment horizontal="center" vertical="center" wrapText="1"/>
    </xf>
    <xf numFmtId="2" fontId="9" fillId="7" borderId="12" xfId="0" applyNumberFormat="1" applyFont="1" applyFill="1" applyBorder="1" applyAlignment="1">
      <alignment horizontal="center" vertical="center" shrinkToFit="1"/>
    </xf>
    <xf numFmtId="2" fontId="2" fillId="7" borderId="12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2" fontId="9" fillId="6" borderId="12" xfId="0" applyNumberFormat="1" applyFont="1" applyFill="1" applyBorder="1" applyAlignment="1">
      <alignment horizontal="center" vertical="center" shrinkToFit="1"/>
    </xf>
    <xf numFmtId="165" fontId="9" fillId="0" borderId="12" xfId="0" applyNumberFormat="1" applyFont="1" applyFill="1" applyBorder="1" applyAlignment="1">
      <alignment horizontal="center" vertical="center" shrinkToFit="1"/>
    </xf>
    <xf numFmtId="2" fontId="9" fillId="0" borderId="12" xfId="0" applyNumberFormat="1" applyFont="1" applyFill="1" applyBorder="1" applyAlignment="1">
      <alignment horizontal="center" vertical="center" shrinkToFit="1"/>
    </xf>
    <xf numFmtId="0" fontId="2" fillId="7" borderId="12" xfId="0" applyFont="1" applyFill="1" applyBorder="1" applyAlignment="1">
      <alignment horizontal="center" vertical="center" wrapText="1"/>
    </xf>
    <xf numFmtId="167" fontId="9" fillId="0" borderId="12" xfId="0" applyNumberFormat="1" applyFont="1" applyFill="1" applyBorder="1" applyAlignment="1">
      <alignment horizontal="center" vertical="center" shrinkToFit="1"/>
    </xf>
    <xf numFmtId="2" fontId="9" fillId="4" borderId="12" xfId="0" applyNumberFormat="1" applyFont="1" applyFill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top" shrinkToFit="1"/>
    </xf>
    <xf numFmtId="1" fontId="7" fillId="0" borderId="1" xfId="0" applyNumberFormat="1" applyFont="1" applyFill="1" applyBorder="1" applyAlignment="1">
      <alignment horizontal="left" vertical="top" indent="3" shrinkToFit="1"/>
    </xf>
    <xf numFmtId="2" fontId="7" fillId="0" borderId="1" xfId="0" applyNumberFormat="1" applyFont="1" applyFill="1" applyBorder="1" applyAlignment="1">
      <alignment horizontal="left" vertical="top" indent="3" shrinkToFit="1"/>
    </xf>
    <xf numFmtId="2" fontId="7" fillId="0" borderId="1" xfId="0" applyNumberFormat="1" applyFont="1" applyFill="1" applyBorder="1" applyAlignment="1">
      <alignment horizontal="center" vertical="top" shrinkToFit="1"/>
    </xf>
    <xf numFmtId="10" fontId="19" fillId="0" borderId="1" xfId="0" applyNumberFormat="1" applyFont="1" applyFill="1" applyBorder="1" applyAlignment="1">
      <alignment horizontal="center" vertical="top" shrinkToFit="1"/>
    </xf>
    <xf numFmtId="2" fontId="19" fillId="0" borderId="1" xfId="0" applyNumberFormat="1" applyFont="1" applyFill="1" applyBorder="1" applyAlignment="1">
      <alignment horizontal="center" vertical="top" shrinkToFit="1"/>
    </xf>
    <xf numFmtId="164" fontId="20" fillId="0" borderId="1" xfId="0" applyNumberFormat="1" applyFont="1" applyFill="1" applyBorder="1" applyAlignment="1">
      <alignment horizontal="center" vertical="top" shrinkToFit="1"/>
    </xf>
    <xf numFmtId="0" fontId="2" fillId="0" borderId="1" xfId="0" applyFont="1" applyFill="1" applyBorder="1" applyAlignment="1">
      <alignment horizontal="left" vertical="top" wrapText="1" indent="1"/>
    </xf>
    <xf numFmtId="0" fontId="4" fillId="4" borderId="2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wrapText="1"/>
    </xf>
    <xf numFmtId="2" fontId="5" fillId="4" borderId="2" xfId="0" applyNumberFormat="1" applyFont="1" applyFill="1" applyBorder="1" applyAlignment="1">
      <alignment horizontal="right" vertical="top" shrinkToFit="1"/>
    </xf>
    <xf numFmtId="166" fontId="6" fillId="4" borderId="2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left" wrapText="1" indent="9"/>
    </xf>
    <xf numFmtId="0" fontId="2" fillId="0" borderId="0" xfId="0" applyFont="1" applyFill="1" applyBorder="1" applyAlignment="1">
      <alignment horizontal="left" vertical="top" wrapText="1" indent="18"/>
    </xf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center" wrapText="1" indent="3"/>
    </xf>
    <xf numFmtId="0" fontId="15" fillId="0" borderId="6" xfId="0" applyFont="1" applyFill="1" applyBorder="1" applyAlignment="1">
      <alignment horizontal="left" vertical="center" wrapText="1" indent="3"/>
    </xf>
    <xf numFmtId="0" fontId="15" fillId="0" borderId="7" xfId="0" applyFont="1" applyFill="1" applyBorder="1" applyAlignment="1">
      <alignment horizontal="left" vertical="center" wrapText="1" indent="3"/>
    </xf>
    <xf numFmtId="0" fontId="15" fillId="0" borderId="8" xfId="0" applyFont="1" applyFill="1" applyBorder="1" applyAlignment="1">
      <alignment horizontal="left" vertical="center" wrapText="1" indent="3"/>
    </xf>
    <xf numFmtId="0" fontId="15" fillId="0" borderId="9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center" wrapText="1" indent="1"/>
    </xf>
    <xf numFmtId="0" fontId="2" fillId="0" borderId="6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15" fillId="0" borderId="5" xfId="0" applyFont="1" applyFill="1" applyBorder="1" applyAlignment="1">
      <alignment horizontal="left" vertical="center" wrapText="1" indent="2"/>
    </xf>
    <xf numFmtId="0" fontId="15" fillId="0" borderId="6" xfId="0" applyFont="1" applyFill="1" applyBorder="1" applyAlignment="1">
      <alignment horizontal="left" vertical="center" wrapText="1" indent="2"/>
    </xf>
    <xf numFmtId="0" fontId="15" fillId="0" borderId="7" xfId="0" applyFont="1" applyFill="1" applyBorder="1" applyAlignment="1">
      <alignment horizontal="left" vertical="center" wrapText="1" indent="2"/>
    </xf>
    <xf numFmtId="0" fontId="15" fillId="0" borderId="8" xfId="0" applyFont="1" applyFill="1" applyBorder="1" applyAlignment="1">
      <alignment horizontal="left" vertical="center" wrapText="1" indent="2"/>
    </xf>
    <xf numFmtId="0" fontId="18" fillId="0" borderId="9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top" wrapText="1"/>
    </xf>
    <xf numFmtId="1" fontId="7" fillId="0" borderId="9" xfId="0" applyNumberFormat="1" applyFont="1" applyFill="1" applyBorder="1" applyAlignment="1">
      <alignment horizontal="center" vertical="top" shrinkToFit="1"/>
    </xf>
    <xf numFmtId="1" fontId="7" fillId="0" borderId="11" xfId="0" applyNumberFormat="1" applyFont="1" applyFill="1" applyBorder="1" applyAlignment="1">
      <alignment horizontal="center" vertical="top" shrinkToFit="1"/>
    </xf>
    <xf numFmtId="2" fontId="7" fillId="0" borderId="9" xfId="0" applyNumberFormat="1" applyFont="1" applyFill="1" applyBorder="1" applyAlignment="1">
      <alignment horizontal="center" vertical="top" shrinkToFit="1"/>
    </xf>
    <xf numFmtId="2" fontId="7" fillId="0" borderId="11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2" fontId="8" fillId="2" borderId="12" xfId="0" applyNumberFormat="1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2" fontId="2" fillId="7" borderId="12" xfId="0" applyNumberFormat="1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2" fontId="11" fillId="0" borderId="12" xfId="0" applyNumberFormat="1" applyFont="1" applyFill="1" applyBorder="1" applyAlignment="1">
      <alignment horizontal="center" vertical="center" wrapText="1"/>
    </xf>
    <xf numFmtId="2" fontId="9" fillId="6" borderId="12" xfId="0" applyNumberFormat="1" applyFont="1" applyFill="1" applyBorder="1" applyAlignment="1">
      <alignment horizontal="center" vertical="center" shrinkToFit="1"/>
    </xf>
    <xf numFmtId="0" fontId="2" fillId="7" borderId="12" xfId="0" applyFont="1" applyFill="1" applyBorder="1" applyAlignment="1">
      <alignment horizontal="center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top" wrapText="1" indent="5"/>
    </xf>
    <xf numFmtId="0" fontId="4" fillId="0" borderId="0" xfId="0" applyFont="1" applyFill="1" applyBorder="1" applyAlignment="1">
      <alignment horizontal="left" vertical="top" wrapText="1" indent="5"/>
    </xf>
    <xf numFmtId="0" fontId="21" fillId="0" borderId="0" xfId="0" applyFont="1" applyFill="1" applyBorder="1" applyAlignment="1">
      <alignment horizontal="left" vertical="top" wrapText="1" indent="9"/>
    </xf>
    <xf numFmtId="0" fontId="23" fillId="0" borderId="13" xfId="0" applyFont="1" applyBorder="1" applyAlignment="1">
      <alignment horizontal="center" vertical="center"/>
    </xf>
    <xf numFmtId="4" fontId="23" fillId="0" borderId="14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4" fontId="23" fillId="0" borderId="16" xfId="0" applyNumberFormat="1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" fontId="23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" fontId="23" fillId="10" borderId="1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" fontId="23" fillId="0" borderId="23" xfId="0" applyNumberFormat="1" applyFont="1" applyBorder="1" applyAlignment="1">
      <alignment horizontal="center" vertical="center"/>
    </xf>
    <xf numFmtId="168" fontId="9" fillId="0" borderId="24" xfId="0" applyNumberFormat="1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4" fontId="23" fillId="0" borderId="26" xfId="0" applyNumberFormat="1" applyFont="1" applyBorder="1" applyAlignment="1">
      <alignment horizontal="center" vertical="center"/>
    </xf>
    <xf numFmtId="4" fontId="23" fillId="0" borderId="27" xfId="0" applyNumberFormat="1" applyFont="1" applyBorder="1" applyAlignment="1">
      <alignment horizontal="center" vertical="center"/>
    </xf>
    <xf numFmtId="4" fontId="23" fillId="0" borderId="28" xfId="0" applyNumberFormat="1" applyFont="1" applyBorder="1" applyAlignment="1">
      <alignment horizontal="center" vertical="center"/>
    </xf>
    <xf numFmtId="168" fontId="9" fillId="0" borderId="21" xfId="0" applyNumberFormat="1" applyFont="1" applyBorder="1" applyAlignment="1">
      <alignment horizontal="center" vertical="center"/>
    </xf>
    <xf numFmtId="4" fontId="23" fillId="0" borderId="11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4" fontId="23" fillId="0" borderId="18" xfId="0" applyNumberFormat="1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/>
    </xf>
    <xf numFmtId="168" fontId="9" fillId="10" borderId="21" xfId="0" applyNumberFormat="1" applyFont="1" applyFill="1" applyBorder="1" applyAlignment="1">
      <alignment horizontal="center" vertical="center"/>
    </xf>
    <xf numFmtId="0" fontId="23" fillId="10" borderId="21" xfId="0" applyFont="1" applyFill="1" applyBorder="1" applyAlignment="1">
      <alignment horizontal="center" vertical="center"/>
    </xf>
    <xf numFmtId="4" fontId="23" fillId="10" borderId="11" xfId="0" applyNumberFormat="1" applyFont="1" applyFill="1" applyBorder="1" applyAlignment="1">
      <alignment horizontal="center" vertical="center"/>
    </xf>
    <xf numFmtId="4" fontId="23" fillId="10" borderId="1" xfId="0" applyNumberFormat="1" applyFont="1" applyFill="1" applyBorder="1" applyAlignment="1">
      <alignment horizontal="center" vertical="center"/>
    </xf>
    <xf numFmtId="4" fontId="23" fillId="10" borderId="19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 wrapText="1"/>
    </xf>
    <xf numFmtId="1" fontId="9" fillId="3" borderId="12" xfId="0" applyNumberFormat="1" applyFont="1" applyFill="1" applyBorder="1" applyAlignment="1">
      <alignment horizontal="left" vertical="center" wrapText="1" shrinkToFit="1"/>
    </xf>
    <xf numFmtId="0" fontId="2" fillId="6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0" fillId="6" borderId="1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9" borderId="10" xfId="0" applyFont="1" applyFill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4" fillId="2" borderId="12" xfId="0" applyFont="1" applyFill="1" applyBorder="1" applyAlignment="1">
      <alignment horizontal="center" vertical="center" wrapText="1"/>
    </xf>
    <xf numFmtId="2" fontId="24" fillId="2" borderId="12" xfId="0" applyNumberFormat="1" applyFont="1" applyFill="1" applyBorder="1" applyAlignment="1">
      <alignment horizontal="center" vertical="center" wrapText="1"/>
    </xf>
    <xf numFmtId="2" fontId="24" fillId="2" borderId="12" xfId="0" applyNumberFormat="1" applyFont="1" applyFill="1" applyBorder="1" applyAlignment="1">
      <alignment horizontal="center" vertical="center" wrapText="1"/>
    </xf>
    <xf numFmtId="1" fontId="24" fillId="3" borderId="12" xfId="0" applyNumberFormat="1" applyFont="1" applyFill="1" applyBorder="1" applyAlignment="1">
      <alignment horizontal="center" vertical="center" shrinkToFit="1"/>
    </xf>
    <xf numFmtId="2" fontId="24" fillId="6" borderId="12" xfId="0" applyNumberFormat="1" applyFont="1" applyFill="1" applyBorder="1" applyAlignment="1">
      <alignment horizontal="center" vertical="center" shrinkToFit="1"/>
    </xf>
    <xf numFmtId="166" fontId="24" fillId="6" borderId="12" xfId="0" applyNumberFormat="1" applyFont="1" applyFill="1" applyBorder="1" applyAlignment="1">
      <alignment horizontal="center" vertical="center" shrinkToFit="1"/>
    </xf>
    <xf numFmtId="2" fontId="24" fillId="6" borderId="12" xfId="0" applyNumberFormat="1" applyFont="1" applyFill="1" applyBorder="1" applyAlignment="1">
      <alignment horizontal="center" vertical="center" wrapText="1"/>
    </xf>
    <xf numFmtId="2" fontId="24" fillId="0" borderId="12" xfId="0" applyNumberFormat="1" applyFont="1" applyFill="1" applyBorder="1" applyAlignment="1">
      <alignment horizontal="center" vertical="center" shrinkToFit="1"/>
    </xf>
    <xf numFmtId="166" fontId="24" fillId="0" borderId="12" xfId="0" applyNumberFormat="1" applyFont="1" applyFill="1" applyBorder="1" applyAlignment="1">
      <alignment horizontal="center" vertical="center" shrinkToFit="1"/>
    </xf>
    <xf numFmtId="2" fontId="23" fillId="6" borderId="12" xfId="0" applyNumberFormat="1" applyFont="1" applyFill="1" applyBorder="1" applyAlignment="1">
      <alignment horizontal="center" vertical="center" shrinkToFit="1"/>
    </xf>
    <xf numFmtId="2" fontId="24" fillId="0" borderId="12" xfId="0" applyNumberFormat="1" applyFont="1" applyFill="1" applyBorder="1" applyAlignment="1">
      <alignment horizontal="center" vertical="center" wrapText="1"/>
    </xf>
    <xf numFmtId="2" fontId="24" fillId="7" borderId="12" xfId="0" applyNumberFormat="1" applyFont="1" applyFill="1" applyBorder="1" applyAlignment="1">
      <alignment horizontal="center" vertical="center" shrinkToFit="1"/>
    </xf>
    <xf numFmtId="2" fontId="24" fillId="7" borderId="12" xfId="0" applyNumberFormat="1" applyFont="1" applyFill="1" applyBorder="1" applyAlignment="1">
      <alignment horizontal="center" vertical="center" wrapText="1"/>
    </xf>
    <xf numFmtId="166" fontId="24" fillId="7" borderId="12" xfId="0" applyNumberFormat="1" applyFont="1" applyFill="1" applyBorder="1" applyAlignment="1">
      <alignment horizontal="center" vertical="center" shrinkToFit="1"/>
    </xf>
    <xf numFmtId="2" fontId="24" fillId="8" borderId="12" xfId="0" applyNumberFormat="1" applyFont="1" applyFill="1" applyBorder="1" applyAlignment="1">
      <alignment horizontal="center" vertical="center" wrapText="1"/>
    </xf>
    <xf numFmtId="2" fontId="24" fillId="4" borderId="12" xfId="0" applyNumberFormat="1" applyFont="1" applyFill="1" applyBorder="1" applyAlignment="1">
      <alignment horizontal="center" vertical="center" shrinkToFit="1"/>
    </xf>
    <xf numFmtId="2" fontId="24" fillId="4" borderId="12" xfId="0" applyNumberFormat="1" applyFont="1" applyFill="1" applyBorder="1" applyAlignment="1">
      <alignment horizontal="center" vertical="center" wrapText="1"/>
    </xf>
    <xf numFmtId="2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9" fontId="24" fillId="2" borderId="12" xfId="0" applyNumberFormat="1" applyFont="1" applyFill="1" applyBorder="1" applyAlignment="1">
      <alignment horizontal="center" vertical="center" wrapText="1"/>
    </xf>
    <xf numFmtId="169" fontId="24" fillId="6" borderId="12" xfId="0" applyNumberFormat="1" applyFont="1" applyFill="1" applyBorder="1" applyAlignment="1">
      <alignment horizontal="center" vertical="center" shrinkToFit="1"/>
    </xf>
    <xf numFmtId="169" fontId="24" fillId="0" borderId="12" xfId="0" applyNumberFormat="1" applyFont="1" applyFill="1" applyBorder="1" applyAlignment="1">
      <alignment horizontal="center" vertical="center" shrinkToFit="1"/>
    </xf>
    <xf numFmtId="169" fontId="23" fillId="6" borderId="12" xfId="0" applyNumberFormat="1" applyFont="1" applyFill="1" applyBorder="1" applyAlignment="1">
      <alignment horizontal="center" vertical="center" shrinkToFit="1"/>
    </xf>
    <xf numFmtId="169" fontId="24" fillId="7" borderId="12" xfId="0" applyNumberFormat="1" applyFont="1" applyFill="1" applyBorder="1" applyAlignment="1">
      <alignment horizontal="center" vertical="center" shrinkToFit="1"/>
    </xf>
    <xf numFmtId="169" fontId="24" fillId="8" borderId="12" xfId="0" applyNumberFormat="1" applyFont="1" applyFill="1" applyBorder="1" applyAlignment="1">
      <alignment horizontal="center" vertical="center" shrinkToFit="1"/>
    </xf>
    <xf numFmtId="169" fontId="24" fillId="4" borderId="12" xfId="0" applyNumberFormat="1" applyFont="1" applyFill="1" applyBorder="1" applyAlignment="1">
      <alignment horizontal="center" vertical="center" shrinkToFit="1"/>
    </xf>
    <xf numFmtId="169" fontId="23" fillId="0" borderId="0" xfId="0" applyNumberFormat="1" applyFont="1" applyFill="1" applyBorder="1" applyAlignment="1">
      <alignment horizontal="center" vertical="center"/>
    </xf>
    <xf numFmtId="9" fontId="18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wrapText="1" indent="15"/>
    </xf>
    <xf numFmtId="0" fontId="25" fillId="0" borderId="0" xfId="0" applyFont="1" applyFill="1" applyBorder="1" applyAlignment="1">
      <alignment horizontal="left" vertical="top" wrapText="1" indent="18"/>
    </xf>
    <xf numFmtId="0" fontId="3" fillId="0" borderId="0" xfId="0" applyFont="1" applyFill="1" applyBorder="1" applyAlignment="1">
      <alignment horizontal="left" wrapText="1" indent="9"/>
    </xf>
    <xf numFmtId="0" fontId="11" fillId="0" borderId="0" xfId="0" applyFont="1" applyFill="1" applyBorder="1" applyAlignment="1">
      <alignment horizontal="left" wrapText="1" indent="15"/>
    </xf>
    <xf numFmtId="9" fontId="15" fillId="0" borderId="1" xfId="0" applyNumberFormat="1" applyFont="1" applyFill="1" applyBorder="1" applyAlignment="1">
      <alignment horizontal="center" vertical="top" wrapText="1"/>
    </xf>
    <xf numFmtId="2" fontId="9" fillId="6" borderId="12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75199</xdr:rowOff>
    </xdr:from>
    <xdr:ext cx="521878" cy="382866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199"/>
          <a:ext cx="521878" cy="38286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76707</xdr:colOff>
      <xdr:row>0</xdr:row>
      <xdr:rowOff>112776</xdr:rowOff>
    </xdr:from>
    <xdr:ext cx="1498600" cy="31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0" y="0"/>
          <a:ext cx="1498600" cy="3175"/>
        </a:xfrm>
        <a:custGeom>
          <a:avLst/>
          <a:gdLst/>
          <a:ahLst/>
          <a:cxnLst/>
          <a:rect l="0" t="0" r="0" b="0"/>
          <a:pathLst>
            <a:path w="1498600" h="3175">
              <a:moveTo>
                <a:pt x="1498092" y="0"/>
              </a:moveTo>
              <a:lnTo>
                <a:pt x="0" y="0"/>
              </a:lnTo>
              <a:lnTo>
                <a:pt x="0" y="3047"/>
              </a:lnTo>
              <a:lnTo>
                <a:pt x="1498092" y="3047"/>
              </a:lnTo>
              <a:lnTo>
                <a:pt x="1498092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76707</xdr:colOff>
      <xdr:row>0</xdr:row>
      <xdr:rowOff>112776</xdr:rowOff>
    </xdr:from>
    <xdr:ext cx="629920" cy="317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0" y="0"/>
          <a:ext cx="629920" cy="3175"/>
        </a:xfrm>
        <a:custGeom>
          <a:avLst/>
          <a:gdLst/>
          <a:ahLst/>
          <a:cxnLst/>
          <a:rect l="0" t="0" r="0" b="0"/>
          <a:pathLst>
            <a:path w="629920" h="3175">
              <a:moveTo>
                <a:pt x="629412" y="0"/>
              </a:moveTo>
              <a:lnTo>
                <a:pt x="0" y="0"/>
              </a:lnTo>
              <a:lnTo>
                <a:pt x="0" y="3047"/>
              </a:lnTo>
              <a:lnTo>
                <a:pt x="629412" y="3047"/>
              </a:lnTo>
              <a:lnTo>
                <a:pt x="629412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497331</xdr:colOff>
      <xdr:row>2</xdr:row>
      <xdr:rowOff>60083</xdr:rowOff>
    </xdr:from>
    <xdr:ext cx="1077595" cy="31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0" y="0"/>
          <a:ext cx="1077595" cy="3175"/>
        </a:xfrm>
        <a:custGeom>
          <a:avLst/>
          <a:gdLst/>
          <a:ahLst/>
          <a:cxnLst/>
          <a:rect l="0" t="0" r="0" b="0"/>
          <a:pathLst>
            <a:path w="1077595" h="3175">
              <a:moveTo>
                <a:pt x="1077468" y="0"/>
              </a:moveTo>
              <a:lnTo>
                <a:pt x="0" y="0"/>
              </a:lnTo>
              <a:lnTo>
                <a:pt x="0" y="3048"/>
              </a:lnTo>
              <a:lnTo>
                <a:pt x="1077468" y="3048"/>
              </a:lnTo>
              <a:lnTo>
                <a:pt x="1077468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76708</xdr:colOff>
      <xdr:row>0</xdr:row>
      <xdr:rowOff>112776</xdr:rowOff>
    </xdr:from>
    <xdr:ext cx="2044064" cy="317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0" y="0"/>
          <a:ext cx="2044064" cy="3175"/>
        </a:xfrm>
        <a:custGeom>
          <a:avLst/>
          <a:gdLst/>
          <a:ahLst/>
          <a:cxnLst/>
          <a:rect l="0" t="0" r="0" b="0"/>
          <a:pathLst>
            <a:path w="2044064" h="3175">
              <a:moveTo>
                <a:pt x="2043683" y="0"/>
              </a:moveTo>
              <a:lnTo>
                <a:pt x="0" y="0"/>
              </a:lnTo>
              <a:lnTo>
                <a:pt x="0" y="3047"/>
              </a:lnTo>
              <a:lnTo>
                <a:pt x="2043683" y="3047"/>
              </a:lnTo>
              <a:lnTo>
                <a:pt x="2043683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5</xdr:col>
      <xdr:colOff>76708</xdr:colOff>
      <xdr:row>2</xdr:row>
      <xdr:rowOff>60083</xdr:rowOff>
    </xdr:from>
    <xdr:ext cx="1022985" cy="317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0" y="0"/>
          <a:ext cx="1022985" cy="3175"/>
        </a:xfrm>
        <a:custGeom>
          <a:avLst/>
          <a:gdLst/>
          <a:ahLst/>
          <a:cxnLst/>
          <a:rect l="0" t="0" r="0" b="0"/>
          <a:pathLst>
            <a:path w="1022985" h="3175">
              <a:moveTo>
                <a:pt x="1022603" y="0"/>
              </a:moveTo>
              <a:lnTo>
                <a:pt x="0" y="0"/>
              </a:lnTo>
              <a:lnTo>
                <a:pt x="0" y="3048"/>
              </a:lnTo>
              <a:lnTo>
                <a:pt x="1022603" y="3048"/>
              </a:lnTo>
              <a:lnTo>
                <a:pt x="1022603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opLeftCell="A4" workbookViewId="0">
      <selection activeCell="A11" sqref="A11:P11"/>
    </sheetView>
  </sheetViews>
  <sheetFormatPr defaultRowHeight="12" x14ac:dyDescent="0.25"/>
  <cols>
    <col min="1" max="1" width="8.88671875" style="1" customWidth="1"/>
    <col min="2" max="2" width="8.21875" style="1" customWidth="1"/>
    <col min="3" max="3" width="11.5546875" style="1" customWidth="1"/>
    <col min="4" max="4" width="11.77734375" style="1" customWidth="1"/>
    <col min="5" max="5" width="11.5546875" style="1" customWidth="1"/>
    <col min="6" max="6" width="8" style="1" customWidth="1"/>
    <col min="7" max="7" width="3.33203125" style="1" customWidth="1"/>
    <col min="8" max="8" width="11.5546875" style="1" customWidth="1"/>
    <col min="9" max="9" width="11.77734375" style="1" customWidth="1"/>
    <col min="10" max="10" width="8.21875" style="1" customWidth="1"/>
    <col min="11" max="11" width="11.5546875" style="1" customWidth="1"/>
    <col min="12" max="12" width="8.21875" style="1" customWidth="1"/>
    <col min="13" max="13" width="11.5546875" style="1" customWidth="1"/>
    <col min="14" max="14" width="8.21875" style="1" customWidth="1"/>
    <col min="15" max="15" width="11.5546875" style="1" customWidth="1"/>
    <col min="16" max="16" width="30.44140625" style="1" customWidth="1"/>
    <col min="17" max="16384" width="8.88671875" style="1"/>
  </cols>
  <sheetData>
    <row r="1" spans="1:16" ht="101.25" customHeight="1" x14ac:dyDescent="0.25">
      <c r="A1" s="171" t="s">
        <v>262</v>
      </c>
      <c r="B1" s="47"/>
      <c r="C1" s="47"/>
      <c r="D1" s="47"/>
      <c r="E1" s="47"/>
      <c r="F1" s="47"/>
      <c r="G1" s="170" t="s">
        <v>263</v>
      </c>
      <c r="H1" s="48"/>
      <c r="I1" s="48"/>
      <c r="J1" s="48"/>
      <c r="K1" s="48"/>
      <c r="L1" s="48"/>
      <c r="M1" s="48"/>
      <c r="N1" s="48"/>
      <c r="O1" s="48"/>
      <c r="P1" s="48"/>
    </row>
    <row r="2" spans="1:16" x14ac:dyDescent="0.25">
      <c r="A2" s="49" t="s">
        <v>201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x14ac:dyDescent="0.25">
      <c r="A3" s="50"/>
      <c r="B3" s="53" t="s">
        <v>202</v>
      </c>
      <c r="C3" s="54"/>
      <c r="D3" s="57" t="s">
        <v>203</v>
      </c>
      <c r="E3" s="58"/>
      <c r="F3" s="58"/>
      <c r="G3" s="58"/>
      <c r="H3" s="58"/>
      <c r="I3" s="58"/>
      <c r="J3" s="58"/>
      <c r="K3" s="59"/>
      <c r="L3" s="60" t="s">
        <v>204</v>
      </c>
      <c r="M3" s="61"/>
      <c r="N3" s="64" t="s">
        <v>205</v>
      </c>
      <c r="O3" s="65"/>
    </row>
    <row r="4" spans="1:16" ht="72" x14ac:dyDescent="0.25">
      <c r="A4" s="51"/>
      <c r="B4" s="55"/>
      <c r="C4" s="56"/>
      <c r="D4" s="2" t="s">
        <v>206</v>
      </c>
      <c r="E4" s="29" t="s">
        <v>207</v>
      </c>
      <c r="F4" s="68" t="s">
        <v>208</v>
      </c>
      <c r="G4" s="69"/>
      <c r="H4" s="29" t="s">
        <v>209</v>
      </c>
      <c r="I4" s="30" t="s">
        <v>210</v>
      </c>
      <c r="J4" s="70" t="s">
        <v>211</v>
      </c>
      <c r="K4" s="71"/>
      <c r="L4" s="62"/>
      <c r="M4" s="63"/>
      <c r="N4" s="66"/>
      <c r="O4" s="67"/>
    </row>
    <row r="5" spans="1:16" ht="36" x14ac:dyDescent="0.25">
      <c r="A5" s="52"/>
      <c r="B5" s="31" t="s">
        <v>212</v>
      </c>
      <c r="C5" s="32" t="s">
        <v>213</v>
      </c>
      <c r="D5" s="31" t="s">
        <v>213</v>
      </c>
      <c r="E5" s="31" t="s">
        <v>213</v>
      </c>
      <c r="F5" s="72" t="s">
        <v>213</v>
      </c>
      <c r="G5" s="73"/>
      <c r="H5" s="31" t="s">
        <v>213</v>
      </c>
      <c r="I5" s="32" t="s">
        <v>213</v>
      </c>
      <c r="J5" s="31" t="s">
        <v>212</v>
      </c>
      <c r="K5" s="33" t="s">
        <v>214</v>
      </c>
      <c r="L5" s="31" t="s">
        <v>212</v>
      </c>
      <c r="M5" s="32" t="s">
        <v>213</v>
      </c>
      <c r="N5" s="34" t="s">
        <v>215</v>
      </c>
      <c r="O5" s="34" t="s">
        <v>216</v>
      </c>
    </row>
    <row r="6" spans="1:16" x14ac:dyDescent="0.25">
      <c r="A6" s="31" t="s">
        <v>217</v>
      </c>
      <c r="B6" s="35">
        <v>1</v>
      </c>
      <c r="C6" s="36">
        <v>2</v>
      </c>
      <c r="D6" s="35">
        <v>3</v>
      </c>
      <c r="E6" s="35">
        <v>4</v>
      </c>
      <c r="F6" s="74">
        <v>5</v>
      </c>
      <c r="G6" s="75"/>
      <c r="H6" s="35">
        <v>6</v>
      </c>
      <c r="I6" s="36">
        <v>7</v>
      </c>
      <c r="J6" s="35">
        <v>8</v>
      </c>
      <c r="K6" s="35">
        <v>9</v>
      </c>
      <c r="L6" s="35">
        <v>10</v>
      </c>
      <c r="M6" s="36">
        <v>11</v>
      </c>
      <c r="N6" s="35">
        <v>12</v>
      </c>
      <c r="O6" s="35">
        <v>13</v>
      </c>
    </row>
    <row r="7" spans="1:16" ht="24" x14ac:dyDescent="0.25">
      <c r="A7" s="31" t="s">
        <v>218</v>
      </c>
      <c r="B7" s="168">
        <v>1</v>
      </c>
      <c r="C7" s="37">
        <f>'Table 2'!G177</f>
        <v>632840</v>
      </c>
      <c r="D7" s="38">
        <v>0</v>
      </c>
      <c r="E7" s="38">
        <v>0</v>
      </c>
      <c r="F7" s="76">
        <f>'Table 2'!M177</f>
        <v>0</v>
      </c>
      <c r="G7" s="77"/>
      <c r="H7" s="38">
        <v>0</v>
      </c>
      <c r="I7" s="37">
        <v>0</v>
      </c>
      <c r="J7" s="168">
        <v>0</v>
      </c>
      <c r="K7" s="38">
        <f>F7</f>
        <v>0</v>
      </c>
      <c r="L7" s="168">
        <v>0</v>
      </c>
      <c r="M7" s="37">
        <v>0</v>
      </c>
      <c r="N7" s="39">
        <v>1</v>
      </c>
      <c r="O7" s="40">
        <f>K7+C7</f>
        <v>632840</v>
      </c>
    </row>
    <row r="8" spans="1:16" ht="24" x14ac:dyDescent="0.25">
      <c r="A8" s="31" t="s">
        <v>219</v>
      </c>
      <c r="B8" s="168">
        <v>1</v>
      </c>
      <c r="C8" s="37">
        <v>632840</v>
      </c>
      <c r="D8" s="38">
        <v>0</v>
      </c>
      <c r="E8" s="38">
        <v>0</v>
      </c>
      <c r="F8" s="76">
        <v>0</v>
      </c>
      <c r="G8" s="77"/>
      <c r="H8" s="38">
        <v>0</v>
      </c>
      <c r="I8" s="37">
        <v>0</v>
      </c>
      <c r="J8" s="168">
        <v>0</v>
      </c>
      <c r="K8" s="38">
        <f t="shared" ref="K8:K10" si="0">F8</f>
        <v>0</v>
      </c>
      <c r="L8" s="168">
        <v>0</v>
      </c>
      <c r="M8" s="37">
        <v>0</v>
      </c>
      <c r="N8" s="41">
        <v>1</v>
      </c>
      <c r="O8" s="40">
        <f t="shared" ref="O8:O10" si="1">K8+C8</f>
        <v>632840</v>
      </c>
    </row>
    <row r="9" spans="1:16" ht="24" x14ac:dyDescent="0.25">
      <c r="A9" s="31" t="s">
        <v>220</v>
      </c>
      <c r="B9" s="168">
        <v>0.75</v>
      </c>
      <c r="C9" s="37">
        <v>474630</v>
      </c>
      <c r="D9" s="38">
        <v>0</v>
      </c>
      <c r="E9" s="38">
        <v>0</v>
      </c>
      <c r="F9" s="76">
        <v>0</v>
      </c>
      <c r="G9" s="77"/>
      <c r="H9" s="38">
        <v>0</v>
      </c>
      <c r="I9" s="37">
        <v>0</v>
      </c>
      <c r="J9" s="168">
        <v>0</v>
      </c>
      <c r="K9" s="38">
        <f t="shared" si="0"/>
        <v>0</v>
      </c>
      <c r="L9" s="168">
        <v>0</v>
      </c>
      <c r="M9" s="37">
        <v>0</v>
      </c>
      <c r="N9" s="173">
        <v>0.75</v>
      </c>
      <c r="O9" s="40">
        <f t="shared" si="1"/>
        <v>474630</v>
      </c>
    </row>
    <row r="10" spans="1:16" ht="61.2" customHeight="1" x14ac:dyDescent="0.25">
      <c r="A10" s="42" t="s">
        <v>221</v>
      </c>
      <c r="B10" s="168">
        <v>0.25</v>
      </c>
      <c r="C10" s="37">
        <f>C8-C9</f>
        <v>158210</v>
      </c>
      <c r="D10" s="38">
        <v>0</v>
      </c>
      <c r="E10" s="38">
        <v>0</v>
      </c>
      <c r="F10" s="76">
        <v>0</v>
      </c>
      <c r="G10" s="77"/>
      <c r="H10" s="38">
        <v>0</v>
      </c>
      <c r="I10" s="37">
        <v>0</v>
      </c>
      <c r="J10" s="168">
        <v>0</v>
      </c>
      <c r="K10" s="38">
        <f t="shared" si="0"/>
        <v>0</v>
      </c>
      <c r="L10" s="168">
        <v>0</v>
      </c>
      <c r="M10" s="37">
        <v>0</v>
      </c>
      <c r="N10" s="173">
        <v>0.25</v>
      </c>
      <c r="O10" s="40">
        <f t="shared" si="1"/>
        <v>158210</v>
      </c>
    </row>
    <row r="11" spans="1:16" ht="56.4" customHeight="1" x14ac:dyDescent="0.25">
      <c r="A11" s="172" t="s">
        <v>264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</row>
  </sheetData>
  <mergeCells count="17">
    <mergeCell ref="A11:P11"/>
    <mergeCell ref="F6:G6"/>
    <mergeCell ref="F7:G7"/>
    <mergeCell ref="F8:G8"/>
    <mergeCell ref="F9:G9"/>
    <mergeCell ref="F10:G10"/>
    <mergeCell ref="A1:F1"/>
    <mergeCell ref="G1:P1"/>
    <mergeCell ref="A2:P2"/>
    <mergeCell ref="A3:A5"/>
    <mergeCell ref="B3:C4"/>
    <mergeCell ref="D3:K3"/>
    <mergeCell ref="L3:M4"/>
    <mergeCell ref="N3:O4"/>
    <mergeCell ref="F4:G4"/>
    <mergeCell ref="J4:K4"/>
    <mergeCell ref="F5:G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77"/>
  <sheetViews>
    <sheetView tabSelected="1" workbookViewId="0">
      <selection activeCell="AE6" sqref="AE6"/>
    </sheetView>
  </sheetViews>
  <sheetFormatPr defaultRowHeight="12" x14ac:dyDescent="0.25"/>
  <cols>
    <col min="1" max="1" width="8.109375" style="3" bestFit="1" customWidth="1"/>
    <col min="2" max="2" width="8.77734375" style="3" bestFit="1" customWidth="1"/>
    <col min="3" max="3" width="19.5546875" style="140" customWidth="1"/>
    <col min="4" max="4" width="8" style="3" bestFit="1" customWidth="1"/>
    <col min="5" max="5" width="10.109375" style="4" bestFit="1" customWidth="1"/>
    <col min="6" max="6" width="9.109375" style="4" bestFit="1" customWidth="1"/>
    <col min="7" max="7" width="11.21875" style="4" bestFit="1" customWidth="1"/>
    <col min="8" max="8" width="8.33203125" style="4" bestFit="1" customWidth="1"/>
    <col min="9" max="9" width="9.109375" style="4" bestFit="1" customWidth="1"/>
    <col min="10" max="10" width="13.21875" style="4" customWidth="1"/>
    <col min="11" max="11" width="1.44140625" style="4" hidden="1" customWidth="1"/>
    <col min="12" max="12" width="6.5546875" style="4" hidden="1" customWidth="1"/>
    <col min="13" max="13" width="11.21875" style="4" hidden="1" customWidth="1"/>
    <col min="14" max="14" width="4.88671875" style="4" hidden="1" customWidth="1"/>
    <col min="15" max="15" width="6.109375" style="4" hidden="1" customWidth="1"/>
    <col min="16" max="16" width="6.6640625" style="4" hidden="1" customWidth="1"/>
    <col min="17" max="17" width="4.88671875" style="4" hidden="1" customWidth="1"/>
    <col min="18" max="18" width="6.109375" style="4" hidden="1" customWidth="1"/>
    <col min="19" max="19" width="6.6640625" style="4" hidden="1" customWidth="1"/>
    <col min="20" max="20" width="4.88671875" style="4" hidden="1" customWidth="1"/>
    <col min="21" max="21" width="6.109375" style="4" hidden="1" customWidth="1"/>
    <col min="22" max="22" width="6.6640625" style="4" hidden="1" customWidth="1"/>
    <col min="23" max="23" width="15.77734375" style="158" customWidth="1"/>
    <col min="24" max="24" width="15.77734375" style="159" customWidth="1"/>
    <col min="25" max="25" width="11" style="167" customWidth="1"/>
    <col min="26" max="26" width="11.5546875" style="158" bestFit="1" customWidth="1"/>
    <col min="27" max="27" width="9.44140625" style="3" customWidth="1"/>
    <col min="28" max="28" width="2.88671875" style="3" customWidth="1"/>
    <col min="29" max="16384" width="8.88671875" style="3"/>
  </cols>
  <sheetData>
    <row r="1" spans="1:28" x14ac:dyDescent="0.25">
      <c r="A1" s="78" t="s">
        <v>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</row>
    <row r="2" spans="1:28" x14ac:dyDescent="0.25">
      <c r="A2" s="79" t="s">
        <v>25</v>
      </c>
      <c r="B2" s="79" t="s">
        <v>26</v>
      </c>
      <c r="C2" s="121" t="s">
        <v>27</v>
      </c>
      <c r="D2" s="79" t="s">
        <v>28</v>
      </c>
      <c r="E2" s="80" t="s">
        <v>29</v>
      </c>
      <c r="F2" s="80"/>
      <c r="G2" s="80"/>
      <c r="H2" s="80"/>
      <c r="I2" s="80"/>
      <c r="J2" s="80"/>
      <c r="K2" s="80" t="s">
        <v>30</v>
      </c>
      <c r="L2" s="80"/>
      <c r="M2" s="80"/>
      <c r="N2" s="80"/>
      <c r="O2" s="80"/>
      <c r="P2" s="80"/>
      <c r="Q2" s="80" t="s">
        <v>31</v>
      </c>
      <c r="R2" s="80"/>
      <c r="S2" s="80"/>
      <c r="T2" s="80"/>
      <c r="U2" s="80"/>
      <c r="V2" s="80"/>
      <c r="W2" s="141" t="s">
        <v>32</v>
      </c>
      <c r="X2" s="141"/>
      <c r="Y2" s="141"/>
      <c r="Z2" s="141"/>
      <c r="AA2" s="79" t="s">
        <v>33</v>
      </c>
    </row>
    <row r="3" spans="1:28" x14ac:dyDescent="0.25">
      <c r="A3" s="79"/>
      <c r="B3" s="79"/>
      <c r="C3" s="121"/>
      <c r="D3" s="79"/>
      <c r="E3" s="80" t="s">
        <v>34</v>
      </c>
      <c r="F3" s="80"/>
      <c r="G3" s="80"/>
      <c r="H3" s="80" t="s">
        <v>35</v>
      </c>
      <c r="I3" s="80"/>
      <c r="J3" s="80"/>
      <c r="K3" s="80" t="s">
        <v>34</v>
      </c>
      <c r="L3" s="80"/>
      <c r="M3" s="80"/>
      <c r="N3" s="80" t="s">
        <v>35</v>
      </c>
      <c r="O3" s="80"/>
      <c r="P3" s="80"/>
      <c r="Q3" s="80" t="s">
        <v>34</v>
      </c>
      <c r="R3" s="80"/>
      <c r="S3" s="80"/>
      <c r="T3" s="80" t="s">
        <v>35</v>
      </c>
      <c r="U3" s="80"/>
      <c r="V3" s="80"/>
      <c r="W3" s="142" t="s">
        <v>36</v>
      </c>
      <c r="X3" s="141" t="s">
        <v>37</v>
      </c>
      <c r="Y3" s="141" t="s">
        <v>38</v>
      </c>
      <c r="Z3" s="141"/>
      <c r="AA3" s="79"/>
    </row>
    <row r="4" spans="1:28" ht="182.4" x14ac:dyDescent="0.25">
      <c r="A4" s="79"/>
      <c r="B4" s="79"/>
      <c r="C4" s="121"/>
      <c r="D4" s="79"/>
      <c r="E4" s="5" t="s">
        <v>39</v>
      </c>
      <c r="F4" s="5" t="s">
        <v>40</v>
      </c>
      <c r="G4" s="5" t="s">
        <v>41</v>
      </c>
      <c r="H4" s="5" t="s">
        <v>39</v>
      </c>
      <c r="I4" s="5" t="s">
        <v>40</v>
      </c>
      <c r="J4" s="5" t="s">
        <v>42</v>
      </c>
      <c r="K4" s="5" t="s">
        <v>39</v>
      </c>
      <c r="L4" s="5" t="s">
        <v>43</v>
      </c>
      <c r="M4" s="5" t="s">
        <v>44</v>
      </c>
      <c r="N4" s="5" t="s">
        <v>39</v>
      </c>
      <c r="O4" s="5" t="s">
        <v>43</v>
      </c>
      <c r="P4" s="5" t="s">
        <v>45</v>
      </c>
      <c r="Q4" s="5" t="s">
        <v>39</v>
      </c>
      <c r="R4" s="5" t="s">
        <v>43</v>
      </c>
      <c r="S4" s="5" t="s">
        <v>46</v>
      </c>
      <c r="T4" s="5" t="s">
        <v>39</v>
      </c>
      <c r="U4" s="5" t="s">
        <v>43</v>
      </c>
      <c r="V4" s="5" t="s">
        <v>47</v>
      </c>
      <c r="W4" s="142"/>
      <c r="X4" s="141"/>
      <c r="Y4" s="160" t="s">
        <v>48</v>
      </c>
      <c r="Z4" s="143" t="s">
        <v>49</v>
      </c>
      <c r="AA4" s="79"/>
    </row>
    <row r="5" spans="1:28" x14ac:dyDescent="0.25">
      <c r="A5" s="6">
        <v>1</v>
      </c>
      <c r="B5" s="6">
        <v>2</v>
      </c>
      <c r="C5" s="122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6">
        <v>18</v>
      </c>
      <c r="S5" s="6">
        <v>19</v>
      </c>
      <c r="T5" s="6">
        <v>20</v>
      </c>
      <c r="U5" s="6">
        <v>21</v>
      </c>
      <c r="V5" s="6">
        <v>22</v>
      </c>
      <c r="W5" s="144">
        <v>23</v>
      </c>
      <c r="X5" s="144">
        <v>24</v>
      </c>
      <c r="Y5" s="144">
        <v>25</v>
      </c>
      <c r="Z5" s="144">
        <v>26</v>
      </c>
      <c r="AA5" s="6">
        <v>27</v>
      </c>
    </row>
    <row r="6" spans="1:28" x14ac:dyDescent="0.25">
      <c r="A6" s="81" t="s">
        <v>50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</row>
    <row r="7" spans="1:28" x14ac:dyDescent="0.25">
      <c r="A7" s="8" t="s">
        <v>51</v>
      </c>
      <c r="B7" s="7">
        <v>1</v>
      </c>
      <c r="C7" s="82" t="s">
        <v>52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</row>
    <row r="8" spans="1:28" ht="60" x14ac:dyDescent="0.25">
      <c r="A8" s="9" t="s">
        <v>53</v>
      </c>
      <c r="B8" s="10">
        <v>1.1000000000000001</v>
      </c>
      <c r="C8" s="123" t="s">
        <v>54</v>
      </c>
      <c r="D8" s="11"/>
      <c r="E8" s="22">
        <v>0</v>
      </c>
      <c r="F8" s="12"/>
      <c r="G8" s="22">
        <v>0</v>
      </c>
      <c r="H8" s="22"/>
      <c r="I8" s="174"/>
      <c r="J8" s="22">
        <v>0</v>
      </c>
      <c r="K8" s="22">
        <v>0</v>
      </c>
      <c r="L8" s="12"/>
      <c r="M8" s="22">
        <v>0</v>
      </c>
      <c r="N8" s="22">
        <v>0</v>
      </c>
      <c r="O8" s="12"/>
      <c r="P8" s="22">
        <v>0</v>
      </c>
      <c r="Q8" s="22">
        <v>0</v>
      </c>
      <c r="R8" s="12"/>
      <c r="S8" s="22">
        <v>0</v>
      </c>
      <c r="T8" s="22">
        <v>0</v>
      </c>
      <c r="U8" s="12"/>
      <c r="V8" s="22">
        <v>0</v>
      </c>
      <c r="W8" s="145">
        <f>G8+M8</f>
        <v>0</v>
      </c>
      <c r="X8" s="145">
        <f>J8+P8</f>
        <v>0</v>
      </c>
      <c r="Y8" s="161">
        <f>W8-X8</f>
        <v>0</v>
      </c>
      <c r="Z8" s="147">
        <v>0</v>
      </c>
      <c r="AA8" s="11"/>
    </row>
    <row r="9" spans="1:28" ht="24" x14ac:dyDescent="0.25">
      <c r="A9" s="13" t="s">
        <v>55</v>
      </c>
      <c r="B9" s="13" t="s">
        <v>56</v>
      </c>
      <c r="C9" s="124" t="s">
        <v>57</v>
      </c>
      <c r="D9" s="14" t="s">
        <v>3</v>
      </c>
      <c r="E9" s="15"/>
      <c r="F9" s="15"/>
      <c r="G9" s="16">
        <v>0</v>
      </c>
      <c r="H9" s="15"/>
      <c r="I9" s="15"/>
      <c r="J9" s="16">
        <v>0</v>
      </c>
      <c r="K9" s="15"/>
      <c r="L9" s="15"/>
      <c r="M9" s="16">
        <v>0</v>
      </c>
      <c r="N9" s="15"/>
      <c r="O9" s="15"/>
      <c r="P9" s="16">
        <v>0</v>
      </c>
      <c r="Q9" s="15"/>
      <c r="R9" s="15"/>
      <c r="S9" s="16">
        <v>0</v>
      </c>
      <c r="T9" s="15"/>
      <c r="U9" s="15"/>
      <c r="V9" s="16">
        <v>0</v>
      </c>
      <c r="W9" s="148">
        <f t="shared" ref="W9:W72" si="0">G9+M9</f>
        <v>0</v>
      </c>
      <c r="X9" s="149">
        <f t="shared" ref="X9:X29" si="1">J9+P9</f>
        <v>0</v>
      </c>
      <c r="Y9" s="162">
        <f>W9-X9</f>
        <v>0</v>
      </c>
      <c r="Z9" s="147">
        <v>0</v>
      </c>
      <c r="AA9" s="17"/>
    </row>
    <row r="10" spans="1:28" ht="24" hidden="1" x14ac:dyDescent="0.25">
      <c r="A10" s="13" t="s">
        <v>55</v>
      </c>
      <c r="B10" s="13" t="s">
        <v>58</v>
      </c>
      <c r="C10" s="124" t="s">
        <v>57</v>
      </c>
      <c r="D10" s="14" t="s">
        <v>3</v>
      </c>
      <c r="E10" s="15"/>
      <c r="F10" s="15"/>
      <c r="G10" s="16">
        <v>0</v>
      </c>
      <c r="H10" s="15"/>
      <c r="I10" s="15"/>
      <c r="J10" s="16">
        <v>0</v>
      </c>
      <c r="K10" s="15"/>
      <c r="L10" s="15"/>
      <c r="M10" s="16">
        <v>0</v>
      </c>
      <c r="N10" s="15"/>
      <c r="O10" s="15"/>
      <c r="P10" s="16">
        <v>0</v>
      </c>
      <c r="Q10" s="15"/>
      <c r="R10" s="15"/>
      <c r="S10" s="16">
        <v>0</v>
      </c>
      <c r="T10" s="15"/>
      <c r="U10" s="15"/>
      <c r="V10" s="16">
        <v>0</v>
      </c>
      <c r="W10" s="148">
        <f t="shared" si="0"/>
        <v>0</v>
      </c>
      <c r="X10" s="149">
        <f t="shared" si="1"/>
        <v>0</v>
      </c>
      <c r="Y10" s="162">
        <f>W10-X10</f>
        <v>0</v>
      </c>
      <c r="Z10" s="147" t="e">
        <f>Y10/W10</f>
        <v>#DIV/0!</v>
      </c>
      <c r="AA10" s="17"/>
    </row>
    <row r="11" spans="1:28" ht="24" hidden="1" x14ac:dyDescent="0.25">
      <c r="A11" s="13" t="s">
        <v>55</v>
      </c>
      <c r="B11" s="13" t="s">
        <v>59</v>
      </c>
      <c r="C11" s="124" t="s">
        <v>57</v>
      </c>
      <c r="D11" s="14" t="s">
        <v>3</v>
      </c>
      <c r="E11" s="15"/>
      <c r="F11" s="15"/>
      <c r="G11" s="16">
        <v>0</v>
      </c>
      <c r="H11" s="15"/>
      <c r="I11" s="15"/>
      <c r="J11" s="16">
        <v>0</v>
      </c>
      <c r="K11" s="15"/>
      <c r="L11" s="15"/>
      <c r="M11" s="16">
        <v>0</v>
      </c>
      <c r="N11" s="15"/>
      <c r="O11" s="15"/>
      <c r="P11" s="16">
        <v>0</v>
      </c>
      <c r="Q11" s="15"/>
      <c r="R11" s="15"/>
      <c r="S11" s="16">
        <v>0</v>
      </c>
      <c r="T11" s="15"/>
      <c r="U11" s="15"/>
      <c r="V11" s="16">
        <v>0</v>
      </c>
      <c r="W11" s="148">
        <f t="shared" si="0"/>
        <v>0</v>
      </c>
      <c r="X11" s="149">
        <f t="shared" si="1"/>
        <v>0</v>
      </c>
      <c r="Y11" s="162">
        <f>W11-X11</f>
        <v>0</v>
      </c>
      <c r="Z11" s="147" t="e">
        <f>Y11/W11</f>
        <v>#DIV/0!</v>
      </c>
      <c r="AA11" s="17"/>
    </row>
    <row r="12" spans="1:28" ht="24" x14ac:dyDescent="0.25">
      <c r="A12" s="9" t="s">
        <v>53</v>
      </c>
      <c r="B12" s="10">
        <v>1.2</v>
      </c>
      <c r="C12" s="125" t="s">
        <v>60</v>
      </c>
      <c r="D12" s="11"/>
      <c r="E12" s="22">
        <v>0</v>
      </c>
      <c r="F12" s="12"/>
      <c r="G12" s="22">
        <f>SUM(G13:G15)</f>
        <v>0</v>
      </c>
      <c r="H12" s="22"/>
      <c r="I12" s="22"/>
      <c r="J12" s="22">
        <f t="shared" ref="H12:V12" si="2">SUM(J13:J15)</f>
        <v>0</v>
      </c>
      <c r="K12" s="22">
        <f t="shared" si="2"/>
        <v>0</v>
      </c>
      <c r="L12" s="22">
        <f t="shared" si="2"/>
        <v>0</v>
      </c>
      <c r="M12" s="22">
        <f t="shared" si="2"/>
        <v>0</v>
      </c>
      <c r="N12" s="22">
        <f t="shared" si="2"/>
        <v>0</v>
      </c>
      <c r="O12" s="22">
        <f t="shared" si="2"/>
        <v>0</v>
      </c>
      <c r="P12" s="22">
        <f t="shared" si="2"/>
        <v>0</v>
      </c>
      <c r="Q12" s="22">
        <f t="shared" si="2"/>
        <v>0</v>
      </c>
      <c r="R12" s="22">
        <f t="shared" si="2"/>
        <v>0</v>
      </c>
      <c r="S12" s="22">
        <f t="shared" si="2"/>
        <v>0</v>
      </c>
      <c r="T12" s="22">
        <f t="shared" si="2"/>
        <v>0</v>
      </c>
      <c r="U12" s="22">
        <f t="shared" si="2"/>
        <v>0</v>
      </c>
      <c r="V12" s="22">
        <f t="shared" si="2"/>
        <v>0</v>
      </c>
      <c r="W12" s="145">
        <f t="shared" si="0"/>
        <v>0</v>
      </c>
      <c r="X12" s="150">
        <f t="shared" si="1"/>
        <v>0</v>
      </c>
      <c r="Y12" s="163">
        <f>W12-X12</f>
        <v>0</v>
      </c>
      <c r="Z12" s="147">
        <v>0</v>
      </c>
      <c r="AA12" s="11"/>
    </row>
    <row r="13" spans="1:28" ht="24" x14ac:dyDescent="0.25">
      <c r="A13" s="13" t="s">
        <v>55</v>
      </c>
      <c r="B13" s="13" t="s">
        <v>62</v>
      </c>
      <c r="C13" s="124" t="s">
        <v>57</v>
      </c>
      <c r="D13" s="14" t="s">
        <v>3</v>
      </c>
      <c r="E13" s="15"/>
      <c r="F13" s="15"/>
      <c r="G13" s="16">
        <f>E13*F13</f>
        <v>0</v>
      </c>
      <c r="H13" s="15"/>
      <c r="I13" s="15"/>
      <c r="J13" s="16">
        <v>0</v>
      </c>
      <c r="K13" s="15"/>
      <c r="L13" s="15"/>
      <c r="M13" s="16">
        <v>0</v>
      </c>
      <c r="N13" s="15"/>
      <c r="O13" s="15"/>
      <c r="P13" s="16">
        <v>0</v>
      </c>
      <c r="Q13" s="15"/>
      <c r="R13" s="15"/>
      <c r="S13" s="16">
        <v>0</v>
      </c>
      <c r="T13" s="15"/>
      <c r="U13" s="15"/>
      <c r="V13" s="16">
        <v>0</v>
      </c>
      <c r="W13" s="148">
        <f t="shared" si="0"/>
        <v>0</v>
      </c>
      <c r="X13" s="149">
        <f t="shared" si="1"/>
        <v>0</v>
      </c>
      <c r="Y13" s="162">
        <f>W13-X13</f>
        <v>0</v>
      </c>
      <c r="Z13" s="147">
        <v>0</v>
      </c>
      <c r="AA13" s="17"/>
    </row>
    <row r="14" spans="1:28" ht="24" hidden="1" x14ac:dyDescent="0.25">
      <c r="A14" s="13" t="s">
        <v>55</v>
      </c>
      <c r="B14" s="13" t="s">
        <v>63</v>
      </c>
      <c r="C14" s="124" t="s">
        <v>57</v>
      </c>
      <c r="D14" s="14" t="s">
        <v>3</v>
      </c>
      <c r="E14" s="15"/>
      <c r="F14" s="15"/>
      <c r="G14" s="16">
        <v>0</v>
      </c>
      <c r="H14" s="15"/>
      <c r="I14" s="15"/>
      <c r="J14" s="16">
        <v>0</v>
      </c>
      <c r="K14" s="15"/>
      <c r="L14" s="15"/>
      <c r="M14" s="16">
        <v>0</v>
      </c>
      <c r="N14" s="15"/>
      <c r="O14" s="15"/>
      <c r="P14" s="16">
        <v>0</v>
      </c>
      <c r="Q14" s="15"/>
      <c r="R14" s="15"/>
      <c r="S14" s="16">
        <v>0</v>
      </c>
      <c r="T14" s="15"/>
      <c r="U14" s="15"/>
      <c r="V14" s="16">
        <v>0</v>
      </c>
      <c r="W14" s="148">
        <f t="shared" si="0"/>
        <v>0</v>
      </c>
      <c r="X14" s="149">
        <f t="shared" si="1"/>
        <v>0</v>
      </c>
      <c r="Y14" s="162">
        <f>W14-X14</f>
        <v>0</v>
      </c>
      <c r="Z14" s="151" t="e">
        <f>Y14/W14</f>
        <v>#DIV/0!</v>
      </c>
      <c r="AA14" s="17"/>
    </row>
    <row r="15" spans="1:28" ht="24" hidden="1" x14ac:dyDescent="0.25">
      <c r="A15" s="13" t="s">
        <v>55</v>
      </c>
      <c r="B15" s="13" t="s">
        <v>64</v>
      </c>
      <c r="C15" s="124" t="s">
        <v>57</v>
      </c>
      <c r="D15" s="14" t="s">
        <v>3</v>
      </c>
      <c r="E15" s="15"/>
      <c r="F15" s="15"/>
      <c r="G15" s="16">
        <v>0</v>
      </c>
      <c r="H15" s="15"/>
      <c r="I15" s="15"/>
      <c r="J15" s="16">
        <v>0</v>
      </c>
      <c r="K15" s="15"/>
      <c r="L15" s="15"/>
      <c r="M15" s="16">
        <v>0</v>
      </c>
      <c r="N15" s="15"/>
      <c r="O15" s="15"/>
      <c r="P15" s="16">
        <v>0</v>
      </c>
      <c r="Q15" s="15"/>
      <c r="R15" s="15"/>
      <c r="S15" s="16">
        <v>0</v>
      </c>
      <c r="T15" s="15"/>
      <c r="U15" s="15"/>
      <c r="V15" s="16">
        <v>0</v>
      </c>
      <c r="W15" s="148">
        <f t="shared" si="0"/>
        <v>0</v>
      </c>
      <c r="X15" s="149">
        <f t="shared" si="1"/>
        <v>0</v>
      </c>
      <c r="Y15" s="162">
        <f>W15-X15</f>
        <v>0</v>
      </c>
      <c r="Z15" s="151" t="e">
        <f>Y15/W15</f>
        <v>#DIV/0!</v>
      </c>
      <c r="AA15" s="17"/>
    </row>
    <row r="16" spans="1:28" ht="22.8" x14ac:dyDescent="0.25">
      <c r="A16" s="9" t="s">
        <v>53</v>
      </c>
      <c r="B16" s="10">
        <v>1.3</v>
      </c>
      <c r="C16" s="125" t="s">
        <v>2</v>
      </c>
      <c r="D16" s="11"/>
      <c r="E16" s="22">
        <v>0</v>
      </c>
      <c r="F16" s="12"/>
      <c r="G16" s="22">
        <f>G17+G18</f>
        <v>152000</v>
      </c>
      <c r="H16" s="22"/>
      <c r="I16" s="22"/>
      <c r="J16" s="22">
        <f t="shared" ref="H16:O16" si="3">J17+J18</f>
        <v>152000</v>
      </c>
      <c r="K16" s="22">
        <f t="shared" si="3"/>
        <v>0</v>
      </c>
      <c r="L16" s="22">
        <f t="shared" si="3"/>
        <v>0</v>
      </c>
      <c r="M16" s="22">
        <f t="shared" si="3"/>
        <v>0</v>
      </c>
      <c r="N16" s="22">
        <f t="shared" si="3"/>
        <v>0</v>
      </c>
      <c r="O16" s="22">
        <f t="shared" si="3"/>
        <v>0</v>
      </c>
      <c r="P16" s="22">
        <v>0</v>
      </c>
      <c r="Q16" s="22">
        <v>0</v>
      </c>
      <c r="R16" s="12"/>
      <c r="S16" s="22">
        <v>0</v>
      </c>
      <c r="T16" s="22">
        <v>0</v>
      </c>
      <c r="U16" s="12"/>
      <c r="V16" s="22">
        <v>0</v>
      </c>
      <c r="W16" s="145">
        <f t="shared" si="0"/>
        <v>152000</v>
      </c>
      <c r="X16" s="145">
        <f t="shared" si="1"/>
        <v>152000</v>
      </c>
      <c r="Y16" s="161">
        <f>W16-X16</f>
        <v>0</v>
      </c>
      <c r="Z16" s="147">
        <f>Y16/W16</f>
        <v>0</v>
      </c>
      <c r="AA16" s="11"/>
    </row>
    <row r="17" spans="1:27" ht="24" x14ac:dyDescent="0.25">
      <c r="A17" s="13" t="s">
        <v>55</v>
      </c>
      <c r="B17" s="13" t="s">
        <v>65</v>
      </c>
      <c r="C17" s="126" t="s">
        <v>226</v>
      </c>
      <c r="D17" s="93" t="s">
        <v>3</v>
      </c>
      <c r="E17" s="94">
        <v>4</v>
      </c>
      <c r="F17" s="95">
        <v>22000</v>
      </c>
      <c r="G17" s="16">
        <f>F17*E17</f>
        <v>88000</v>
      </c>
      <c r="H17" s="15">
        <v>4</v>
      </c>
      <c r="I17" s="15">
        <v>22000</v>
      </c>
      <c r="J17" s="16">
        <f>I17*H17</f>
        <v>88000</v>
      </c>
      <c r="K17" s="15"/>
      <c r="L17" s="15"/>
      <c r="M17" s="16">
        <v>0</v>
      </c>
      <c r="N17" s="15"/>
      <c r="O17" s="15"/>
      <c r="P17" s="16">
        <v>0</v>
      </c>
      <c r="Q17" s="15"/>
      <c r="R17" s="15"/>
      <c r="S17" s="16">
        <v>0</v>
      </c>
      <c r="T17" s="15"/>
      <c r="U17" s="15"/>
      <c r="V17" s="16">
        <v>0</v>
      </c>
      <c r="W17" s="148">
        <f t="shared" si="0"/>
        <v>88000</v>
      </c>
      <c r="X17" s="149">
        <f t="shared" si="1"/>
        <v>88000</v>
      </c>
      <c r="Y17" s="162">
        <f>W17-X17</f>
        <v>0</v>
      </c>
      <c r="Z17" s="151">
        <f>Y17/W17</f>
        <v>0</v>
      </c>
      <c r="AA17" s="17"/>
    </row>
    <row r="18" spans="1:27" ht="24" x14ac:dyDescent="0.25">
      <c r="A18" s="13" t="s">
        <v>55</v>
      </c>
      <c r="B18" s="13" t="s">
        <v>67</v>
      </c>
      <c r="C18" s="126" t="s">
        <v>227</v>
      </c>
      <c r="D18" s="96" t="s">
        <v>3</v>
      </c>
      <c r="E18" s="97">
        <v>4</v>
      </c>
      <c r="F18" s="98">
        <v>16000</v>
      </c>
      <c r="G18" s="16">
        <f>F18*E18</f>
        <v>64000</v>
      </c>
      <c r="H18" s="15">
        <v>4</v>
      </c>
      <c r="I18" s="15">
        <v>16000</v>
      </c>
      <c r="J18" s="16">
        <f>I18*H18</f>
        <v>64000</v>
      </c>
      <c r="K18" s="15"/>
      <c r="L18" s="15"/>
      <c r="M18" s="16">
        <v>0</v>
      </c>
      <c r="N18" s="15"/>
      <c r="O18" s="15"/>
      <c r="P18" s="16">
        <v>0</v>
      </c>
      <c r="Q18" s="15"/>
      <c r="R18" s="15"/>
      <c r="S18" s="16">
        <v>0</v>
      </c>
      <c r="T18" s="15"/>
      <c r="U18" s="15"/>
      <c r="V18" s="16">
        <v>0</v>
      </c>
      <c r="W18" s="148">
        <f t="shared" si="0"/>
        <v>64000</v>
      </c>
      <c r="X18" s="149">
        <f t="shared" si="1"/>
        <v>64000</v>
      </c>
      <c r="Y18" s="162">
        <f>W18-X18</f>
        <v>0</v>
      </c>
      <c r="Z18" s="151">
        <f>Y18/W18</f>
        <v>0</v>
      </c>
      <c r="AA18" s="17"/>
    </row>
    <row r="19" spans="1:27" ht="36" hidden="1" x14ac:dyDescent="0.25">
      <c r="A19" s="13" t="s">
        <v>55</v>
      </c>
      <c r="B19" s="13" t="s">
        <v>68</v>
      </c>
      <c r="C19" s="127" t="s">
        <v>66</v>
      </c>
      <c r="D19" s="14" t="s">
        <v>3</v>
      </c>
      <c r="E19" s="15"/>
      <c r="F19" s="15"/>
      <c r="G19" s="16">
        <v>0</v>
      </c>
      <c r="H19" s="15"/>
      <c r="I19" s="15"/>
      <c r="J19" s="16">
        <v>0</v>
      </c>
      <c r="K19" s="15"/>
      <c r="L19" s="15"/>
      <c r="M19" s="16">
        <v>0</v>
      </c>
      <c r="N19" s="15"/>
      <c r="O19" s="15"/>
      <c r="P19" s="16">
        <v>0</v>
      </c>
      <c r="Q19" s="15"/>
      <c r="R19" s="15"/>
      <c r="S19" s="16">
        <v>0</v>
      </c>
      <c r="T19" s="15"/>
      <c r="U19" s="15"/>
      <c r="V19" s="16">
        <v>0</v>
      </c>
      <c r="W19" s="148">
        <f t="shared" si="0"/>
        <v>0</v>
      </c>
      <c r="X19" s="149">
        <f t="shared" si="1"/>
        <v>0</v>
      </c>
      <c r="Y19" s="162">
        <f>W19-X19</f>
        <v>0</v>
      </c>
      <c r="Z19" s="151" t="e">
        <f>Y19/W19</f>
        <v>#DIV/0!</v>
      </c>
      <c r="AA19" s="17"/>
    </row>
    <row r="20" spans="1:27" ht="48" x14ac:dyDescent="0.25">
      <c r="A20" s="9" t="s">
        <v>51</v>
      </c>
      <c r="B20" s="10">
        <v>1.4</v>
      </c>
      <c r="C20" s="123" t="s">
        <v>69</v>
      </c>
      <c r="D20" s="11"/>
      <c r="E20" s="22">
        <v>0</v>
      </c>
      <c r="F20" s="12"/>
      <c r="G20" s="22">
        <f>SUM(G21:G23)</f>
        <v>33440</v>
      </c>
      <c r="H20" s="22"/>
      <c r="I20" s="22"/>
      <c r="J20" s="22">
        <f t="shared" ref="H20:V20" si="4">SUM(J21:J23)</f>
        <v>33440</v>
      </c>
      <c r="K20" s="22">
        <f t="shared" si="4"/>
        <v>0</v>
      </c>
      <c r="L20" s="22"/>
      <c r="M20" s="22">
        <f t="shared" si="4"/>
        <v>0</v>
      </c>
      <c r="N20" s="22">
        <f t="shared" si="4"/>
        <v>0</v>
      </c>
      <c r="O20" s="22"/>
      <c r="P20" s="22">
        <f t="shared" si="4"/>
        <v>0</v>
      </c>
      <c r="Q20" s="22">
        <f t="shared" si="4"/>
        <v>0</v>
      </c>
      <c r="R20" s="22"/>
      <c r="S20" s="22">
        <f t="shared" si="4"/>
        <v>0</v>
      </c>
      <c r="T20" s="22">
        <f t="shared" si="4"/>
        <v>0</v>
      </c>
      <c r="U20" s="22"/>
      <c r="V20" s="22">
        <f t="shared" si="4"/>
        <v>0</v>
      </c>
      <c r="W20" s="145">
        <f t="shared" si="0"/>
        <v>33440</v>
      </c>
      <c r="X20" s="145">
        <f t="shared" si="1"/>
        <v>33440</v>
      </c>
      <c r="Y20" s="161">
        <f>W20-X20</f>
        <v>0</v>
      </c>
      <c r="Z20" s="147">
        <f>Y20/W20</f>
        <v>0</v>
      </c>
      <c r="AA20" s="11"/>
    </row>
    <row r="21" spans="1:27" x14ac:dyDescent="0.25">
      <c r="A21" s="13" t="s">
        <v>55</v>
      </c>
      <c r="B21" s="18" t="s">
        <v>22</v>
      </c>
      <c r="C21" s="127" t="s">
        <v>0</v>
      </c>
      <c r="D21" s="96" t="s">
        <v>3</v>
      </c>
      <c r="E21" s="15">
        <v>0</v>
      </c>
      <c r="F21" s="15">
        <v>0.22</v>
      </c>
      <c r="G21" s="15">
        <v>0</v>
      </c>
      <c r="H21" s="16">
        <v>0</v>
      </c>
      <c r="I21" s="16">
        <v>0.22</v>
      </c>
      <c r="J21" s="16">
        <v>0</v>
      </c>
      <c r="K21" s="16">
        <v>0</v>
      </c>
      <c r="L21" s="16">
        <v>0.22</v>
      </c>
      <c r="M21" s="16">
        <v>0</v>
      </c>
      <c r="N21" s="16">
        <v>0</v>
      </c>
      <c r="O21" s="16">
        <v>0.22</v>
      </c>
      <c r="P21" s="16">
        <v>0</v>
      </c>
      <c r="Q21" s="16">
        <v>0</v>
      </c>
      <c r="R21" s="16">
        <v>0.22</v>
      </c>
      <c r="S21" s="16">
        <v>0</v>
      </c>
      <c r="T21" s="16">
        <v>0</v>
      </c>
      <c r="U21" s="16">
        <v>0.22</v>
      </c>
      <c r="V21" s="16">
        <v>0</v>
      </c>
      <c r="W21" s="148">
        <f t="shared" si="0"/>
        <v>0</v>
      </c>
      <c r="X21" s="149">
        <f t="shared" si="1"/>
        <v>0</v>
      </c>
      <c r="Y21" s="162">
        <f>W21-X21</f>
        <v>0</v>
      </c>
      <c r="Z21" s="151">
        <v>0</v>
      </c>
      <c r="AA21" s="17"/>
    </row>
    <row r="22" spans="1:27" ht="24" x14ac:dyDescent="0.25">
      <c r="A22" s="13" t="s">
        <v>55</v>
      </c>
      <c r="B22" s="18" t="s">
        <v>23</v>
      </c>
      <c r="C22" s="127" t="s">
        <v>1</v>
      </c>
      <c r="D22" s="96" t="s">
        <v>3</v>
      </c>
      <c r="E22" s="15">
        <v>0</v>
      </c>
      <c r="F22" s="15">
        <v>0.22</v>
      </c>
      <c r="G22" s="15">
        <v>0</v>
      </c>
      <c r="H22" s="16">
        <v>0</v>
      </c>
      <c r="I22" s="16">
        <v>0.22</v>
      </c>
      <c r="J22" s="16">
        <v>0</v>
      </c>
      <c r="K22" s="16">
        <v>0</v>
      </c>
      <c r="L22" s="16">
        <v>0.22</v>
      </c>
      <c r="M22" s="16">
        <v>0</v>
      </c>
      <c r="N22" s="16">
        <v>0</v>
      </c>
      <c r="O22" s="16">
        <v>0.22</v>
      </c>
      <c r="P22" s="16">
        <v>0</v>
      </c>
      <c r="Q22" s="16">
        <v>0</v>
      </c>
      <c r="R22" s="16">
        <v>0.22</v>
      </c>
      <c r="S22" s="16">
        <v>0</v>
      </c>
      <c r="T22" s="16">
        <v>0</v>
      </c>
      <c r="U22" s="16">
        <v>0.22</v>
      </c>
      <c r="V22" s="16">
        <v>0</v>
      </c>
      <c r="W22" s="148">
        <f t="shared" si="0"/>
        <v>0</v>
      </c>
      <c r="X22" s="149">
        <f t="shared" si="1"/>
        <v>0</v>
      </c>
      <c r="Y22" s="162">
        <f>W22-X22</f>
        <v>0</v>
      </c>
      <c r="Z22" s="151">
        <v>0</v>
      </c>
      <c r="AA22" s="17"/>
    </row>
    <row r="23" spans="1:27" ht="12.6" thickBot="1" x14ac:dyDescent="0.3">
      <c r="A23" s="13" t="s">
        <v>55</v>
      </c>
      <c r="B23" s="99" t="s">
        <v>228</v>
      </c>
      <c r="C23" s="128" t="s">
        <v>2</v>
      </c>
      <c r="D23" s="96" t="s">
        <v>3</v>
      </c>
      <c r="E23" s="97">
        <v>152000</v>
      </c>
      <c r="F23" s="15">
        <v>0.22</v>
      </c>
      <c r="G23" s="15">
        <f>F23*E23</f>
        <v>33440</v>
      </c>
      <c r="H23" s="16">
        <v>152000</v>
      </c>
      <c r="I23" s="16">
        <v>0.22</v>
      </c>
      <c r="J23" s="16">
        <f>I23*H23</f>
        <v>33440</v>
      </c>
      <c r="K23" s="16">
        <v>0</v>
      </c>
      <c r="L23" s="16">
        <v>0.22</v>
      </c>
      <c r="M23" s="16">
        <v>0</v>
      </c>
      <c r="N23" s="16">
        <v>0</v>
      </c>
      <c r="O23" s="16">
        <v>0.22</v>
      </c>
      <c r="P23" s="16">
        <v>0</v>
      </c>
      <c r="Q23" s="16">
        <v>0</v>
      </c>
      <c r="R23" s="16">
        <v>0.22</v>
      </c>
      <c r="S23" s="16">
        <v>0</v>
      </c>
      <c r="T23" s="16">
        <v>0</v>
      </c>
      <c r="U23" s="16">
        <v>0.22</v>
      </c>
      <c r="V23" s="16">
        <v>0</v>
      </c>
      <c r="W23" s="148">
        <f t="shared" si="0"/>
        <v>33440</v>
      </c>
      <c r="X23" s="149">
        <f t="shared" si="1"/>
        <v>33440</v>
      </c>
      <c r="Y23" s="162">
        <f>W23-X23</f>
        <v>0</v>
      </c>
      <c r="Z23" s="151">
        <f>Y23/W23</f>
        <v>0</v>
      </c>
      <c r="AA23" s="17"/>
    </row>
    <row r="24" spans="1:27" ht="22.8" x14ac:dyDescent="0.25">
      <c r="A24" s="9" t="s">
        <v>53</v>
      </c>
      <c r="B24" s="10">
        <v>1.5</v>
      </c>
      <c r="C24" s="125" t="s">
        <v>70</v>
      </c>
      <c r="D24" s="11"/>
      <c r="E24" s="22">
        <v>0</v>
      </c>
      <c r="F24" s="12"/>
      <c r="G24" s="22">
        <f>SUM(G25:G28)</f>
        <v>0</v>
      </c>
      <c r="H24" s="22"/>
      <c r="I24" s="22">
        <f t="shared" ref="H24:V24" si="5">SUM(I25:I28)</f>
        <v>0</v>
      </c>
      <c r="J24" s="22">
        <f t="shared" si="5"/>
        <v>0</v>
      </c>
      <c r="K24" s="22">
        <f t="shared" si="5"/>
        <v>0</v>
      </c>
      <c r="L24" s="22">
        <f t="shared" si="5"/>
        <v>0</v>
      </c>
      <c r="M24" s="22">
        <f t="shared" si="5"/>
        <v>0</v>
      </c>
      <c r="N24" s="22">
        <f t="shared" si="5"/>
        <v>0</v>
      </c>
      <c r="O24" s="22">
        <f t="shared" si="5"/>
        <v>0</v>
      </c>
      <c r="P24" s="22">
        <f t="shared" si="5"/>
        <v>0</v>
      </c>
      <c r="Q24" s="22">
        <f t="shared" si="5"/>
        <v>0</v>
      </c>
      <c r="R24" s="22">
        <f t="shared" si="5"/>
        <v>0</v>
      </c>
      <c r="S24" s="22">
        <f t="shared" si="5"/>
        <v>0</v>
      </c>
      <c r="T24" s="22">
        <f t="shared" si="5"/>
        <v>0</v>
      </c>
      <c r="U24" s="22">
        <f t="shared" si="5"/>
        <v>0</v>
      </c>
      <c r="V24" s="22">
        <f t="shared" si="5"/>
        <v>0</v>
      </c>
      <c r="W24" s="145">
        <f t="shared" si="0"/>
        <v>0</v>
      </c>
      <c r="X24" s="145">
        <f t="shared" si="1"/>
        <v>0</v>
      </c>
      <c r="Y24" s="161">
        <f>W24-X24</f>
        <v>0</v>
      </c>
      <c r="Z24" s="151">
        <v>0</v>
      </c>
      <c r="AA24" s="11"/>
    </row>
    <row r="25" spans="1:27" ht="36" hidden="1" x14ac:dyDescent="0.25">
      <c r="A25" s="13" t="s">
        <v>55</v>
      </c>
      <c r="B25" s="18" t="s">
        <v>18</v>
      </c>
      <c r="C25" s="127" t="s">
        <v>66</v>
      </c>
      <c r="D25" s="17" t="s">
        <v>3</v>
      </c>
      <c r="E25" s="15">
        <v>0</v>
      </c>
      <c r="F25" s="15">
        <v>0</v>
      </c>
      <c r="G25" s="15">
        <v>0</v>
      </c>
      <c r="H25" s="15"/>
      <c r="I25" s="15"/>
      <c r="J25" s="16">
        <v>0</v>
      </c>
      <c r="K25" s="15"/>
      <c r="L25" s="15"/>
      <c r="M25" s="16">
        <v>0</v>
      </c>
      <c r="N25" s="15"/>
      <c r="O25" s="15"/>
      <c r="P25" s="16">
        <v>0</v>
      </c>
      <c r="Q25" s="15"/>
      <c r="R25" s="15"/>
      <c r="S25" s="16">
        <v>0</v>
      </c>
      <c r="T25" s="15"/>
      <c r="U25" s="15"/>
      <c r="V25" s="16">
        <v>0</v>
      </c>
      <c r="W25" s="148">
        <f t="shared" si="0"/>
        <v>0</v>
      </c>
      <c r="X25" s="149">
        <f t="shared" si="1"/>
        <v>0</v>
      </c>
      <c r="Y25" s="162">
        <f>W25-X25</f>
        <v>0</v>
      </c>
      <c r="Z25" s="151" t="e">
        <f>Y25/W25</f>
        <v>#DIV/0!</v>
      </c>
      <c r="AA25" s="17"/>
    </row>
    <row r="26" spans="1:27" ht="36" hidden="1" x14ac:dyDescent="0.25">
      <c r="A26" s="13" t="s">
        <v>55</v>
      </c>
      <c r="B26" s="18" t="s">
        <v>19</v>
      </c>
      <c r="C26" s="127" t="s">
        <v>66</v>
      </c>
      <c r="D26" s="17" t="s">
        <v>3</v>
      </c>
      <c r="E26" s="15">
        <v>0</v>
      </c>
      <c r="F26" s="15">
        <v>0</v>
      </c>
      <c r="G26" s="15">
        <v>0</v>
      </c>
      <c r="H26" s="15"/>
      <c r="I26" s="15"/>
      <c r="J26" s="16">
        <v>0</v>
      </c>
      <c r="K26" s="15"/>
      <c r="L26" s="15"/>
      <c r="M26" s="16">
        <v>0</v>
      </c>
      <c r="N26" s="15"/>
      <c r="O26" s="15"/>
      <c r="P26" s="16">
        <v>0</v>
      </c>
      <c r="Q26" s="15"/>
      <c r="R26" s="15"/>
      <c r="S26" s="16">
        <v>0</v>
      </c>
      <c r="T26" s="15"/>
      <c r="U26" s="15"/>
      <c r="V26" s="16">
        <v>0</v>
      </c>
      <c r="W26" s="148">
        <f t="shared" si="0"/>
        <v>0</v>
      </c>
      <c r="X26" s="149">
        <f t="shared" si="1"/>
        <v>0</v>
      </c>
      <c r="Y26" s="162">
        <f>W26-X26</f>
        <v>0</v>
      </c>
      <c r="Z26" s="151" t="e">
        <f>Y26/W26</f>
        <v>#DIV/0!</v>
      </c>
      <c r="AA26" s="17"/>
    </row>
    <row r="27" spans="1:27" ht="36" hidden="1" x14ac:dyDescent="0.25">
      <c r="A27" s="13" t="s">
        <v>55</v>
      </c>
      <c r="B27" s="18" t="s">
        <v>20</v>
      </c>
      <c r="C27" s="127" t="s">
        <v>66</v>
      </c>
      <c r="D27" s="17" t="s">
        <v>3</v>
      </c>
      <c r="E27" s="15">
        <v>0</v>
      </c>
      <c r="F27" s="15">
        <v>0</v>
      </c>
      <c r="G27" s="15">
        <v>0</v>
      </c>
      <c r="H27" s="15"/>
      <c r="I27" s="15"/>
      <c r="J27" s="16"/>
      <c r="K27" s="15"/>
      <c r="L27" s="15"/>
      <c r="M27" s="16"/>
      <c r="N27" s="15"/>
      <c r="O27" s="15"/>
      <c r="P27" s="16"/>
      <c r="Q27" s="15"/>
      <c r="R27" s="15"/>
      <c r="S27" s="16"/>
      <c r="T27" s="15"/>
      <c r="U27" s="15"/>
      <c r="V27" s="16"/>
      <c r="W27" s="148">
        <f t="shared" si="0"/>
        <v>0</v>
      </c>
      <c r="X27" s="149">
        <f t="shared" si="1"/>
        <v>0</v>
      </c>
      <c r="Y27" s="162">
        <f>W27-X27</f>
        <v>0</v>
      </c>
      <c r="Z27" s="151" t="e">
        <f>Y27/W27</f>
        <v>#DIV/0!</v>
      </c>
      <c r="AA27" s="17"/>
    </row>
    <row r="28" spans="1:27" ht="36" hidden="1" x14ac:dyDescent="0.25">
      <c r="A28" s="13" t="s">
        <v>55</v>
      </c>
      <c r="B28" s="18" t="s">
        <v>21</v>
      </c>
      <c r="C28" s="127" t="s">
        <v>66</v>
      </c>
      <c r="D28" s="17" t="s">
        <v>3</v>
      </c>
      <c r="E28" s="15">
        <v>0</v>
      </c>
      <c r="F28" s="15">
        <v>0</v>
      </c>
      <c r="G28" s="15">
        <v>0</v>
      </c>
      <c r="H28" s="15"/>
      <c r="I28" s="15"/>
      <c r="J28" s="16">
        <v>0</v>
      </c>
      <c r="K28" s="15"/>
      <c r="L28" s="15"/>
      <c r="M28" s="16">
        <v>0</v>
      </c>
      <c r="N28" s="15"/>
      <c r="O28" s="15"/>
      <c r="P28" s="16">
        <v>0</v>
      </c>
      <c r="Q28" s="15"/>
      <c r="R28" s="15"/>
      <c r="S28" s="16">
        <v>0</v>
      </c>
      <c r="T28" s="15"/>
      <c r="U28" s="15"/>
      <c r="V28" s="16">
        <v>0</v>
      </c>
      <c r="W28" s="148">
        <f t="shared" si="0"/>
        <v>0</v>
      </c>
      <c r="X28" s="149">
        <f t="shared" si="1"/>
        <v>0</v>
      </c>
      <c r="Y28" s="162">
        <f>W28-X28</f>
        <v>0</v>
      </c>
      <c r="Z28" s="151" t="e">
        <f>Y28/W28</f>
        <v>#DIV/0!</v>
      </c>
      <c r="AA28" s="17"/>
    </row>
    <row r="29" spans="1:27" x14ac:dyDescent="0.25">
      <c r="A29" s="83" t="s">
        <v>71</v>
      </c>
      <c r="B29" s="83"/>
      <c r="C29" s="83"/>
      <c r="D29" s="83"/>
      <c r="E29" s="5"/>
      <c r="F29" s="20"/>
      <c r="G29" s="19">
        <f>G24+G20+G16+G12+G8</f>
        <v>185440</v>
      </c>
      <c r="H29" s="5"/>
      <c r="I29" s="20"/>
      <c r="J29" s="19">
        <f>J24+J20+J16+J12+J8</f>
        <v>185440</v>
      </c>
      <c r="K29" s="84"/>
      <c r="L29" s="84"/>
      <c r="M29" s="19">
        <v>0</v>
      </c>
      <c r="N29" s="84"/>
      <c r="O29" s="84"/>
      <c r="P29" s="19">
        <v>0</v>
      </c>
      <c r="Q29" s="84"/>
      <c r="R29" s="84"/>
      <c r="S29" s="19">
        <v>0</v>
      </c>
      <c r="T29" s="84"/>
      <c r="U29" s="84"/>
      <c r="V29" s="19">
        <v>0</v>
      </c>
      <c r="W29" s="152">
        <f t="shared" si="0"/>
        <v>185440</v>
      </c>
      <c r="X29" s="152">
        <f t="shared" si="1"/>
        <v>185440</v>
      </c>
      <c r="Y29" s="164">
        <f>W29-X29</f>
        <v>0</v>
      </c>
      <c r="Z29" s="153">
        <f>Y29/W29</f>
        <v>0</v>
      </c>
      <c r="AA29" s="25"/>
    </row>
    <row r="30" spans="1:27" x14ac:dyDescent="0.25">
      <c r="A30" s="8" t="s">
        <v>51</v>
      </c>
      <c r="B30" s="7">
        <v>2</v>
      </c>
      <c r="C30" s="82" t="s">
        <v>72</v>
      </c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5"/>
      <c r="AA30" s="85"/>
    </row>
    <row r="31" spans="1:27" ht="24" x14ac:dyDescent="0.25">
      <c r="A31" s="9" t="s">
        <v>53</v>
      </c>
      <c r="B31" s="10">
        <v>2.1</v>
      </c>
      <c r="C31" s="125" t="s">
        <v>73</v>
      </c>
      <c r="D31" s="11"/>
      <c r="E31" s="22">
        <v>0</v>
      </c>
      <c r="F31" s="12"/>
      <c r="G31" s="22">
        <v>0</v>
      </c>
      <c r="H31" s="22"/>
      <c r="I31" s="12"/>
      <c r="J31" s="22">
        <v>0</v>
      </c>
      <c r="K31" s="22">
        <v>0</v>
      </c>
      <c r="L31" s="12"/>
      <c r="M31" s="22">
        <v>0</v>
      </c>
      <c r="N31" s="22">
        <v>0</v>
      </c>
      <c r="O31" s="12"/>
      <c r="P31" s="22">
        <v>0</v>
      </c>
      <c r="Q31" s="22">
        <v>0</v>
      </c>
      <c r="R31" s="12"/>
      <c r="S31" s="22">
        <v>0</v>
      </c>
      <c r="T31" s="22">
        <v>0</v>
      </c>
      <c r="U31" s="12"/>
      <c r="V31" s="22">
        <v>0</v>
      </c>
      <c r="W31" s="145">
        <f t="shared" si="0"/>
        <v>0</v>
      </c>
      <c r="X31" s="145">
        <f t="shared" ref="X31:X43" si="6">J31+P31</f>
        <v>0</v>
      </c>
      <c r="Y31" s="161">
        <f>W31-X31</f>
        <v>0</v>
      </c>
      <c r="Z31" s="147">
        <v>0</v>
      </c>
      <c r="AA31" s="11"/>
    </row>
    <row r="32" spans="1:27" ht="48" x14ac:dyDescent="0.25">
      <c r="A32" s="13" t="s">
        <v>55</v>
      </c>
      <c r="B32" s="13" t="s">
        <v>74</v>
      </c>
      <c r="C32" s="127" t="s">
        <v>75</v>
      </c>
      <c r="D32" s="14" t="s">
        <v>8</v>
      </c>
      <c r="E32" s="15"/>
      <c r="F32" s="15"/>
      <c r="G32" s="16">
        <v>0</v>
      </c>
      <c r="H32" s="15"/>
      <c r="I32" s="15"/>
      <c r="J32" s="16">
        <v>0</v>
      </c>
      <c r="K32" s="15"/>
      <c r="L32" s="15"/>
      <c r="M32" s="16">
        <v>0</v>
      </c>
      <c r="N32" s="15"/>
      <c r="O32" s="15"/>
      <c r="P32" s="16">
        <v>0</v>
      </c>
      <c r="Q32" s="15"/>
      <c r="R32" s="15"/>
      <c r="S32" s="16">
        <v>0</v>
      </c>
      <c r="T32" s="15"/>
      <c r="U32" s="15"/>
      <c r="V32" s="16">
        <v>0</v>
      </c>
      <c r="W32" s="148">
        <f t="shared" si="0"/>
        <v>0</v>
      </c>
      <c r="X32" s="149">
        <f t="shared" si="6"/>
        <v>0</v>
      </c>
      <c r="Y32" s="162">
        <f>W32-X32</f>
        <v>0</v>
      </c>
      <c r="Z32" s="151">
        <v>0</v>
      </c>
      <c r="AA32" s="17"/>
    </row>
    <row r="33" spans="1:27" ht="48" hidden="1" x14ac:dyDescent="0.25">
      <c r="A33" s="13" t="s">
        <v>55</v>
      </c>
      <c r="B33" s="13" t="s">
        <v>76</v>
      </c>
      <c r="C33" s="127" t="s">
        <v>75</v>
      </c>
      <c r="D33" s="14" t="s">
        <v>8</v>
      </c>
      <c r="E33" s="15"/>
      <c r="F33" s="15"/>
      <c r="G33" s="16">
        <v>0</v>
      </c>
      <c r="H33" s="15"/>
      <c r="I33" s="15"/>
      <c r="J33" s="16">
        <v>0</v>
      </c>
      <c r="K33" s="15"/>
      <c r="L33" s="15"/>
      <c r="M33" s="16">
        <v>0</v>
      </c>
      <c r="N33" s="15"/>
      <c r="O33" s="15"/>
      <c r="P33" s="16">
        <v>0</v>
      </c>
      <c r="Q33" s="15"/>
      <c r="R33" s="15"/>
      <c r="S33" s="16">
        <v>0</v>
      </c>
      <c r="T33" s="15"/>
      <c r="U33" s="15"/>
      <c r="V33" s="16">
        <v>0</v>
      </c>
      <c r="W33" s="148">
        <f t="shared" si="0"/>
        <v>0</v>
      </c>
      <c r="X33" s="149">
        <f t="shared" si="6"/>
        <v>0</v>
      </c>
      <c r="Y33" s="162">
        <f>W33-X33</f>
        <v>0</v>
      </c>
      <c r="Z33" s="151" t="e">
        <f>Y33/W33</f>
        <v>#DIV/0!</v>
      </c>
      <c r="AA33" s="17"/>
    </row>
    <row r="34" spans="1:27" ht="48" hidden="1" x14ac:dyDescent="0.25">
      <c r="A34" s="13" t="s">
        <v>55</v>
      </c>
      <c r="B34" s="13" t="s">
        <v>77</v>
      </c>
      <c r="C34" s="127" t="s">
        <v>75</v>
      </c>
      <c r="D34" s="14" t="s">
        <v>8</v>
      </c>
      <c r="E34" s="15"/>
      <c r="F34" s="15"/>
      <c r="G34" s="16">
        <v>0</v>
      </c>
      <c r="H34" s="15"/>
      <c r="I34" s="15"/>
      <c r="J34" s="16">
        <v>0</v>
      </c>
      <c r="K34" s="15"/>
      <c r="L34" s="15"/>
      <c r="M34" s="16">
        <v>0</v>
      </c>
      <c r="N34" s="15"/>
      <c r="O34" s="15"/>
      <c r="P34" s="16">
        <v>0</v>
      </c>
      <c r="Q34" s="15"/>
      <c r="R34" s="15"/>
      <c r="S34" s="16">
        <v>0</v>
      </c>
      <c r="T34" s="15"/>
      <c r="U34" s="15"/>
      <c r="V34" s="16">
        <v>0</v>
      </c>
      <c r="W34" s="148">
        <f t="shared" si="0"/>
        <v>0</v>
      </c>
      <c r="X34" s="149">
        <f t="shared" si="6"/>
        <v>0</v>
      </c>
      <c r="Y34" s="162">
        <f>W34-X34</f>
        <v>0</v>
      </c>
      <c r="Z34" s="151" t="e">
        <f>Y34/W34</f>
        <v>#DIV/0!</v>
      </c>
      <c r="AA34" s="17"/>
    </row>
    <row r="35" spans="1:27" ht="36" hidden="1" x14ac:dyDescent="0.25">
      <c r="A35" s="9" t="s">
        <v>53</v>
      </c>
      <c r="B35" s="10">
        <v>2.2000000000000002</v>
      </c>
      <c r="C35" s="123" t="s">
        <v>78</v>
      </c>
      <c r="D35" s="11"/>
      <c r="E35" s="22">
        <v>0</v>
      </c>
      <c r="F35" s="12"/>
      <c r="G35" s="22">
        <v>0</v>
      </c>
      <c r="H35" s="22">
        <v>0</v>
      </c>
      <c r="I35" s="12"/>
      <c r="J35" s="22">
        <v>0</v>
      </c>
      <c r="K35" s="22">
        <v>0</v>
      </c>
      <c r="L35" s="12"/>
      <c r="M35" s="22">
        <v>0</v>
      </c>
      <c r="N35" s="22">
        <v>0</v>
      </c>
      <c r="O35" s="12"/>
      <c r="P35" s="22">
        <v>0</v>
      </c>
      <c r="Q35" s="22">
        <v>0</v>
      </c>
      <c r="R35" s="12"/>
      <c r="S35" s="22">
        <v>0</v>
      </c>
      <c r="T35" s="22">
        <v>0</v>
      </c>
      <c r="U35" s="12"/>
      <c r="V35" s="22">
        <v>0</v>
      </c>
      <c r="W35" s="145">
        <f t="shared" si="0"/>
        <v>0</v>
      </c>
      <c r="X35" s="145">
        <f t="shared" si="6"/>
        <v>0</v>
      </c>
      <c r="Y35" s="161">
        <f>W35-X35</f>
        <v>0</v>
      </c>
      <c r="Z35" s="147" t="e">
        <f>Y35/W35</f>
        <v>#DIV/0!</v>
      </c>
      <c r="AA35" s="11"/>
    </row>
    <row r="36" spans="1:27" ht="48" hidden="1" x14ac:dyDescent="0.25">
      <c r="A36" s="13" t="s">
        <v>55</v>
      </c>
      <c r="B36" s="13" t="s">
        <v>79</v>
      </c>
      <c r="C36" s="127" t="s">
        <v>80</v>
      </c>
      <c r="D36" s="14" t="s">
        <v>81</v>
      </c>
      <c r="E36" s="15"/>
      <c r="F36" s="15"/>
      <c r="G36" s="16">
        <v>0</v>
      </c>
      <c r="H36" s="15"/>
      <c r="I36" s="15"/>
      <c r="J36" s="16">
        <v>0</v>
      </c>
      <c r="K36" s="15"/>
      <c r="L36" s="15"/>
      <c r="M36" s="16">
        <v>0</v>
      </c>
      <c r="N36" s="15"/>
      <c r="O36" s="15"/>
      <c r="P36" s="16">
        <v>0</v>
      </c>
      <c r="Q36" s="15"/>
      <c r="R36" s="15"/>
      <c r="S36" s="16">
        <v>0</v>
      </c>
      <c r="T36" s="15"/>
      <c r="U36" s="15"/>
      <c r="V36" s="16">
        <v>0</v>
      </c>
      <c r="W36" s="148">
        <f t="shared" si="0"/>
        <v>0</v>
      </c>
      <c r="X36" s="149">
        <f t="shared" si="6"/>
        <v>0</v>
      </c>
      <c r="Y36" s="162">
        <f>W36-X36</f>
        <v>0</v>
      </c>
      <c r="Z36" s="151" t="e">
        <f>Y36/W36</f>
        <v>#DIV/0!</v>
      </c>
      <c r="AA36" s="17"/>
    </row>
    <row r="37" spans="1:27" ht="48" hidden="1" x14ac:dyDescent="0.25">
      <c r="A37" s="13" t="s">
        <v>55</v>
      </c>
      <c r="B37" s="13" t="s">
        <v>82</v>
      </c>
      <c r="C37" s="127" t="s">
        <v>80</v>
      </c>
      <c r="D37" s="14" t="s">
        <v>81</v>
      </c>
      <c r="E37" s="15"/>
      <c r="F37" s="15"/>
      <c r="G37" s="16">
        <v>0</v>
      </c>
      <c r="H37" s="15"/>
      <c r="I37" s="15"/>
      <c r="J37" s="16">
        <v>0</v>
      </c>
      <c r="K37" s="15"/>
      <c r="L37" s="15"/>
      <c r="M37" s="16">
        <v>0</v>
      </c>
      <c r="N37" s="15"/>
      <c r="O37" s="15"/>
      <c r="P37" s="16">
        <v>0</v>
      </c>
      <c r="Q37" s="15"/>
      <c r="R37" s="15"/>
      <c r="S37" s="16">
        <v>0</v>
      </c>
      <c r="T37" s="15"/>
      <c r="U37" s="15"/>
      <c r="V37" s="16">
        <v>0</v>
      </c>
      <c r="W37" s="148">
        <f t="shared" si="0"/>
        <v>0</v>
      </c>
      <c r="X37" s="149">
        <f t="shared" si="6"/>
        <v>0</v>
      </c>
      <c r="Y37" s="162">
        <f>W37-X37</f>
        <v>0</v>
      </c>
      <c r="Z37" s="151" t="e">
        <f>Y37/W37</f>
        <v>#DIV/0!</v>
      </c>
      <c r="AA37" s="17"/>
    </row>
    <row r="38" spans="1:27" ht="48" hidden="1" x14ac:dyDescent="0.25">
      <c r="A38" s="13" t="s">
        <v>55</v>
      </c>
      <c r="B38" s="13" t="s">
        <v>83</v>
      </c>
      <c r="C38" s="127" t="s">
        <v>80</v>
      </c>
      <c r="D38" s="14" t="s">
        <v>81</v>
      </c>
      <c r="E38" s="15"/>
      <c r="F38" s="15"/>
      <c r="G38" s="16">
        <v>0</v>
      </c>
      <c r="H38" s="15"/>
      <c r="I38" s="15"/>
      <c r="J38" s="16">
        <v>0</v>
      </c>
      <c r="K38" s="15"/>
      <c r="L38" s="15"/>
      <c r="M38" s="16">
        <v>0</v>
      </c>
      <c r="N38" s="15"/>
      <c r="O38" s="15"/>
      <c r="P38" s="16">
        <v>0</v>
      </c>
      <c r="Q38" s="15"/>
      <c r="R38" s="15"/>
      <c r="S38" s="16">
        <v>0</v>
      </c>
      <c r="T38" s="15"/>
      <c r="U38" s="15"/>
      <c r="V38" s="16">
        <v>0</v>
      </c>
      <c r="W38" s="148">
        <f t="shared" si="0"/>
        <v>0</v>
      </c>
      <c r="X38" s="149">
        <f t="shared" si="6"/>
        <v>0</v>
      </c>
      <c r="Y38" s="162">
        <f>W38-X38</f>
        <v>0</v>
      </c>
      <c r="Z38" s="151" t="e">
        <f>Y38/W38</f>
        <v>#DIV/0!</v>
      </c>
      <c r="AA38" s="17"/>
    </row>
    <row r="39" spans="1:27" ht="24" hidden="1" x14ac:dyDescent="0.25">
      <c r="A39" s="9" t="s">
        <v>53</v>
      </c>
      <c r="B39" s="10">
        <v>2.2999999999999998</v>
      </c>
      <c r="C39" s="125" t="s">
        <v>84</v>
      </c>
      <c r="D39" s="11"/>
      <c r="E39" s="22">
        <v>0</v>
      </c>
      <c r="F39" s="12"/>
      <c r="G39" s="22">
        <v>0</v>
      </c>
      <c r="H39" s="22">
        <v>0</v>
      </c>
      <c r="I39" s="12"/>
      <c r="J39" s="22">
        <v>0</v>
      </c>
      <c r="K39" s="22">
        <v>0</v>
      </c>
      <c r="L39" s="12"/>
      <c r="M39" s="22">
        <v>0</v>
      </c>
      <c r="N39" s="22">
        <v>0</v>
      </c>
      <c r="O39" s="12"/>
      <c r="P39" s="22">
        <v>0</v>
      </c>
      <c r="Q39" s="22">
        <v>0</v>
      </c>
      <c r="R39" s="12"/>
      <c r="S39" s="22">
        <v>0</v>
      </c>
      <c r="T39" s="22">
        <v>0</v>
      </c>
      <c r="U39" s="12"/>
      <c r="V39" s="22">
        <v>0</v>
      </c>
      <c r="W39" s="145">
        <f t="shared" si="0"/>
        <v>0</v>
      </c>
      <c r="X39" s="145">
        <f t="shared" si="6"/>
        <v>0</v>
      </c>
      <c r="Y39" s="161">
        <f>W39-X39</f>
        <v>0</v>
      </c>
      <c r="Z39" s="147" t="e">
        <f>Y39/W39</f>
        <v>#DIV/0!</v>
      </c>
      <c r="AA39" s="11"/>
    </row>
    <row r="40" spans="1:27" ht="36" hidden="1" x14ac:dyDescent="0.25">
      <c r="A40" s="13" t="s">
        <v>55</v>
      </c>
      <c r="B40" s="13" t="s">
        <v>85</v>
      </c>
      <c r="C40" s="124" t="s">
        <v>86</v>
      </c>
      <c r="D40" s="14" t="s">
        <v>81</v>
      </c>
      <c r="E40" s="15"/>
      <c r="F40" s="15"/>
      <c r="G40" s="16">
        <v>0</v>
      </c>
      <c r="H40" s="15"/>
      <c r="I40" s="15"/>
      <c r="J40" s="16">
        <v>0</v>
      </c>
      <c r="K40" s="15"/>
      <c r="L40" s="15"/>
      <c r="M40" s="16">
        <v>0</v>
      </c>
      <c r="N40" s="15"/>
      <c r="O40" s="15"/>
      <c r="P40" s="16">
        <v>0</v>
      </c>
      <c r="Q40" s="15"/>
      <c r="R40" s="15"/>
      <c r="S40" s="16">
        <v>0</v>
      </c>
      <c r="T40" s="15"/>
      <c r="U40" s="15"/>
      <c r="V40" s="16">
        <v>0</v>
      </c>
      <c r="W40" s="148">
        <f t="shared" si="0"/>
        <v>0</v>
      </c>
      <c r="X40" s="149">
        <f t="shared" si="6"/>
        <v>0</v>
      </c>
      <c r="Y40" s="162">
        <f>W40-X40</f>
        <v>0</v>
      </c>
      <c r="Z40" s="151" t="e">
        <f>Y40/W40</f>
        <v>#DIV/0!</v>
      </c>
      <c r="AA40" s="17"/>
    </row>
    <row r="41" spans="1:27" ht="36" hidden="1" x14ac:dyDescent="0.25">
      <c r="A41" s="13" t="s">
        <v>55</v>
      </c>
      <c r="B41" s="13" t="s">
        <v>87</v>
      </c>
      <c r="C41" s="124" t="s">
        <v>88</v>
      </c>
      <c r="D41" s="14" t="s">
        <v>81</v>
      </c>
      <c r="E41" s="15"/>
      <c r="F41" s="15"/>
      <c r="G41" s="16">
        <v>0</v>
      </c>
      <c r="H41" s="15"/>
      <c r="I41" s="15"/>
      <c r="J41" s="16">
        <v>0</v>
      </c>
      <c r="K41" s="15"/>
      <c r="L41" s="15"/>
      <c r="M41" s="16">
        <v>0</v>
      </c>
      <c r="N41" s="15"/>
      <c r="O41" s="15"/>
      <c r="P41" s="16">
        <v>0</v>
      </c>
      <c r="Q41" s="15"/>
      <c r="R41" s="15"/>
      <c r="S41" s="16">
        <v>0</v>
      </c>
      <c r="T41" s="15"/>
      <c r="U41" s="15"/>
      <c r="V41" s="16">
        <v>0</v>
      </c>
      <c r="W41" s="148">
        <f t="shared" si="0"/>
        <v>0</v>
      </c>
      <c r="X41" s="149">
        <f t="shared" si="6"/>
        <v>0</v>
      </c>
      <c r="Y41" s="162">
        <f>W41-X41</f>
        <v>0</v>
      </c>
      <c r="Z41" s="151" t="e">
        <f>Y41/W41</f>
        <v>#DIV/0!</v>
      </c>
      <c r="AA41" s="17"/>
    </row>
    <row r="42" spans="1:27" ht="36" hidden="1" x14ac:dyDescent="0.25">
      <c r="A42" s="13" t="s">
        <v>55</v>
      </c>
      <c r="B42" s="13" t="s">
        <v>89</v>
      </c>
      <c r="C42" s="124" t="s">
        <v>86</v>
      </c>
      <c r="D42" s="14" t="s">
        <v>81</v>
      </c>
      <c r="E42" s="15"/>
      <c r="F42" s="15"/>
      <c r="G42" s="16">
        <v>0</v>
      </c>
      <c r="H42" s="15"/>
      <c r="I42" s="15"/>
      <c r="J42" s="16">
        <v>0</v>
      </c>
      <c r="K42" s="15"/>
      <c r="L42" s="15"/>
      <c r="M42" s="16">
        <v>0</v>
      </c>
      <c r="N42" s="15"/>
      <c r="O42" s="15"/>
      <c r="P42" s="16">
        <v>0</v>
      </c>
      <c r="Q42" s="15"/>
      <c r="R42" s="15"/>
      <c r="S42" s="16">
        <v>0</v>
      </c>
      <c r="T42" s="15"/>
      <c r="U42" s="15"/>
      <c r="V42" s="16">
        <v>0</v>
      </c>
      <c r="W42" s="148">
        <f t="shared" si="0"/>
        <v>0</v>
      </c>
      <c r="X42" s="149">
        <f t="shared" si="6"/>
        <v>0</v>
      </c>
      <c r="Y42" s="162">
        <f>W42-X42</f>
        <v>0</v>
      </c>
      <c r="Z42" s="151" t="e">
        <f>Y42/W42</f>
        <v>#DIV/0!</v>
      </c>
      <c r="AA42" s="17"/>
    </row>
    <row r="43" spans="1:27" x14ac:dyDescent="0.25">
      <c r="A43" s="83" t="s">
        <v>90</v>
      </c>
      <c r="B43" s="83"/>
      <c r="C43" s="83"/>
      <c r="D43" s="83"/>
      <c r="E43" s="19">
        <v>0</v>
      </c>
      <c r="F43" s="20"/>
      <c r="G43" s="19">
        <v>0</v>
      </c>
      <c r="H43" s="19"/>
      <c r="I43" s="20"/>
      <c r="J43" s="19">
        <v>0</v>
      </c>
      <c r="K43" s="19">
        <v>0</v>
      </c>
      <c r="L43" s="20"/>
      <c r="M43" s="19">
        <v>0</v>
      </c>
      <c r="N43" s="19">
        <v>0</v>
      </c>
      <c r="O43" s="20"/>
      <c r="P43" s="19">
        <v>0</v>
      </c>
      <c r="Q43" s="19">
        <v>0</v>
      </c>
      <c r="R43" s="20"/>
      <c r="S43" s="19">
        <v>0</v>
      </c>
      <c r="T43" s="19">
        <v>0</v>
      </c>
      <c r="U43" s="20"/>
      <c r="V43" s="19">
        <v>0</v>
      </c>
      <c r="W43" s="152">
        <f t="shared" si="0"/>
        <v>0</v>
      </c>
      <c r="X43" s="154">
        <f t="shared" si="6"/>
        <v>0</v>
      </c>
      <c r="Y43" s="164">
        <f>W43-X43</f>
        <v>0</v>
      </c>
      <c r="Z43" s="153">
        <v>0</v>
      </c>
      <c r="AA43" s="25"/>
    </row>
    <row r="44" spans="1:27" x14ac:dyDescent="0.25">
      <c r="A44" s="8" t="s">
        <v>51</v>
      </c>
      <c r="B44" s="7">
        <v>3</v>
      </c>
      <c r="C44" s="82" t="s">
        <v>91</v>
      </c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</row>
    <row r="45" spans="1:27" ht="84" x14ac:dyDescent="0.25">
      <c r="A45" s="9" t="s">
        <v>53</v>
      </c>
      <c r="B45" s="10">
        <v>3.1</v>
      </c>
      <c r="C45" s="123" t="s">
        <v>92</v>
      </c>
      <c r="D45" s="11"/>
      <c r="E45" s="22">
        <v>0</v>
      </c>
      <c r="F45" s="12"/>
      <c r="G45" s="22">
        <v>0</v>
      </c>
      <c r="H45" s="22"/>
      <c r="I45" s="12"/>
      <c r="J45" s="22">
        <v>0</v>
      </c>
      <c r="K45" s="22">
        <v>0</v>
      </c>
      <c r="L45" s="12"/>
      <c r="M45" s="22">
        <v>0</v>
      </c>
      <c r="N45" s="22">
        <v>0</v>
      </c>
      <c r="O45" s="12"/>
      <c r="P45" s="22">
        <v>0</v>
      </c>
      <c r="Q45" s="22">
        <v>0</v>
      </c>
      <c r="R45" s="12"/>
      <c r="S45" s="22">
        <v>0</v>
      </c>
      <c r="T45" s="22">
        <v>0</v>
      </c>
      <c r="U45" s="12"/>
      <c r="V45" s="22">
        <v>0</v>
      </c>
      <c r="W45" s="145">
        <f t="shared" si="0"/>
        <v>0</v>
      </c>
      <c r="X45" s="145">
        <f t="shared" ref="X45:X52" si="7">J45+P45</f>
        <v>0</v>
      </c>
      <c r="Y45" s="161">
        <f>W45-X45</f>
        <v>0</v>
      </c>
      <c r="Z45" s="147">
        <v>0</v>
      </c>
      <c r="AA45" s="11"/>
    </row>
    <row r="46" spans="1:27" ht="36" x14ac:dyDescent="0.25">
      <c r="A46" s="13" t="s">
        <v>55</v>
      </c>
      <c r="B46" s="13" t="s">
        <v>93</v>
      </c>
      <c r="C46" s="127" t="s">
        <v>94</v>
      </c>
      <c r="D46" s="14" t="s">
        <v>8</v>
      </c>
      <c r="E46" s="15"/>
      <c r="F46" s="15"/>
      <c r="G46" s="16">
        <v>0</v>
      </c>
      <c r="H46" s="15"/>
      <c r="I46" s="15"/>
      <c r="J46" s="16">
        <v>0</v>
      </c>
      <c r="K46" s="15"/>
      <c r="L46" s="15"/>
      <c r="M46" s="16">
        <v>0</v>
      </c>
      <c r="N46" s="15"/>
      <c r="O46" s="15"/>
      <c r="P46" s="16">
        <v>0</v>
      </c>
      <c r="Q46" s="15"/>
      <c r="R46" s="15"/>
      <c r="S46" s="16">
        <v>0</v>
      </c>
      <c r="T46" s="15"/>
      <c r="U46" s="15"/>
      <c r="V46" s="16">
        <v>0</v>
      </c>
      <c r="W46" s="148">
        <f t="shared" si="0"/>
        <v>0</v>
      </c>
      <c r="X46" s="149">
        <f t="shared" si="7"/>
        <v>0</v>
      </c>
      <c r="Y46" s="162">
        <f>W46-X46</f>
        <v>0</v>
      </c>
      <c r="Z46" s="151">
        <v>0</v>
      </c>
      <c r="AA46" s="17"/>
    </row>
    <row r="47" spans="1:27" ht="48" hidden="1" x14ac:dyDescent="0.25">
      <c r="A47" s="13" t="s">
        <v>55</v>
      </c>
      <c r="B47" s="13" t="s">
        <v>95</v>
      </c>
      <c r="C47" s="127" t="s">
        <v>96</v>
      </c>
      <c r="D47" s="14" t="s">
        <v>8</v>
      </c>
      <c r="E47" s="15"/>
      <c r="F47" s="15"/>
      <c r="G47" s="16">
        <v>0</v>
      </c>
      <c r="H47" s="15"/>
      <c r="I47" s="15"/>
      <c r="J47" s="16">
        <v>0</v>
      </c>
      <c r="K47" s="15"/>
      <c r="L47" s="15"/>
      <c r="M47" s="16">
        <v>0</v>
      </c>
      <c r="N47" s="15"/>
      <c r="O47" s="15"/>
      <c r="P47" s="16">
        <v>0</v>
      </c>
      <c r="Q47" s="15"/>
      <c r="R47" s="15"/>
      <c r="S47" s="16">
        <v>0</v>
      </c>
      <c r="T47" s="15"/>
      <c r="U47" s="15"/>
      <c r="V47" s="16">
        <v>0</v>
      </c>
      <c r="W47" s="148">
        <f t="shared" si="0"/>
        <v>0</v>
      </c>
      <c r="X47" s="149">
        <f t="shared" si="7"/>
        <v>0</v>
      </c>
      <c r="Y47" s="162">
        <f>W47-X47</f>
        <v>0</v>
      </c>
      <c r="Z47" s="151" t="e">
        <f>Y47/W47</f>
        <v>#DIV/0!</v>
      </c>
      <c r="AA47" s="17"/>
    </row>
    <row r="48" spans="1:27" ht="36" hidden="1" x14ac:dyDescent="0.25">
      <c r="A48" s="13" t="s">
        <v>55</v>
      </c>
      <c r="B48" s="13" t="s">
        <v>97</v>
      </c>
      <c r="C48" s="127" t="s">
        <v>98</v>
      </c>
      <c r="D48" s="14" t="s">
        <v>8</v>
      </c>
      <c r="E48" s="15"/>
      <c r="F48" s="15"/>
      <c r="G48" s="16">
        <v>0</v>
      </c>
      <c r="H48" s="15"/>
      <c r="I48" s="15"/>
      <c r="J48" s="16">
        <v>0</v>
      </c>
      <c r="K48" s="15"/>
      <c r="L48" s="15"/>
      <c r="M48" s="16">
        <v>0</v>
      </c>
      <c r="N48" s="15"/>
      <c r="O48" s="15"/>
      <c r="P48" s="16">
        <v>0</v>
      </c>
      <c r="Q48" s="15"/>
      <c r="R48" s="15"/>
      <c r="S48" s="16">
        <v>0</v>
      </c>
      <c r="T48" s="15"/>
      <c r="U48" s="15"/>
      <c r="V48" s="16">
        <v>0</v>
      </c>
      <c r="W48" s="148">
        <f t="shared" si="0"/>
        <v>0</v>
      </c>
      <c r="X48" s="149">
        <f t="shared" si="7"/>
        <v>0</v>
      </c>
      <c r="Y48" s="162">
        <f>W48-X48</f>
        <v>0</v>
      </c>
      <c r="Z48" s="151" t="e">
        <f>Y48/W48</f>
        <v>#DIV/0!</v>
      </c>
      <c r="AA48" s="17"/>
    </row>
    <row r="49" spans="1:27" ht="84" hidden="1" x14ac:dyDescent="0.25">
      <c r="A49" s="9" t="s">
        <v>53</v>
      </c>
      <c r="B49" s="10">
        <v>3.2</v>
      </c>
      <c r="C49" s="123" t="s">
        <v>99</v>
      </c>
      <c r="D49" s="11"/>
      <c r="E49" s="12"/>
      <c r="F49" s="12"/>
      <c r="G49" s="12"/>
      <c r="H49" s="12"/>
      <c r="I49" s="12"/>
      <c r="J49" s="12"/>
      <c r="K49" s="22">
        <v>0</v>
      </c>
      <c r="L49" s="12"/>
      <c r="M49" s="22">
        <v>0</v>
      </c>
      <c r="N49" s="22">
        <v>0</v>
      </c>
      <c r="O49" s="12"/>
      <c r="P49" s="22">
        <v>0</v>
      </c>
      <c r="Q49" s="22">
        <v>0</v>
      </c>
      <c r="R49" s="12"/>
      <c r="S49" s="22">
        <v>0</v>
      </c>
      <c r="T49" s="22">
        <v>0</v>
      </c>
      <c r="U49" s="12"/>
      <c r="V49" s="22">
        <v>0</v>
      </c>
      <c r="W49" s="145">
        <f t="shared" si="0"/>
        <v>0</v>
      </c>
      <c r="X49" s="145">
        <f t="shared" si="7"/>
        <v>0</v>
      </c>
      <c r="Y49" s="161">
        <f>W49-X49</f>
        <v>0</v>
      </c>
      <c r="Z49" s="147" t="e">
        <f>Y49/W49</f>
        <v>#DIV/0!</v>
      </c>
      <c r="AA49" s="11"/>
    </row>
    <row r="50" spans="1:27" ht="36" hidden="1" x14ac:dyDescent="0.25">
      <c r="A50" s="13" t="s">
        <v>55</v>
      </c>
      <c r="B50" s="13" t="s">
        <v>100</v>
      </c>
      <c r="C50" s="127" t="s">
        <v>101</v>
      </c>
      <c r="D50" s="14" t="s">
        <v>13</v>
      </c>
      <c r="E50" s="86" t="s">
        <v>102</v>
      </c>
      <c r="F50" s="86"/>
      <c r="G50" s="86"/>
      <c r="H50" s="86" t="s">
        <v>102</v>
      </c>
      <c r="I50" s="86"/>
      <c r="J50" s="86"/>
      <c r="K50" s="15"/>
      <c r="L50" s="15"/>
      <c r="M50" s="16">
        <v>0</v>
      </c>
      <c r="N50" s="15"/>
      <c r="O50" s="15"/>
      <c r="P50" s="16">
        <v>0</v>
      </c>
      <c r="Q50" s="15"/>
      <c r="R50" s="15"/>
      <c r="S50" s="16">
        <v>0</v>
      </c>
      <c r="T50" s="15"/>
      <c r="U50" s="15"/>
      <c r="V50" s="16">
        <v>0</v>
      </c>
      <c r="W50" s="148">
        <f t="shared" si="0"/>
        <v>0</v>
      </c>
      <c r="X50" s="149">
        <f t="shared" si="7"/>
        <v>0</v>
      </c>
      <c r="Y50" s="162">
        <f>W50-X50</f>
        <v>0</v>
      </c>
      <c r="Z50" s="151" t="e">
        <f>Y50/W50</f>
        <v>#DIV/0!</v>
      </c>
      <c r="AA50" s="17"/>
    </row>
    <row r="51" spans="1:27" hidden="1" x14ac:dyDescent="0.25">
      <c r="A51" s="13" t="s">
        <v>55</v>
      </c>
      <c r="B51" s="13" t="s">
        <v>103</v>
      </c>
      <c r="C51" s="124" t="s">
        <v>104</v>
      </c>
      <c r="D51" s="14" t="s">
        <v>13</v>
      </c>
      <c r="E51" s="86"/>
      <c r="F51" s="86"/>
      <c r="G51" s="86"/>
      <c r="H51" s="86"/>
      <c r="I51" s="86"/>
      <c r="J51" s="86"/>
      <c r="K51" s="15"/>
      <c r="L51" s="15"/>
      <c r="M51" s="16">
        <v>0</v>
      </c>
      <c r="N51" s="15"/>
      <c r="O51" s="15"/>
      <c r="P51" s="16">
        <v>0</v>
      </c>
      <c r="Q51" s="15"/>
      <c r="R51" s="15"/>
      <c r="S51" s="16">
        <v>0</v>
      </c>
      <c r="T51" s="15"/>
      <c r="U51" s="15"/>
      <c r="V51" s="16">
        <v>0</v>
      </c>
      <c r="W51" s="148">
        <f t="shared" si="0"/>
        <v>0</v>
      </c>
      <c r="X51" s="149">
        <f t="shared" si="7"/>
        <v>0</v>
      </c>
      <c r="Y51" s="162">
        <f>W51-X51</f>
        <v>0</v>
      </c>
      <c r="Z51" s="151" t="e">
        <f>Y51/W51</f>
        <v>#DIV/0!</v>
      </c>
      <c r="AA51" s="17"/>
    </row>
    <row r="52" spans="1:27" x14ac:dyDescent="0.25">
      <c r="A52" s="83" t="s">
        <v>105</v>
      </c>
      <c r="B52" s="83"/>
      <c r="C52" s="83"/>
      <c r="D52" s="83"/>
      <c r="E52" s="19">
        <v>0</v>
      </c>
      <c r="F52" s="20"/>
      <c r="G52" s="19">
        <v>0</v>
      </c>
      <c r="H52" s="19"/>
      <c r="I52" s="20"/>
      <c r="J52" s="19">
        <v>0</v>
      </c>
      <c r="K52" s="19">
        <v>0</v>
      </c>
      <c r="L52" s="20"/>
      <c r="M52" s="19">
        <v>0</v>
      </c>
      <c r="N52" s="19">
        <v>0</v>
      </c>
      <c r="O52" s="20"/>
      <c r="P52" s="19">
        <v>0</v>
      </c>
      <c r="Q52" s="19">
        <v>0</v>
      </c>
      <c r="R52" s="20"/>
      <c r="S52" s="19">
        <v>0</v>
      </c>
      <c r="T52" s="19">
        <v>0</v>
      </c>
      <c r="U52" s="20"/>
      <c r="V52" s="19">
        <v>0</v>
      </c>
      <c r="W52" s="152">
        <f t="shared" si="0"/>
        <v>0</v>
      </c>
      <c r="X52" s="154">
        <f t="shared" si="7"/>
        <v>0</v>
      </c>
      <c r="Y52" s="164">
        <f>W52-X52</f>
        <v>0</v>
      </c>
      <c r="Z52" s="153">
        <v>0</v>
      </c>
      <c r="AA52" s="25"/>
    </row>
    <row r="53" spans="1:27" x14ac:dyDescent="0.25">
      <c r="A53" s="8" t="s">
        <v>51</v>
      </c>
      <c r="B53" s="7">
        <v>4</v>
      </c>
      <c r="C53" s="82" t="s">
        <v>106</v>
      </c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5"/>
      <c r="AA53" s="85"/>
    </row>
    <row r="54" spans="1:27" ht="22.8" x14ac:dyDescent="0.25">
      <c r="A54" s="9" t="s">
        <v>53</v>
      </c>
      <c r="B54" s="10">
        <v>4.0999999999999996</v>
      </c>
      <c r="C54" s="125" t="s">
        <v>107</v>
      </c>
      <c r="D54" s="11"/>
      <c r="E54" s="22">
        <v>0</v>
      </c>
      <c r="F54" s="12"/>
      <c r="G54" s="22">
        <f>SUM(G55:G57)</f>
        <v>0</v>
      </c>
      <c r="H54" s="22"/>
      <c r="I54" s="22"/>
      <c r="J54" s="22">
        <f t="shared" ref="H54:V54" si="8">SUM(J55:J57)</f>
        <v>0</v>
      </c>
      <c r="K54" s="22"/>
      <c r="L54" s="22">
        <f t="shared" si="8"/>
        <v>0</v>
      </c>
      <c r="M54" s="22">
        <f t="shared" si="8"/>
        <v>0</v>
      </c>
      <c r="N54" s="22">
        <f t="shared" si="8"/>
        <v>0</v>
      </c>
      <c r="O54" s="22">
        <f t="shared" si="8"/>
        <v>0</v>
      </c>
      <c r="P54" s="22">
        <f t="shared" si="8"/>
        <v>0</v>
      </c>
      <c r="Q54" s="22">
        <f t="shared" si="8"/>
        <v>0</v>
      </c>
      <c r="R54" s="22">
        <f t="shared" si="8"/>
        <v>0</v>
      </c>
      <c r="S54" s="22">
        <f t="shared" si="8"/>
        <v>0</v>
      </c>
      <c r="T54" s="22">
        <f t="shared" si="8"/>
        <v>0</v>
      </c>
      <c r="U54" s="22">
        <f t="shared" si="8"/>
        <v>0</v>
      </c>
      <c r="V54" s="22">
        <f t="shared" si="8"/>
        <v>0</v>
      </c>
      <c r="W54" s="145">
        <v>0</v>
      </c>
      <c r="X54" s="145">
        <f t="shared" ref="X54:X77" si="9">J54+P54</f>
        <v>0</v>
      </c>
      <c r="Y54" s="161">
        <f>W54-X54</f>
        <v>0</v>
      </c>
      <c r="Z54" s="147">
        <v>0</v>
      </c>
      <c r="AA54" s="11"/>
    </row>
    <row r="55" spans="1:27" ht="36" x14ac:dyDescent="0.25">
      <c r="A55" s="13" t="s">
        <v>55</v>
      </c>
      <c r="B55" s="13" t="s">
        <v>16</v>
      </c>
      <c r="C55" s="127" t="s">
        <v>121</v>
      </c>
      <c r="D55" s="17" t="s">
        <v>4</v>
      </c>
      <c r="E55" s="15"/>
      <c r="F55" s="15"/>
      <c r="G55" s="15">
        <f>F55*E55</f>
        <v>0</v>
      </c>
      <c r="H55" s="15"/>
      <c r="I55" s="15"/>
      <c r="J55" s="16">
        <v>0</v>
      </c>
      <c r="K55" s="15"/>
      <c r="L55" s="15"/>
      <c r="M55" s="16">
        <v>0</v>
      </c>
      <c r="N55" s="15"/>
      <c r="O55" s="15"/>
      <c r="P55" s="16">
        <v>0</v>
      </c>
      <c r="Q55" s="15"/>
      <c r="R55" s="15"/>
      <c r="S55" s="16">
        <v>0</v>
      </c>
      <c r="T55" s="15"/>
      <c r="U55" s="15"/>
      <c r="V55" s="16">
        <v>0</v>
      </c>
      <c r="W55" s="148">
        <f t="shared" si="0"/>
        <v>0</v>
      </c>
      <c r="X55" s="149">
        <f t="shared" si="9"/>
        <v>0</v>
      </c>
      <c r="Y55" s="162">
        <f>W55-X55</f>
        <v>0</v>
      </c>
      <c r="Z55" s="151">
        <v>0</v>
      </c>
      <c r="AA55" s="17"/>
    </row>
    <row r="56" spans="1:27" ht="36" hidden="1" x14ac:dyDescent="0.25">
      <c r="A56" s="13" t="s">
        <v>55</v>
      </c>
      <c r="B56" s="13" t="s">
        <v>17</v>
      </c>
      <c r="C56" s="127" t="s">
        <v>121</v>
      </c>
      <c r="D56" s="17" t="s">
        <v>5</v>
      </c>
      <c r="E56" s="15"/>
      <c r="F56" s="15"/>
      <c r="G56" s="15">
        <v>0</v>
      </c>
      <c r="H56" s="15"/>
      <c r="I56" s="15"/>
      <c r="J56" s="16">
        <v>0</v>
      </c>
      <c r="K56" s="15"/>
      <c r="L56" s="15"/>
      <c r="M56" s="15">
        <f>L56*K56</f>
        <v>0</v>
      </c>
      <c r="N56" s="15"/>
      <c r="O56" s="15"/>
      <c r="P56" s="16">
        <v>0</v>
      </c>
      <c r="Q56" s="15"/>
      <c r="R56" s="15"/>
      <c r="S56" s="16">
        <v>0</v>
      </c>
      <c r="T56" s="15"/>
      <c r="U56" s="15"/>
      <c r="V56" s="16">
        <v>0</v>
      </c>
      <c r="W56" s="148">
        <v>0</v>
      </c>
      <c r="X56" s="149">
        <f t="shared" si="9"/>
        <v>0</v>
      </c>
      <c r="Y56" s="162">
        <f>W56-X56</f>
        <v>0</v>
      </c>
      <c r="Z56" s="151" t="e">
        <f>Y56/W56</f>
        <v>#DIV/0!</v>
      </c>
      <c r="AA56" s="17"/>
    </row>
    <row r="57" spans="1:27" ht="36" hidden="1" x14ac:dyDescent="0.25">
      <c r="A57" s="13" t="s">
        <v>55</v>
      </c>
      <c r="B57" s="13" t="s">
        <v>108</v>
      </c>
      <c r="C57" s="127" t="s">
        <v>121</v>
      </c>
      <c r="D57" s="17" t="s">
        <v>109</v>
      </c>
      <c r="E57" s="15"/>
      <c r="F57" s="15"/>
      <c r="G57" s="16">
        <v>0</v>
      </c>
      <c r="H57" s="15"/>
      <c r="I57" s="15"/>
      <c r="J57" s="16">
        <v>0</v>
      </c>
      <c r="K57" s="15"/>
      <c r="L57" s="15"/>
      <c r="M57" s="16">
        <v>0</v>
      </c>
      <c r="N57" s="15"/>
      <c r="O57" s="15"/>
      <c r="P57" s="16">
        <v>0</v>
      </c>
      <c r="Q57" s="15"/>
      <c r="R57" s="15"/>
      <c r="S57" s="16">
        <v>0</v>
      </c>
      <c r="T57" s="15"/>
      <c r="U57" s="15"/>
      <c r="V57" s="16">
        <v>0</v>
      </c>
      <c r="W57" s="148">
        <f t="shared" si="0"/>
        <v>0</v>
      </c>
      <c r="X57" s="149">
        <f t="shared" si="9"/>
        <v>0</v>
      </c>
      <c r="Y57" s="162">
        <f>W57-X57</f>
        <v>0</v>
      </c>
      <c r="Z57" s="151" t="e">
        <f>Y57/W57</f>
        <v>#DIV/0!</v>
      </c>
      <c r="AA57" s="17"/>
    </row>
    <row r="58" spans="1:27" ht="36" hidden="1" x14ac:dyDescent="0.25">
      <c r="A58" s="9" t="s">
        <v>53</v>
      </c>
      <c r="B58" s="10">
        <v>4.2</v>
      </c>
      <c r="C58" s="125" t="s">
        <v>110</v>
      </c>
      <c r="D58" s="11"/>
      <c r="E58" s="22">
        <v>0</v>
      </c>
      <c r="F58" s="12"/>
      <c r="G58" s="22">
        <f>SUM(G59:G64)</f>
        <v>0</v>
      </c>
      <c r="H58" s="22">
        <v>0</v>
      </c>
      <c r="I58" s="12"/>
      <c r="J58" s="22">
        <v>0</v>
      </c>
      <c r="K58" s="22">
        <v>0</v>
      </c>
      <c r="L58" s="12"/>
      <c r="M58" s="22">
        <v>0</v>
      </c>
      <c r="N58" s="22">
        <v>0</v>
      </c>
      <c r="O58" s="12"/>
      <c r="P58" s="22">
        <v>0</v>
      </c>
      <c r="Q58" s="22">
        <v>0</v>
      </c>
      <c r="R58" s="12"/>
      <c r="S58" s="22">
        <v>0</v>
      </c>
      <c r="T58" s="22">
        <v>0</v>
      </c>
      <c r="U58" s="12"/>
      <c r="V58" s="22">
        <v>0</v>
      </c>
      <c r="W58" s="145">
        <f t="shared" si="0"/>
        <v>0</v>
      </c>
      <c r="X58" s="145">
        <f t="shared" si="9"/>
        <v>0</v>
      </c>
      <c r="Y58" s="161">
        <f>W58-X58</f>
        <v>0</v>
      </c>
      <c r="Z58" s="147" t="e">
        <f>Y58/W58</f>
        <v>#DIV/0!</v>
      </c>
      <c r="AA58" s="11"/>
    </row>
    <row r="59" spans="1:27" ht="36" hidden="1" x14ac:dyDescent="0.25">
      <c r="A59" s="13" t="s">
        <v>55</v>
      </c>
      <c r="B59" s="13" t="s">
        <v>111</v>
      </c>
      <c r="C59" s="127" t="s">
        <v>121</v>
      </c>
      <c r="D59" s="17" t="s">
        <v>6</v>
      </c>
      <c r="E59" s="15"/>
      <c r="F59" s="15"/>
      <c r="G59" s="15"/>
      <c r="H59" s="15"/>
      <c r="I59" s="15"/>
      <c r="J59" s="16">
        <v>0</v>
      </c>
      <c r="K59" s="15"/>
      <c r="L59" s="15"/>
      <c r="M59" s="16">
        <v>0</v>
      </c>
      <c r="N59" s="15"/>
      <c r="O59" s="15"/>
      <c r="P59" s="16">
        <v>0</v>
      </c>
      <c r="Q59" s="15"/>
      <c r="R59" s="15"/>
      <c r="S59" s="16">
        <v>0</v>
      </c>
      <c r="T59" s="15"/>
      <c r="U59" s="15"/>
      <c r="V59" s="16">
        <v>0</v>
      </c>
      <c r="W59" s="148">
        <f t="shared" si="0"/>
        <v>0</v>
      </c>
      <c r="X59" s="149">
        <f t="shared" si="9"/>
        <v>0</v>
      </c>
      <c r="Y59" s="162">
        <f>W59-X59</f>
        <v>0</v>
      </c>
      <c r="Z59" s="151" t="e">
        <f>Y59/W59</f>
        <v>#DIV/0!</v>
      </c>
      <c r="AA59" s="17"/>
    </row>
    <row r="60" spans="1:27" ht="36" hidden="1" x14ac:dyDescent="0.25">
      <c r="A60" s="13" t="s">
        <v>55</v>
      </c>
      <c r="B60" s="13" t="s">
        <v>112</v>
      </c>
      <c r="C60" s="127" t="s">
        <v>121</v>
      </c>
      <c r="D60" s="17" t="s">
        <v>6</v>
      </c>
      <c r="E60" s="15"/>
      <c r="F60" s="15"/>
      <c r="G60" s="15"/>
      <c r="H60" s="15"/>
      <c r="I60" s="15"/>
      <c r="J60" s="16">
        <v>0</v>
      </c>
      <c r="K60" s="15"/>
      <c r="L60" s="15"/>
      <c r="M60" s="16">
        <v>0</v>
      </c>
      <c r="N60" s="15"/>
      <c r="O60" s="15"/>
      <c r="P60" s="16">
        <v>0</v>
      </c>
      <c r="Q60" s="15"/>
      <c r="R60" s="15"/>
      <c r="S60" s="16">
        <v>0</v>
      </c>
      <c r="T60" s="15"/>
      <c r="U60" s="15"/>
      <c r="V60" s="16">
        <v>0</v>
      </c>
      <c r="W60" s="148">
        <f t="shared" si="0"/>
        <v>0</v>
      </c>
      <c r="X60" s="149">
        <f t="shared" si="9"/>
        <v>0</v>
      </c>
      <c r="Y60" s="162">
        <f>W60-X60</f>
        <v>0</v>
      </c>
      <c r="Z60" s="151" t="e">
        <f>Y60/W60</f>
        <v>#DIV/0!</v>
      </c>
      <c r="AA60" s="17"/>
    </row>
    <row r="61" spans="1:27" ht="36" hidden="1" x14ac:dyDescent="0.25">
      <c r="A61" s="13" t="s">
        <v>55</v>
      </c>
      <c r="B61" s="21" t="s">
        <v>113</v>
      </c>
      <c r="C61" s="127" t="s">
        <v>121</v>
      </c>
      <c r="D61" s="17" t="s">
        <v>6</v>
      </c>
      <c r="E61" s="15"/>
      <c r="F61" s="15"/>
      <c r="G61" s="15"/>
      <c r="H61" s="15"/>
      <c r="I61" s="15"/>
      <c r="J61" s="16"/>
      <c r="K61" s="15"/>
      <c r="L61" s="15"/>
      <c r="M61" s="16"/>
      <c r="N61" s="15"/>
      <c r="O61" s="15"/>
      <c r="P61" s="16"/>
      <c r="Q61" s="15"/>
      <c r="R61" s="15"/>
      <c r="S61" s="16"/>
      <c r="T61" s="15"/>
      <c r="U61" s="15"/>
      <c r="V61" s="16"/>
      <c r="W61" s="148">
        <f t="shared" si="0"/>
        <v>0</v>
      </c>
      <c r="X61" s="149">
        <f t="shared" si="9"/>
        <v>0</v>
      </c>
      <c r="Y61" s="162">
        <f>W61-X61</f>
        <v>0</v>
      </c>
      <c r="Z61" s="151" t="e">
        <f>Y61/W61</f>
        <v>#DIV/0!</v>
      </c>
      <c r="AA61" s="17"/>
    </row>
    <row r="62" spans="1:27" ht="36" hidden="1" x14ac:dyDescent="0.25">
      <c r="A62" s="13" t="s">
        <v>55</v>
      </c>
      <c r="B62" s="21" t="s">
        <v>198</v>
      </c>
      <c r="C62" s="127" t="s">
        <v>121</v>
      </c>
      <c r="D62" s="17" t="s">
        <v>6</v>
      </c>
      <c r="E62" s="15"/>
      <c r="F62" s="15"/>
      <c r="G62" s="15"/>
      <c r="H62" s="15"/>
      <c r="I62" s="15"/>
      <c r="J62" s="16"/>
      <c r="K62" s="15"/>
      <c r="L62" s="15"/>
      <c r="M62" s="16"/>
      <c r="N62" s="15"/>
      <c r="O62" s="15"/>
      <c r="P62" s="16"/>
      <c r="Q62" s="15"/>
      <c r="R62" s="15"/>
      <c r="S62" s="16"/>
      <c r="T62" s="15"/>
      <c r="U62" s="15"/>
      <c r="V62" s="16"/>
      <c r="W62" s="148">
        <f t="shared" si="0"/>
        <v>0</v>
      </c>
      <c r="X62" s="149">
        <f t="shared" si="9"/>
        <v>0</v>
      </c>
      <c r="Y62" s="162">
        <f>W62-X62</f>
        <v>0</v>
      </c>
      <c r="Z62" s="151" t="e">
        <f>Y62/W62</f>
        <v>#DIV/0!</v>
      </c>
      <c r="AA62" s="17"/>
    </row>
    <row r="63" spans="1:27" ht="36" hidden="1" x14ac:dyDescent="0.25">
      <c r="A63" s="13" t="s">
        <v>55</v>
      </c>
      <c r="B63" s="21" t="s">
        <v>199</v>
      </c>
      <c r="C63" s="127" t="s">
        <v>121</v>
      </c>
      <c r="D63" s="17" t="s">
        <v>6</v>
      </c>
      <c r="E63" s="15"/>
      <c r="F63" s="15"/>
      <c r="G63" s="15"/>
      <c r="H63" s="15"/>
      <c r="I63" s="15"/>
      <c r="J63" s="16"/>
      <c r="K63" s="15"/>
      <c r="L63" s="15"/>
      <c r="M63" s="16"/>
      <c r="N63" s="15"/>
      <c r="O63" s="15"/>
      <c r="P63" s="16"/>
      <c r="Q63" s="15"/>
      <c r="R63" s="15"/>
      <c r="S63" s="16"/>
      <c r="T63" s="15"/>
      <c r="U63" s="15"/>
      <c r="V63" s="16"/>
      <c r="W63" s="148">
        <f t="shared" si="0"/>
        <v>0</v>
      </c>
      <c r="X63" s="149">
        <f t="shared" si="9"/>
        <v>0</v>
      </c>
      <c r="Y63" s="162">
        <f>W63-X63</f>
        <v>0</v>
      </c>
      <c r="Z63" s="151" t="e">
        <f>Y63/W63</f>
        <v>#DIV/0!</v>
      </c>
      <c r="AA63" s="17"/>
    </row>
    <row r="64" spans="1:27" ht="36" hidden="1" x14ac:dyDescent="0.25">
      <c r="A64" s="13" t="s">
        <v>55</v>
      </c>
      <c r="B64" s="21" t="s">
        <v>200</v>
      </c>
      <c r="C64" s="127" t="s">
        <v>121</v>
      </c>
      <c r="D64" s="17" t="s">
        <v>6</v>
      </c>
      <c r="E64" s="15"/>
      <c r="F64" s="15"/>
      <c r="G64" s="15"/>
      <c r="H64" s="15"/>
      <c r="I64" s="15"/>
      <c r="J64" s="16">
        <v>0</v>
      </c>
      <c r="K64" s="15"/>
      <c r="L64" s="15"/>
      <c r="M64" s="16">
        <v>0</v>
      </c>
      <c r="N64" s="15"/>
      <c r="O64" s="15"/>
      <c r="P64" s="16">
        <v>0</v>
      </c>
      <c r="Q64" s="15"/>
      <c r="R64" s="15"/>
      <c r="S64" s="16">
        <v>0</v>
      </c>
      <c r="T64" s="15"/>
      <c r="U64" s="15"/>
      <c r="V64" s="16">
        <v>0</v>
      </c>
      <c r="W64" s="148">
        <f t="shared" si="0"/>
        <v>0</v>
      </c>
      <c r="X64" s="149">
        <f t="shared" si="9"/>
        <v>0</v>
      </c>
      <c r="Y64" s="162">
        <f>W64-X64</f>
        <v>0</v>
      </c>
      <c r="Z64" s="151" t="e">
        <f>Y64/W64</f>
        <v>#DIV/0!</v>
      </c>
      <c r="AA64" s="17"/>
    </row>
    <row r="65" spans="1:27" ht="22.8" hidden="1" x14ac:dyDescent="0.25">
      <c r="A65" s="9" t="s">
        <v>53</v>
      </c>
      <c r="B65" s="10">
        <v>4.3</v>
      </c>
      <c r="C65" s="125" t="s">
        <v>114</v>
      </c>
      <c r="D65" s="11"/>
      <c r="E65" s="22">
        <v>0</v>
      </c>
      <c r="F65" s="12"/>
      <c r="G65" s="22">
        <v>0</v>
      </c>
      <c r="H65" s="22">
        <v>0</v>
      </c>
      <c r="I65" s="12"/>
      <c r="J65" s="22">
        <v>0</v>
      </c>
      <c r="K65" s="22">
        <v>0</v>
      </c>
      <c r="L65" s="12"/>
      <c r="M65" s="22">
        <v>0</v>
      </c>
      <c r="N65" s="22">
        <v>0</v>
      </c>
      <c r="O65" s="12"/>
      <c r="P65" s="22">
        <v>0</v>
      </c>
      <c r="Q65" s="22">
        <v>0</v>
      </c>
      <c r="R65" s="12"/>
      <c r="S65" s="22">
        <v>0</v>
      </c>
      <c r="T65" s="22">
        <v>0</v>
      </c>
      <c r="U65" s="12"/>
      <c r="V65" s="22">
        <v>0</v>
      </c>
      <c r="W65" s="145">
        <f t="shared" si="0"/>
        <v>0</v>
      </c>
      <c r="X65" s="145">
        <f t="shared" si="9"/>
        <v>0</v>
      </c>
      <c r="Y65" s="161">
        <f>W65-X65</f>
        <v>0</v>
      </c>
      <c r="Z65" s="147" t="e">
        <f>Y65/W65</f>
        <v>#DIV/0!</v>
      </c>
      <c r="AA65" s="11"/>
    </row>
    <row r="66" spans="1:27" ht="36" hidden="1" x14ac:dyDescent="0.25">
      <c r="A66" s="13" t="s">
        <v>55</v>
      </c>
      <c r="B66" s="13" t="s">
        <v>115</v>
      </c>
      <c r="C66" s="127" t="s">
        <v>121</v>
      </c>
      <c r="D66" s="14" t="s">
        <v>116</v>
      </c>
      <c r="E66" s="15"/>
      <c r="F66" s="15"/>
      <c r="G66" s="16">
        <v>0</v>
      </c>
      <c r="H66" s="15"/>
      <c r="I66" s="15"/>
      <c r="J66" s="16">
        <v>0</v>
      </c>
      <c r="K66" s="15"/>
      <c r="L66" s="15"/>
      <c r="M66" s="16">
        <v>0</v>
      </c>
      <c r="N66" s="15"/>
      <c r="O66" s="15"/>
      <c r="P66" s="16">
        <v>0</v>
      </c>
      <c r="Q66" s="15"/>
      <c r="R66" s="15"/>
      <c r="S66" s="16">
        <v>0</v>
      </c>
      <c r="T66" s="15"/>
      <c r="U66" s="15"/>
      <c r="V66" s="16">
        <v>0</v>
      </c>
      <c r="W66" s="148">
        <f t="shared" si="0"/>
        <v>0</v>
      </c>
      <c r="X66" s="149">
        <f t="shared" si="9"/>
        <v>0</v>
      </c>
      <c r="Y66" s="162">
        <f>W66-X66</f>
        <v>0</v>
      </c>
      <c r="Z66" s="151" t="e">
        <f>Y66/W66</f>
        <v>#DIV/0!</v>
      </c>
      <c r="AA66" s="17"/>
    </row>
    <row r="67" spans="1:27" ht="36" hidden="1" x14ac:dyDescent="0.25">
      <c r="A67" s="13" t="s">
        <v>55</v>
      </c>
      <c r="B67" s="13" t="s">
        <v>117</v>
      </c>
      <c r="C67" s="127" t="s">
        <v>121</v>
      </c>
      <c r="D67" s="14" t="s">
        <v>116</v>
      </c>
      <c r="E67" s="15"/>
      <c r="F67" s="15"/>
      <c r="G67" s="16">
        <v>0</v>
      </c>
      <c r="H67" s="15"/>
      <c r="I67" s="15"/>
      <c r="J67" s="16">
        <v>0</v>
      </c>
      <c r="K67" s="15"/>
      <c r="L67" s="15"/>
      <c r="M67" s="16">
        <v>0</v>
      </c>
      <c r="N67" s="15"/>
      <c r="O67" s="15"/>
      <c r="P67" s="16">
        <v>0</v>
      </c>
      <c r="Q67" s="15"/>
      <c r="R67" s="15"/>
      <c r="S67" s="16">
        <v>0</v>
      </c>
      <c r="T67" s="15"/>
      <c r="U67" s="15"/>
      <c r="V67" s="16">
        <v>0</v>
      </c>
      <c r="W67" s="148">
        <f t="shared" si="0"/>
        <v>0</v>
      </c>
      <c r="X67" s="149">
        <f t="shared" si="9"/>
        <v>0</v>
      </c>
      <c r="Y67" s="162">
        <f>W67-X67</f>
        <v>0</v>
      </c>
      <c r="Z67" s="151" t="e">
        <f>Y67/W67</f>
        <v>#DIV/0!</v>
      </c>
      <c r="AA67" s="17"/>
    </row>
    <row r="68" spans="1:27" ht="36" hidden="1" x14ac:dyDescent="0.25">
      <c r="A68" s="13" t="s">
        <v>55</v>
      </c>
      <c r="B68" s="13" t="s">
        <v>118</v>
      </c>
      <c r="C68" s="127" t="s">
        <v>121</v>
      </c>
      <c r="D68" s="14" t="s">
        <v>116</v>
      </c>
      <c r="E68" s="15"/>
      <c r="F68" s="15"/>
      <c r="G68" s="16">
        <v>0</v>
      </c>
      <c r="H68" s="15"/>
      <c r="I68" s="15"/>
      <c r="J68" s="16">
        <v>0</v>
      </c>
      <c r="K68" s="15"/>
      <c r="L68" s="15"/>
      <c r="M68" s="16">
        <v>0</v>
      </c>
      <c r="N68" s="15"/>
      <c r="O68" s="15"/>
      <c r="P68" s="16">
        <v>0</v>
      </c>
      <c r="Q68" s="15"/>
      <c r="R68" s="15"/>
      <c r="S68" s="16">
        <v>0</v>
      </c>
      <c r="T68" s="15"/>
      <c r="U68" s="15"/>
      <c r="V68" s="16">
        <v>0</v>
      </c>
      <c r="W68" s="148">
        <f t="shared" si="0"/>
        <v>0</v>
      </c>
      <c r="X68" s="149">
        <f t="shared" si="9"/>
        <v>0</v>
      </c>
      <c r="Y68" s="162">
        <f>W68-X68</f>
        <v>0</v>
      </c>
      <c r="Z68" s="151" t="e">
        <f>Y68/W68</f>
        <v>#DIV/0!</v>
      </c>
      <c r="AA68" s="17"/>
    </row>
    <row r="69" spans="1:27" ht="24" hidden="1" x14ac:dyDescent="0.25">
      <c r="A69" s="9" t="s">
        <v>53</v>
      </c>
      <c r="B69" s="10">
        <v>4.4000000000000004</v>
      </c>
      <c r="C69" s="125" t="s">
        <v>119</v>
      </c>
      <c r="D69" s="11"/>
      <c r="E69" s="22">
        <v>0</v>
      </c>
      <c r="F69" s="12"/>
      <c r="G69" s="22">
        <v>0</v>
      </c>
      <c r="H69" s="22">
        <v>0</v>
      </c>
      <c r="I69" s="12"/>
      <c r="J69" s="22">
        <v>0</v>
      </c>
      <c r="K69" s="22">
        <v>0</v>
      </c>
      <c r="L69" s="12"/>
      <c r="M69" s="22">
        <v>0</v>
      </c>
      <c r="N69" s="22">
        <v>0</v>
      </c>
      <c r="O69" s="12"/>
      <c r="P69" s="22">
        <v>0</v>
      </c>
      <c r="Q69" s="22">
        <v>0</v>
      </c>
      <c r="R69" s="12"/>
      <c r="S69" s="22">
        <v>0</v>
      </c>
      <c r="T69" s="22">
        <v>0</v>
      </c>
      <c r="U69" s="12"/>
      <c r="V69" s="22">
        <v>0</v>
      </c>
      <c r="W69" s="145">
        <f t="shared" si="0"/>
        <v>0</v>
      </c>
      <c r="X69" s="145">
        <f t="shared" si="9"/>
        <v>0</v>
      </c>
      <c r="Y69" s="161">
        <f>W69-X69</f>
        <v>0</v>
      </c>
      <c r="Z69" s="147" t="e">
        <f>Y69/W69</f>
        <v>#DIV/0!</v>
      </c>
      <c r="AA69" s="11"/>
    </row>
    <row r="70" spans="1:27" ht="36" hidden="1" x14ac:dyDescent="0.25">
      <c r="A70" s="13" t="s">
        <v>55</v>
      </c>
      <c r="B70" s="13" t="s">
        <v>120</v>
      </c>
      <c r="C70" s="127" t="s">
        <v>121</v>
      </c>
      <c r="D70" s="14" t="s">
        <v>8</v>
      </c>
      <c r="E70" s="15"/>
      <c r="F70" s="15"/>
      <c r="G70" s="16">
        <v>0</v>
      </c>
      <c r="H70" s="15"/>
      <c r="I70" s="15"/>
      <c r="J70" s="16">
        <v>0</v>
      </c>
      <c r="K70" s="15"/>
      <c r="L70" s="15"/>
      <c r="M70" s="16">
        <v>0</v>
      </c>
      <c r="N70" s="15"/>
      <c r="O70" s="15"/>
      <c r="P70" s="16">
        <v>0</v>
      </c>
      <c r="Q70" s="15"/>
      <c r="R70" s="15"/>
      <c r="S70" s="16">
        <v>0</v>
      </c>
      <c r="T70" s="15"/>
      <c r="U70" s="15"/>
      <c r="V70" s="16">
        <v>0</v>
      </c>
      <c r="W70" s="148">
        <f t="shared" si="0"/>
        <v>0</v>
      </c>
      <c r="X70" s="149">
        <f t="shared" si="9"/>
        <v>0</v>
      </c>
      <c r="Y70" s="162">
        <f>W70-X70</f>
        <v>0</v>
      </c>
      <c r="Z70" s="151" t="e">
        <f>Y70/W70</f>
        <v>#DIV/0!</v>
      </c>
      <c r="AA70" s="17"/>
    </row>
    <row r="71" spans="1:27" ht="36" hidden="1" x14ac:dyDescent="0.25">
      <c r="A71" s="13" t="s">
        <v>55</v>
      </c>
      <c r="B71" s="13" t="s">
        <v>122</v>
      </c>
      <c r="C71" s="127" t="s">
        <v>121</v>
      </c>
      <c r="D71" s="14" t="s">
        <v>8</v>
      </c>
      <c r="E71" s="15"/>
      <c r="F71" s="15"/>
      <c r="G71" s="16">
        <v>0</v>
      </c>
      <c r="H71" s="15"/>
      <c r="I71" s="15"/>
      <c r="J71" s="16">
        <v>0</v>
      </c>
      <c r="K71" s="15"/>
      <c r="L71" s="15"/>
      <c r="M71" s="16">
        <v>0</v>
      </c>
      <c r="N71" s="15"/>
      <c r="O71" s="15"/>
      <c r="P71" s="16">
        <v>0</v>
      </c>
      <c r="Q71" s="15"/>
      <c r="R71" s="15"/>
      <c r="S71" s="16">
        <v>0</v>
      </c>
      <c r="T71" s="15"/>
      <c r="U71" s="15"/>
      <c r="V71" s="16">
        <v>0</v>
      </c>
      <c r="W71" s="148">
        <f t="shared" si="0"/>
        <v>0</v>
      </c>
      <c r="X71" s="149">
        <f t="shared" si="9"/>
        <v>0</v>
      </c>
      <c r="Y71" s="162">
        <f>W71-X71</f>
        <v>0</v>
      </c>
      <c r="Z71" s="151" t="e">
        <f>Y71/W71</f>
        <v>#DIV/0!</v>
      </c>
      <c r="AA71" s="17"/>
    </row>
    <row r="72" spans="1:27" ht="36" hidden="1" x14ac:dyDescent="0.25">
      <c r="A72" s="13" t="s">
        <v>55</v>
      </c>
      <c r="B72" s="13" t="s">
        <v>123</v>
      </c>
      <c r="C72" s="127" t="s">
        <v>121</v>
      </c>
      <c r="D72" s="14" t="s">
        <v>8</v>
      </c>
      <c r="E72" s="15"/>
      <c r="F72" s="15"/>
      <c r="G72" s="16">
        <v>0</v>
      </c>
      <c r="H72" s="15"/>
      <c r="I72" s="15"/>
      <c r="J72" s="16">
        <v>0</v>
      </c>
      <c r="K72" s="15"/>
      <c r="L72" s="15"/>
      <c r="M72" s="16">
        <v>0</v>
      </c>
      <c r="N72" s="15"/>
      <c r="O72" s="15"/>
      <c r="P72" s="16">
        <v>0</v>
      </c>
      <c r="Q72" s="15"/>
      <c r="R72" s="15"/>
      <c r="S72" s="16">
        <v>0</v>
      </c>
      <c r="T72" s="15"/>
      <c r="U72" s="15"/>
      <c r="V72" s="16">
        <v>0</v>
      </c>
      <c r="W72" s="148">
        <f t="shared" si="0"/>
        <v>0</v>
      </c>
      <c r="X72" s="149">
        <f t="shared" si="9"/>
        <v>0</v>
      </c>
      <c r="Y72" s="162">
        <f>W72-X72</f>
        <v>0</v>
      </c>
      <c r="Z72" s="151" t="e">
        <f>Y72/W72</f>
        <v>#DIV/0!</v>
      </c>
      <c r="AA72" s="17"/>
    </row>
    <row r="73" spans="1:27" ht="22.8" hidden="1" x14ac:dyDescent="0.25">
      <c r="A73" s="9" t="s">
        <v>53</v>
      </c>
      <c r="B73" s="10">
        <v>4.5</v>
      </c>
      <c r="C73" s="125" t="s">
        <v>124</v>
      </c>
      <c r="D73" s="11"/>
      <c r="E73" s="22">
        <v>0</v>
      </c>
      <c r="F73" s="12"/>
      <c r="G73" s="22">
        <v>0</v>
      </c>
      <c r="H73" s="22">
        <v>0</v>
      </c>
      <c r="I73" s="12"/>
      <c r="J73" s="22">
        <v>0</v>
      </c>
      <c r="K73" s="22">
        <v>0</v>
      </c>
      <c r="L73" s="12"/>
      <c r="M73" s="22">
        <v>0</v>
      </c>
      <c r="N73" s="22">
        <v>0</v>
      </c>
      <c r="O73" s="12"/>
      <c r="P73" s="22">
        <v>0</v>
      </c>
      <c r="Q73" s="22">
        <v>0</v>
      </c>
      <c r="R73" s="12"/>
      <c r="S73" s="22">
        <v>0</v>
      </c>
      <c r="T73" s="22">
        <v>0</v>
      </c>
      <c r="U73" s="12"/>
      <c r="V73" s="22">
        <v>0</v>
      </c>
      <c r="W73" s="145">
        <f t="shared" ref="W73:W77" si="10">G73+M73</f>
        <v>0</v>
      </c>
      <c r="X73" s="145">
        <f t="shared" si="9"/>
        <v>0</v>
      </c>
      <c r="Y73" s="161">
        <f>W73-X73</f>
        <v>0</v>
      </c>
      <c r="Z73" s="147" t="e">
        <f>Y73/W73</f>
        <v>#DIV/0!</v>
      </c>
      <c r="AA73" s="11"/>
    </row>
    <row r="74" spans="1:27" ht="36" hidden="1" x14ac:dyDescent="0.25">
      <c r="A74" s="13" t="s">
        <v>55</v>
      </c>
      <c r="B74" s="13" t="s">
        <v>125</v>
      </c>
      <c r="C74" s="127" t="s">
        <v>121</v>
      </c>
      <c r="D74" s="14" t="s">
        <v>8</v>
      </c>
      <c r="E74" s="15"/>
      <c r="F74" s="15"/>
      <c r="G74" s="16">
        <v>0</v>
      </c>
      <c r="H74" s="15"/>
      <c r="I74" s="15"/>
      <c r="J74" s="16">
        <v>0</v>
      </c>
      <c r="K74" s="15"/>
      <c r="L74" s="15"/>
      <c r="M74" s="16">
        <v>0</v>
      </c>
      <c r="N74" s="15"/>
      <c r="O74" s="15"/>
      <c r="P74" s="16">
        <v>0</v>
      </c>
      <c r="Q74" s="15"/>
      <c r="R74" s="15"/>
      <c r="S74" s="16">
        <v>0</v>
      </c>
      <c r="T74" s="15"/>
      <c r="U74" s="15"/>
      <c r="V74" s="16">
        <v>0</v>
      </c>
      <c r="W74" s="148">
        <f t="shared" si="10"/>
        <v>0</v>
      </c>
      <c r="X74" s="149">
        <f t="shared" si="9"/>
        <v>0</v>
      </c>
      <c r="Y74" s="162">
        <f>W74-X74</f>
        <v>0</v>
      </c>
      <c r="Z74" s="151" t="e">
        <f>Y74/W74</f>
        <v>#DIV/0!</v>
      </c>
      <c r="AA74" s="17"/>
    </row>
    <row r="75" spans="1:27" ht="36" hidden="1" x14ac:dyDescent="0.25">
      <c r="A75" s="13" t="s">
        <v>55</v>
      </c>
      <c r="B75" s="13" t="s">
        <v>126</v>
      </c>
      <c r="C75" s="127" t="s">
        <v>121</v>
      </c>
      <c r="D75" s="14" t="s">
        <v>8</v>
      </c>
      <c r="E75" s="15"/>
      <c r="F75" s="15"/>
      <c r="G75" s="16">
        <v>0</v>
      </c>
      <c r="H75" s="15"/>
      <c r="I75" s="15"/>
      <c r="J75" s="16">
        <v>0</v>
      </c>
      <c r="K75" s="15"/>
      <c r="L75" s="15"/>
      <c r="M75" s="16">
        <v>0</v>
      </c>
      <c r="N75" s="15"/>
      <c r="O75" s="15"/>
      <c r="P75" s="16">
        <v>0</v>
      </c>
      <c r="Q75" s="15"/>
      <c r="R75" s="15"/>
      <c r="S75" s="16">
        <v>0</v>
      </c>
      <c r="T75" s="15"/>
      <c r="U75" s="15"/>
      <c r="V75" s="16">
        <v>0</v>
      </c>
      <c r="W75" s="148">
        <f t="shared" si="10"/>
        <v>0</v>
      </c>
      <c r="X75" s="149">
        <f t="shared" si="9"/>
        <v>0</v>
      </c>
      <c r="Y75" s="162">
        <f>W75-X75</f>
        <v>0</v>
      </c>
      <c r="Z75" s="151" t="e">
        <f>Y75/W75</f>
        <v>#DIV/0!</v>
      </c>
      <c r="AA75" s="17"/>
    </row>
    <row r="76" spans="1:27" ht="36" hidden="1" x14ac:dyDescent="0.25">
      <c r="A76" s="13" t="s">
        <v>55</v>
      </c>
      <c r="B76" s="13" t="s">
        <v>127</v>
      </c>
      <c r="C76" s="127" t="s">
        <v>121</v>
      </c>
      <c r="D76" s="14" t="s">
        <v>8</v>
      </c>
      <c r="E76" s="15"/>
      <c r="F76" s="15"/>
      <c r="G76" s="16">
        <v>0</v>
      </c>
      <c r="H76" s="15"/>
      <c r="I76" s="15"/>
      <c r="J76" s="16">
        <v>0</v>
      </c>
      <c r="K76" s="15"/>
      <c r="L76" s="15"/>
      <c r="M76" s="16">
        <v>0</v>
      </c>
      <c r="N76" s="15"/>
      <c r="O76" s="15"/>
      <c r="P76" s="16">
        <v>0</v>
      </c>
      <c r="Q76" s="15"/>
      <c r="R76" s="15"/>
      <c r="S76" s="16">
        <v>0</v>
      </c>
      <c r="T76" s="15"/>
      <c r="U76" s="15"/>
      <c r="V76" s="16">
        <v>0</v>
      </c>
      <c r="W76" s="148">
        <f t="shared" si="10"/>
        <v>0</v>
      </c>
      <c r="X76" s="149">
        <f t="shared" si="9"/>
        <v>0</v>
      </c>
      <c r="Y76" s="162">
        <f>W76-X76</f>
        <v>0</v>
      </c>
      <c r="Z76" s="151" t="e">
        <f>Y76/W76</f>
        <v>#DIV/0!</v>
      </c>
      <c r="AA76" s="17"/>
    </row>
    <row r="77" spans="1:27" x14ac:dyDescent="0.25">
      <c r="A77" s="83" t="s">
        <v>128</v>
      </c>
      <c r="B77" s="83"/>
      <c r="C77" s="83"/>
      <c r="D77" s="83"/>
      <c r="E77" s="19">
        <v>0</v>
      </c>
      <c r="F77" s="20"/>
      <c r="G77" s="19">
        <f>G54+G58+G65+G69+G73</f>
        <v>0</v>
      </c>
      <c r="H77" s="19"/>
      <c r="I77" s="19"/>
      <c r="J77" s="19">
        <f t="shared" ref="H77:T77" si="11">J54+J58+J65+J69+J73</f>
        <v>0</v>
      </c>
      <c r="K77" s="19">
        <f t="shared" si="11"/>
        <v>0</v>
      </c>
      <c r="L77" s="19"/>
      <c r="M77" s="19">
        <f t="shared" si="11"/>
        <v>0</v>
      </c>
      <c r="N77" s="19">
        <f t="shared" si="11"/>
        <v>0</v>
      </c>
      <c r="O77" s="19">
        <f t="shared" si="11"/>
        <v>0</v>
      </c>
      <c r="P77" s="19">
        <f t="shared" si="11"/>
        <v>0</v>
      </c>
      <c r="Q77" s="19">
        <f t="shared" si="11"/>
        <v>0</v>
      </c>
      <c r="R77" s="19">
        <f t="shared" si="11"/>
        <v>0</v>
      </c>
      <c r="S77" s="19">
        <f t="shared" si="11"/>
        <v>0</v>
      </c>
      <c r="T77" s="19">
        <f t="shared" si="11"/>
        <v>0</v>
      </c>
      <c r="U77" s="20"/>
      <c r="V77" s="19">
        <v>0</v>
      </c>
      <c r="W77" s="152">
        <f t="shared" si="10"/>
        <v>0</v>
      </c>
      <c r="X77" s="154">
        <f t="shared" si="9"/>
        <v>0</v>
      </c>
      <c r="Y77" s="165">
        <f>W77-X77</f>
        <v>0</v>
      </c>
      <c r="Z77" s="155">
        <v>0</v>
      </c>
      <c r="AA77" s="25"/>
    </row>
    <row r="78" spans="1:27" x14ac:dyDescent="0.25">
      <c r="A78" s="8" t="s">
        <v>51</v>
      </c>
      <c r="B78" s="7">
        <v>5</v>
      </c>
      <c r="C78" s="82" t="s">
        <v>129</v>
      </c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5"/>
      <c r="AA78" s="85"/>
    </row>
    <row r="79" spans="1:27" ht="22.8" x14ac:dyDescent="0.25">
      <c r="A79" s="9" t="s">
        <v>53</v>
      </c>
      <c r="B79" s="10">
        <v>5.0999999999999996</v>
      </c>
      <c r="C79" s="125" t="s">
        <v>130</v>
      </c>
      <c r="D79" s="11"/>
      <c r="E79" s="22">
        <v>0</v>
      </c>
      <c r="F79" s="12"/>
      <c r="G79" s="22">
        <f>SUM(G80:G81)</f>
        <v>10000</v>
      </c>
      <c r="H79" s="22"/>
      <c r="I79" s="22"/>
      <c r="J79" s="22">
        <f t="shared" ref="H79:V79" si="12">SUM(J80:J81)</f>
        <v>10000</v>
      </c>
      <c r="K79" s="22">
        <f t="shared" si="12"/>
        <v>0</v>
      </c>
      <c r="L79" s="22">
        <f t="shared" si="12"/>
        <v>0</v>
      </c>
      <c r="M79" s="22">
        <f t="shared" si="12"/>
        <v>0</v>
      </c>
      <c r="N79" s="22">
        <f t="shared" si="12"/>
        <v>0</v>
      </c>
      <c r="O79" s="22">
        <f t="shared" si="12"/>
        <v>0</v>
      </c>
      <c r="P79" s="22">
        <f t="shared" si="12"/>
        <v>0</v>
      </c>
      <c r="Q79" s="22">
        <f t="shared" si="12"/>
        <v>0</v>
      </c>
      <c r="R79" s="22">
        <f t="shared" si="12"/>
        <v>0</v>
      </c>
      <c r="S79" s="22">
        <f t="shared" si="12"/>
        <v>0</v>
      </c>
      <c r="T79" s="22">
        <f t="shared" si="12"/>
        <v>0</v>
      </c>
      <c r="U79" s="22">
        <f t="shared" si="12"/>
        <v>0</v>
      </c>
      <c r="V79" s="22">
        <f t="shared" si="12"/>
        <v>0</v>
      </c>
      <c r="W79" s="145">
        <f t="shared" ref="W79:W91" si="13">G79+M79</f>
        <v>10000</v>
      </c>
      <c r="X79" s="146">
        <f t="shared" ref="X79:X91" si="14">J79+P79</f>
        <v>10000</v>
      </c>
      <c r="Y79" s="161">
        <f>W79-X79</f>
        <v>0</v>
      </c>
      <c r="Z79" s="147">
        <f>Y79/W79</f>
        <v>0</v>
      </c>
      <c r="AA79" s="11"/>
    </row>
    <row r="80" spans="1:27" ht="36" x14ac:dyDescent="0.25">
      <c r="A80" s="13" t="s">
        <v>55</v>
      </c>
      <c r="B80" s="13" t="s">
        <v>131</v>
      </c>
      <c r="C80" s="129" t="s">
        <v>229</v>
      </c>
      <c r="D80" s="100" t="s">
        <v>7</v>
      </c>
      <c r="E80" s="94">
        <v>20</v>
      </c>
      <c r="F80" s="95">
        <v>250</v>
      </c>
      <c r="G80" s="101">
        <f>E80*F80</f>
        <v>5000</v>
      </c>
      <c r="H80" s="15">
        <v>1</v>
      </c>
      <c r="I80" s="15">
        <v>5000</v>
      </c>
      <c r="J80" s="16">
        <f>I80*H80</f>
        <v>5000</v>
      </c>
      <c r="K80" s="15"/>
      <c r="L80" s="15"/>
      <c r="M80" s="16">
        <v>0</v>
      </c>
      <c r="N80" s="15"/>
      <c r="O80" s="15"/>
      <c r="P80" s="16">
        <v>0</v>
      </c>
      <c r="Q80" s="15"/>
      <c r="R80" s="15"/>
      <c r="S80" s="16">
        <v>0</v>
      </c>
      <c r="T80" s="15"/>
      <c r="U80" s="15"/>
      <c r="V80" s="16">
        <v>0</v>
      </c>
      <c r="W80" s="148">
        <f t="shared" si="13"/>
        <v>5000</v>
      </c>
      <c r="X80" s="149">
        <f t="shared" si="14"/>
        <v>5000</v>
      </c>
      <c r="Y80" s="162">
        <f>W80-X80</f>
        <v>0</v>
      </c>
      <c r="Z80" s="151">
        <f>Y80/W80</f>
        <v>0</v>
      </c>
      <c r="AA80" s="17"/>
    </row>
    <row r="81" spans="1:27" ht="36" x14ac:dyDescent="0.25">
      <c r="A81" s="13" t="s">
        <v>55</v>
      </c>
      <c r="B81" s="13" t="s">
        <v>132</v>
      </c>
      <c r="C81" s="129" t="s">
        <v>229</v>
      </c>
      <c r="D81" s="100" t="s">
        <v>7</v>
      </c>
      <c r="E81" s="94">
        <v>20</v>
      </c>
      <c r="F81" s="95">
        <v>250</v>
      </c>
      <c r="G81" s="101">
        <f>E81*F81</f>
        <v>5000</v>
      </c>
      <c r="H81" s="15">
        <v>1</v>
      </c>
      <c r="I81" s="15">
        <v>5000</v>
      </c>
      <c r="J81" s="16">
        <f>I81*H81</f>
        <v>5000</v>
      </c>
      <c r="K81" s="15"/>
      <c r="L81" s="15"/>
      <c r="M81" s="16">
        <v>0</v>
      </c>
      <c r="N81" s="15"/>
      <c r="O81" s="15"/>
      <c r="P81" s="16">
        <v>0</v>
      </c>
      <c r="Q81" s="15"/>
      <c r="R81" s="15"/>
      <c r="S81" s="16">
        <v>0</v>
      </c>
      <c r="T81" s="15"/>
      <c r="U81" s="15"/>
      <c r="V81" s="16">
        <v>0</v>
      </c>
      <c r="W81" s="148">
        <f t="shared" si="13"/>
        <v>5000</v>
      </c>
      <c r="X81" s="149">
        <f t="shared" si="14"/>
        <v>5000</v>
      </c>
      <c r="Y81" s="162">
        <f>W81-X81</f>
        <v>0</v>
      </c>
      <c r="Z81" s="151">
        <f>Y81/W81</f>
        <v>0</v>
      </c>
      <c r="AA81" s="17"/>
    </row>
    <row r="82" spans="1:27" ht="36" hidden="1" x14ac:dyDescent="0.25">
      <c r="A82" s="13" t="s">
        <v>55</v>
      </c>
      <c r="B82" s="13" t="s">
        <v>133</v>
      </c>
      <c r="C82" s="127" t="s">
        <v>134</v>
      </c>
      <c r="D82" s="14" t="s">
        <v>7</v>
      </c>
      <c r="E82" s="15"/>
      <c r="F82" s="15"/>
      <c r="G82" s="16">
        <v>0</v>
      </c>
      <c r="H82" s="15"/>
      <c r="I82" s="15"/>
      <c r="J82" s="16">
        <v>0</v>
      </c>
      <c r="K82" s="15"/>
      <c r="L82" s="15"/>
      <c r="M82" s="16">
        <v>0</v>
      </c>
      <c r="N82" s="15"/>
      <c r="O82" s="15"/>
      <c r="P82" s="16">
        <v>0</v>
      </c>
      <c r="Q82" s="15"/>
      <c r="R82" s="15"/>
      <c r="S82" s="16">
        <v>0</v>
      </c>
      <c r="T82" s="15"/>
      <c r="U82" s="15"/>
      <c r="V82" s="16">
        <v>0</v>
      </c>
      <c r="W82" s="148">
        <f t="shared" si="13"/>
        <v>0</v>
      </c>
      <c r="X82" s="149">
        <f t="shared" si="14"/>
        <v>0</v>
      </c>
      <c r="Y82" s="162">
        <f>W82-X82</f>
        <v>0</v>
      </c>
      <c r="Z82" s="151" t="e">
        <f>Y82/W82</f>
        <v>#DIV/0!</v>
      </c>
      <c r="AA82" s="17"/>
    </row>
    <row r="83" spans="1:27" ht="24" x14ac:dyDescent="0.25">
      <c r="A83" s="9" t="s">
        <v>53</v>
      </c>
      <c r="B83" s="10">
        <v>5.2</v>
      </c>
      <c r="C83" s="125" t="s">
        <v>135</v>
      </c>
      <c r="D83" s="11"/>
      <c r="E83" s="22">
        <v>0</v>
      </c>
      <c r="F83" s="12"/>
      <c r="G83" s="22">
        <f>G84</f>
        <v>18000</v>
      </c>
      <c r="H83" s="22"/>
      <c r="I83" s="22"/>
      <c r="J83" s="22">
        <f t="shared" ref="H83:P83" si="15">J84</f>
        <v>13126.34</v>
      </c>
      <c r="K83" s="22">
        <f t="shared" si="15"/>
        <v>0</v>
      </c>
      <c r="L83" s="22">
        <f t="shared" si="15"/>
        <v>0</v>
      </c>
      <c r="M83" s="22">
        <f t="shared" si="15"/>
        <v>0</v>
      </c>
      <c r="N83" s="22">
        <f t="shared" si="15"/>
        <v>0</v>
      </c>
      <c r="O83" s="22">
        <f t="shared" si="15"/>
        <v>0</v>
      </c>
      <c r="P83" s="22">
        <f t="shared" si="15"/>
        <v>0</v>
      </c>
      <c r="Q83" s="22">
        <v>0</v>
      </c>
      <c r="R83" s="12"/>
      <c r="S83" s="22">
        <v>0</v>
      </c>
      <c r="T83" s="22">
        <v>0</v>
      </c>
      <c r="U83" s="12"/>
      <c r="V83" s="22">
        <v>0</v>
      </c>
      <c r="W83" s="145">
        <f t="shared" si="13"/>
        <v>18000</v>
      </c>
      <c r="X83" s="146">
        <f t="shared" si="14"/>
        <v>13126.34</v>
      </c>
      <c r="Y83" s="161">
        <f>W83-X83</f>
        <v>4873.66</v>
      </c>
      <c r="Z83" s="147">
        <f>Y83/W83</f>
        <v>0.27075888888888888</v>
      </c>
      <c r="AA83" s="11"/>
    </row>
    <row r="84" spans="1:27" ht="48" x14ac:dyDescent="0.25">
      <c r="A84" s="13" t="s">
        <v>55</v>
      </c>
      <c r="B84" s="13" t="s">
        <v>136</v>
      </c>
      <c r="C84" s="129" t="s">
        <v>230</v>
      </c>
      <c r="D84" s="102" t="s">
        <v>8</v>
      </c>
      <c r="E84" s="94">
        <v>30</v>
      </c>
      <c r="F84" s="95">
        <v>600</v>
      </c>
      <c r="G84" s="101">
        <f>E84*F84</f>
        <v>18000</v>
      </c>
      <c r="H84" s="15">
        <v>1</v>
      </c>
      <c r="I84" s="103">
        <v>13126.34</v>
      </c>
      <c r="J84" s="16">
        <f>I84*H84</f>
        <v>13126.34</v>
      </c>
      <c r="K84" s="15"/>
      <c r="L84" s="15"/>
      <c r="M84" s="16">
        <v>0</v>
      </c>
      <c r="N84" s="15"/>
      <c r="O84" s="15"/>
      <c r="P84" s="16">
        <v>0</v>
      </c>
      <c r="Q84" s="15"/>
      <c r="R84" s="15"/>
      <c r="S84" s="16">
        <v>0</v>
      </c>
      <c r="T84" s="15"/>
      <c r="U84" s="15"/>
      <c r="V84" s="16">
        <v>0</v>
      </c>
      <c r="W84" s="148">
        <f t="shared" si="13"/>
        <v>18000</v>
      </c>
      <c r="X84" s="149">
        <f t="shared" si="14"/>
        <v>13126.34</v>
      </c>
      <c r="Y84" s="162">
        <f>W84-X84</f>
        <v>4873.66</v>
      </c>
      <c r="Z84" s="151">
        <f>Y84/W84</f>
        <v>0.27075888888888888</v>
      </c>
      <c r="AA84" s="17"/>
    </row>
    <row r="85" spans="1:27" ht="48" hidden="1" x14ac:dyDescent="0.25">
      <c r="A85" s="13" t="s">
        <v>55</v>
      </c>
      <c r="B85" s="13" t="s">
        <v>138</v>
      </c>
      <c r="C85" s="127" t="s">
        <v>137</v>
      </c>
      <c r="D85" s="14" t="s">
        <v>8</v>
      </c>
      <c r="E85" s="15"/>
      <c r="F85" s="15"/>
      <c r="G85" s="16">
        <v>0</v>
      </c>
      <c r="H85" s="15"/>
      <c r="I85" s="15"/>
      <c r="J85" s="16">
        <v>0</v>
      </c>
      <c r="K85" s="15"/>
      <c r="L85" s="15"/>
      <c r="M85" s="16">
        <v>0</v>
      </c>
      <c r="N85" s="15"/>
      <c r="O85" s="15"/>
      <c r="P85" s="16">
        <v>0</v>
      </c>
      <c r="Q85" s="15"/>
      <c r="R85" s="15"/>
      <c r="S85" s="16">
        <v>0</v>
      </c>
      <c r="T85" s="15"/>
      <c r="U85" s="15"/>
      <c r="V85" s="16">
        <v>0</v>
      </c>
      <c r="W85" s="148">
        <f t="shared" si="13"/>
        <v>0</v>
      </c>
      <c r="X85" s="149">
        <f t="shared" si="14"/>
        <v>0</v>
      </c>
      <c r="Y85" s="162">
        <f>W85-X85</f>
        <v>0</v>
      </c>
      <c r="Z85" s="151" t="e">
        <f>Y85/W85</f>
        <v>#DIV/0!</v>
      </c>
      <c r="AA85" s="17"/>
    </row>
    <row r="86" spans="1:27" ht="48" hidden="1" x14ac:dyDescent="0.25">
      <c r="A86" s="13" t="s">
        <v>55</v>
      </c>
      <c r="B86" s="13" t="s">
        <v>139</v>
      </c>
      <c r="C86" s="127" t="s">
        <v>137</v>
      </c>
      <c r="D86" s="14" t="s">
        <v>8</v>
      </c>
      <c r="E86" s="15"/>
      <c r="F86" s="15"/>
      <c r="G86" s="16">
        <v>0</v>
      </c>
      <c r="H86" s="15"/>
      <c r="I86" s="15"/>
      <c r="J86" s="16">
        <v>0</v>
      </c>
      <c r="K86" s="15"/>
      <c r="L86" s="15"/>
      <c r="M86" s="16">
        <v>0</v>
      </c>
      <c r="N86" s="15"/>
      <c r="O86" s="15"/>
      <c r="P86" s="16">
        <v>0</v>
      </c>
      <c r="Q86" s="15"/>
      <c r="R86" s="15"/>
      <c r="S86" s="16">
        <v>0</v>
      </c>
      <c r="T86" s="15"/>
      <c r="U86" s="15"/>
      <c r="V86" s="16">
        <v>0</v>
      </c>
      <c r="W86" s="148">
        <f t="shared" si="13"/>
        <v>0</v>
      </c>
      <c r="X86" s="149">
        <f t="shared" si="14"/>
        <v>0</v>
      </c>
      <c r="Y86" s="162">
        <f>W86-X86</f>
        <v>0</v>
      </c>
      <c r="Z86" s="151" t="e">
        <f>Y86/W86</f>
        <v>#DIV/0!</v>
      </c>
      <c r="AA86" s="17"/>
    </row>
    <row r="87" spans="1:27" ht="36" x14ac:dyDescent="0.25">
      <c r="A87" s="9" t="s">
        <v>53</v>
      </c>
      <c r="B87" s="10">
        <v>5.3</v>
      </c>
      <c r="C87" s="125" t="s">
        <v>140</v>
      </c>
      <c r="D87" s="87">
        <v>0</v>
      </c>
      <c r="E87" s="87"/>
      <c r="F87" s="12"/>
      <c r="G87" s="22">
        <f>G88+G89</f>
        <v>18000</v>
      </c>
      <c r="H87" s="22"/>
      <c r="I87" s="22"/>
      <c r="J87" s="22">
        <f t="shared" ref="H87:V87" si="16">J88+J89</f>
        <v>18000</v>
      </c>
      <c r="K87" s="22">
        <f t="shared" si="16"/>
        <v>0</v>
      </c>
      <c r="L87" s="22"/>
      <c r="M87" s="22">
        <f t="shared" si="16"/>
        <v>0</v>
      </c>
      <c r="N87" s="22">
        <f t="shared" si="16"/>
        <v>0</v>
      </c>
      <c r="O87" s="22">
        <f t="shared" si="16"/>
        <v>0</v>
      </c>
      <c r="P87" s="22">
        <f t="shared" si="16"/>
        <v>0</v>
      </c>
      <c r="Q87" s="22">
        <f t="shared" si="16"/>
        <v>0</v>
      </c>
      <c r="R87" s="22">
        <f t="shared" si="16"/>
        <v>0</v>
      </c>
      <c r="S87" s="22">
        <f t="shared" si="16"/>
        <v>0</v>
      </c>
      <c r="T87" s="22">
        <f t="shared" si="16"/>
        <v>0</v>
      </c>
      <c r="U87" s="22">
        <f t="shared" si="16"/>
        <v>0</v>
      </c>
      <c r="V87" s="22">
        <f t="shared" si="16"/>
        <v>0</v>
      </c>
      <c r="W87" s="145">
        <f t="shared" si="13"/>
        <v>18000</v>
      </c>
      <c r="X87" s="146">
        <f t="shared" si="14"/>
        <v>18000</v>
      </c>
      <c r="Y87" s="161">
        <f>W87-X87</f>
        <v>0</v>
      </c>
      <c r="Z87" s="147">
        <f>Y87/W87</f>
        <v>0</v>
      </c>
      <c r="AA87" s="11"/>
    </row>
    <row r="88" spans="1:27" ht="36" x14ac:dyDescent="0.25">
      <c r="A88" s="13" t="s">
        <v>55</v>
      </c>
      <c r="B88" s="13" t="s">
        <v>141</v>
      </c>
      <c r="C88" s="130" t="s">
        <v>231</v>
      </c>
      <c r="D88" s="104" t="s">
        <v>81</v>
      </c>
      <c r="E88" s="94">
        <v>15</v>
      </c>
      <c r="F88" s="95">
        <v>600</v>
      </c>
      <c r="G88" s="101">
        <f>E88*F88</f>
        <v>9000</v>
      </c>
      <c r="H88" s="15">
        <v>1</v>
      </c>
      <c r="I88" s="15">
        <v>9000</v>
      </c>
      <c r="J88" s="16">
        <f>I88*H88</f>
        <v>9000</v>
      </c>
      <c r="K88" s="15"/>
      <c r="L88" s="15"/>
      <c r="M88" s="16">
        <v>0</v>
      </c>
      <c r="N88" s="15"/>
      <c r="O88" s="15"/>
      <c r="P88" s="16">
        <v>0</v>
      </c>
      <c r="Q88" s="15"/>
      <c r="R88" s="15"/>
      <c r="S88" s="16">
        <v>0</v>
      </c>
      <c r="T88" s="15"/>
      <c r="U88" s="15"/>
      <c r="V88" s="16">
        <v>0</v>
      </c>
      <c r="W88" s="148">
        <f t="shared" si="13"/>
        <v>9000</v>
      </c>
      <c r="X88" s="149">
        <f t="shared" si="14"/>
        <v>9000</v>
      </c>
      <c r="Y88" s="162">
        <f>W88-X88</f>
        <v>0</v>
      </c>
      <c r="Z88" s="151">
        <f>Y88/W88</f>
        <v>0</v>
      </c>
      <c r="AA88" s="17"/>
    </row>
    <row r="89" spans="1:27" ht="36" x14ac:dyDescent="0.25">
      <c r="A89" s="13" t="s">
        <v>55</v>
      </c>
      <c r="B89" s="13" t="s">
        <v>142</v>
      </c>
      <c r="C89" s="130" t="s">
        <v>231</v>
      </c>
      <c r="D89" s="104" t="s">
        <v>81</v>
      </c>
      <c r="E89" s="94">
        <v>15</v>
      </c>
      <c r="F89" s="95">
        <v>600</v>
      </c>
      <c r="G89" s="101">
        <f>E89*F89</f>
        <v>9000</v>
      </c>
      <c r="H89" s="15">
        <v>1</v>
      </c>
      <c r="I89" s="15">
        <v>9000</v>
      </c>
      <c r="J89" s="16">
        <f>I89*H89</f>
        <v>9000</v>
      </c>
      <c r="K89" s="15"/>
      <c r="L89" s="15"/>
      <c r="M89" s="16">
        <v>0</v>
      </c>
      <c r="N89" s="15"/>
      <c r="O89" s="15"/>
      <c r="P89" s="16">
        <v>0</v>
      </c>
      <c r="Q89" s="15"/>
      <c r="R89" s="15"/>
      <c r="S89" s="16">
        <v>0</v>
      </c>
      <c r="T89" s="15"/>
      <c r="U89" s="15"/>
      <c r="V89" s="16">
        <v>0</v>
      </c>
      <c r="W89" s="148">
        <f t="shared" si="13"/>
        <v>9000</v>
      </c>
      <c r="X89" s="149">
        <f t="shared" si="14"/>
        <v>9000</v>
      </c>
      <c r="Y89" s="162">
        <f>W89-X89</f>
        <v>0</v>
      </c>
      <c r="Z89" s="151">
        <f>Y89/W89</f>
        <v>0</v>
      </c>
      <c r="AA89" s="17"/>
    </row>
    <row r="90" spans="1:27" ht="48" hidden="1" x14ac:dyDescent="0.25">
      <c r="A90" s="13" t="s">
        <v>55</v>
      </c>
      <c r="B90" s="13" t="s">
        <v>143</v>
      </c>
      <c r="C90" s="127" t="s">
        <v>80</v>
      </c>
      <c r="D90" s="14" t="s">
        <v>81</v>
      </c>
      <c r="E90" s="15"/>
      <c r="F90" s="15"/>
      <c r="G90" s="16">
        <v>0</v>
      </c>
      <c r="H90" s="15"/>
      <c r="I90" s="15"/>
      <c r="J90" s="16">
        <v>0</v>
      </c>
      <c r="K90" s="15"/>
      <c r="L90" s="15"/>
      <c r="M90" s="16">
        <v>0</v>
      </c>
      <c r="N90" s="15"/>
      <c r="O90" s="15"/>
      <c r="P90" s="16">
        <v>0</v>
      </c>
      <c r="Q90" s="15"/>
      <c r="R90" s="15"/>
      <c r="S90" s="16">
        <v>0</v>
      </c>
      <c r="T90" s="15"/>
      <c r="U90" s="15"/>
      <c r="V90" s="16">
        <v>0</v>
      </c>
      <c r="W90" s="148">
        <f t="shared" si="13"/>
        <v>0</v>
      </c>
      <c r="X90" s="149">
        <f t="shared" si="14"/>
        <v>0</v>
      </c>
      <c r="Y90" s="162">
        <f>W90-X90</f>
        <v>0</v>
      </c>
      <c r="Z90" s="151" t="e">
        <f>Y90/W90</f>
        <v>#DIV/0!</v>
      </c>
      <c r="AA90" s="17"/>
    </row>
    <row r="91" spans="1:27" x14ac:dyDescent="0.25">
      <c r="A91" s="83" t="s">
        <v>144</v>
      </c>
      <c r="B91" s="83"/>
      <c r="C91" s="83"/>
      <c r="D91" s="83"/>
      <c r="E91" s="20"/>
      <c r="F91" s="20"/>
      <c r="G91" s="19">
        <f>G79+G83+G87</f>
        <v>46000</v>
      </c>
      <c r="H91" s="19"/>
      <c r="I91" s="19"/>
      <c r="J91" s="19">
        <f t="shared" ref="H91:V91" si="17">J79+J83+J87</f>
        <v>41126.339999999997</v>
      </c>
      <c r="K91" s="19">
        <f t="shared" si="17"/>
        <v>0</v>
      </c>
      <c r="L91" s="19">
        <f t="shared" si="17"/>
        <v>0</v>
      </c>
      <c r="M91" s="19">
        <f t="shared" si="17"/>
        <v>0</v>
      </c>
      <c r="N91" s="19">
        <f t="shared" si="17"/>
        <v>0</v>
      </c>
      <c r="O91" s="19">
        <f t="shared" si="17"/>
        <v>0</v>
      </c>
      <c r="P91" s="19">
        <f t="shared" si="17"/>
        <v>0</v>
      </c>
      <c r="Q91" s="19">
        <f t="shared" si="17"/>
        <v>0</v>
      </c>
      <c r="R91" s="19">
        <f t="shared" si="17"/>
        <v>0</v>
      </c>
      <c r="S91" s="19">
        <f t="shared" si="17"/>
        <v>0</v>
      </c>
      <c r="T91" s="19">
        <f t="shared" si="17"/>
        <v>0</v>
      </c>
      <c r="U91" s="19">
        <f t="shared" si="17"/>
        <v>0</v>
      </c>
      <c r="V91" s="19">
        <f t="shared" si="17"/>
        <v>0</v>
      </c>
      <c r="W91" s="152">
        <f t="shared" si="13"/>
        <v>46000</v>
      </c>
      <c r="X91" s="154">
        <f t="shared" si="14"/>
        <v>41126.339999999997</v>
      </c>
      <c r="Y91" s="164">
        <f>W91-X91</f>
        <v>4873.6600000000035</v>
      </c>
      <c r="Z91" s="153">
        <f>Y91/W91</f>
        <v>0.10594913043478268</v>
      </c>
      <c r="AA91" s="25"/>
    </row>
    <row r="92" spans="1:27" x14ac:dyDescent="0.25">
      <c r="A92" s="8" t="s">
        <v>51</v>
      </c>
      <c r="B92" s="7">
        <v>6</v>
      </c>
      <c r="C92" s="82" t="s">
        <v>145</v>
      </c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5"/>
      <c r="AA92" s="85"/>
    </row>
    <row r="93" spans="1:27" ht="24" hidden="1" x14ac:dyDescent="0.25">
      <c r="A93" s="9" t="s">
        <v>53</v>
      </c>
      <c r="B93" s="10">
        <v>6.1</v>
      </c>
      <c r="C93" s="125" t="s">
        <v>146</v>
      </c>
      <c r="D93" s="11"/>
      <c r="E93" s="22">
        <v>0</v>
      </c>
      <c r="F93" s="12"/>
      <c r="G93" s="22">
        <f>SUM(G94:G97)</f>
        <v>0</v>
      </c>
      <c r="H93" s="22">
        <f t="shared" ref="H93:V93" si="18">SUM(H94:H97)</f>
        <v>0</v>
      </c>
      <c r="I93" s="22">
        <f t="shared" si="18"/>
        <v>0</v>
      </c>
      <c r="J93" s="22">
        <f t="shared" si="18"/>
        <v>0</v>
      </c>
      <c r="K93" s="22">
        <f t="shared" si="18"/>
        <v>0</v>
      </c>
      <c r="L93" s="22">
        <f t="shared" si="18"/>
        <v>0</v>
      </c>
      <c r="M93" s="22">
        <f t="shared" si="18"/>
        <v>0</v>
      </c>
      <c r="N93" s="22">
        <f t="shared" si="18"/>
        <v>0</v>
      </c>
      <c r="O93" s="22">
        <f t="shared" si="18"/>
        <v>0</v>
      </c>
      <c r="P93" s="22">
        <f t="shared" si="18"/>
        <v>0</v>
      </c>
      <c r="Q93" s="22">
        <f t="shared" si="18"/>
        <v>0</v>
      </c>
      <c r="R93" s="22">
        <f t="shared" si="18"/>
        <v>0</v>
      </c>
      <c r="S93" s="22">
        <f t="shared" si="18"/>
        <v>0</v>
      </c>
      <c r="T93" s="22">
        <f t="shared" si="18"/>
        <v>0</v>
      </c>
      <c r="U93" s="22">
        <f t="shared" si="18"/>
        <v>0</v>
      </c>
      <c r="V93" s="22">
        <f t="shared" si="18"/>
        <v>0</v>
      </c>
      <c r="W93" s="145">
        <f t="shared" ref="W93:W106" si="19">G93+M93</f>
        <v>0</v>
      </c>
      <c r="X93" s="145">
        <f t="shared" ref="X93:X106" si="20">J93+P93</f>
        <v>0</v>
      </c>
      <c r="Y93" s="161">
        <f>W93-X93</f>
        <v>0</v>
      </c>
      <c r="Z93" s="147" t="s">
        <v>61</v>
      </c>
      <c r="AA93" s="11"/>
    </row>
    <row r="94" spans="1:27" hidden="1" x14ac:dyDescent="0.25">
      <c r="A94" s="13" t="s">
        <v>55</v>
      </c>
      <c r="B94" s="13" t="s">
        <v>147</v>
      </c>
      <c r="C94" s="124" t="s">
        <v>150</v>
      </c>
      <c r="D94" s="17"/>
      <c r="E94" s="17"/>
      <c r="F94" s="17"/>
      <c r="G94" s="17"/>
      <c r="H94" s="15"/>
      <c r="I94" s="15"/>
      <c r="J94" s="16">
        <v>0</v>
      </c>
      <c r="K94" s="15"/>
      <c r="L94" s="15"/>
      <c r="M94" s="16">
        <v>0</v>
      </c>
      <c r="N94" s="15"/>
      <c r="O94" s="15"/>
      <c r="P94" s="16">
        <v>0</v>
      </c>
      <c r="Q94" s="15"/>
      <c r="R94" s="15"/>
      <c r="S94" s="16">
        <v>0</v>
      </c>
      <c r="T94" s="15"/>
      <c r="U94" s="15"/>
      <c r="V94" s="16">
        <v>0</v>
      </c>
      <c r="W94" s="148">
        <f t="shared" si="19"/>
        <v>0</v>
      </c>
      <c r="X94" s="149">
        <f t="shared" si="20"/>
        <v>0</v>
      </c>
      <c r="Y94" s="162">
        <f>W94-X94</f>
        <v>0</v>
      </c>
      <c r="Z94" s="151" t="s">
        <v>61</v>
      </c>
      <c r="AA94" s="17"/>
    </row>
    <row r="95" spans="1:27" hidden="1" x14ac:dyDescent="0.25">
      <c r="A95" s="13" t="s">
        <v>55</v>
      </c>
      <c r="B95" s="13" t="s">
        <v>148</v>
      </c>
      <c r="C95" s="124" t="s">
        <v>150</v>
      </c>
      <c r="D95" s="17"/>
      <c r="E95" s="17"/>
      <c r="F95" s="17"/>
      <c r="G95" s="17"/>
      <c r="H95" s="15"/>
      <c r="I95" s="15"/>
      <c r="J95" s="16">
        <v>0</v>
      </c>
      <c r="K95" s="15"/>
      <c r="L95" s="15"/>
      <c r="M95" s="16">
        <v>0</v>
      </c>
      <c r="N95" s="15"/>
      <c r="O95" s="15"/>
      <c r="P95" s="16">
        <v>0</v>
      </c>
      <c r="Q95" s="15"/>
      <c r="R95" s="15"/>
      <c r="S95" s="16">
        <v>0</v>
      </c>
      <c r="T95" s="15"/>
      <c r="U95" s="15"/>
      <c r="V95" s="16">
        <v>0</v>
      </c>
      <c r="W95" s="148">
        <f t="shared" si="19"/>
        <v>0</v>
      </c>
      <c r="X95" s="149">
        <f t="shared" si="20"/>
        <v>0</v>
      </c>
      <c r="Y95" s="162">
        <f>W95-X95</f>
        <v>0</v>
      </c>
      <c r="Z95" s="151" t="s">
        <v>61</v>
      </c>
      <c r="AA95" s="17"/>
    </row>
    <row r="96" spans="1:27" hidden="1" x14ac:dyDescent="0.25">
      <c r="A96" s="13" t="s">
        <v>55</v>
      </c>
      <c r="B96" s="13" t="s">
        <v>149</v>
      </c>
      <c r="C96" s="124" t="s">
        <v>150</v>
      </c>
      <c r="D96" s="17"/>
      <c r="E96" s="17"/>
      <c r="F96" s="17"/>
      <c r="G96" s="17"/>
      <c r="H96" s="15"/>
      <c r="I96" s="15"/>
      <c r="J96" s="16"/>
      <c r="K96" s="15"/>
      <c r="L96" s="15"/>
      <c r="M96" s="16"/>
      <c r="N96" s="15"/>
      <c r="O96" s="15"/>
      <c r="P96" s="16"/>
      <c r="Q96" s="15"/>
      <c r="R96" s="15"/>
      <c r="S96" s="16"/>
      <c r="T96" s="15"/>
      <c r="U96" s="15"/>
      <c r="V96" s="16"/>
      <c r="W96" s="148">
        <f t="shared" si="19"/>
        <v>0</v>
      </c>
      <c r="X96" s="149">
        <f t="shared" si="20"/>
        <v>0</v>
      </c>
      <c r="Y96" s="162">
        <f>W96-X96</f>
        <v>0</v>
      </c>
      <c r="Z96" s="151"/>
      <c r="AA96" s="17"/>
    </row>
    <row r="97" spans="1:27" hidden="1" x14ac:dyDescent="0.25">
      <c r="A97" s="13" t="s">
        <v>55</v>
      </c>
      <c r="B97" s="13" t="s">
        <v>197</v>
      </c>
      <c r="C97" s="124" t="s">
        <v>150</v>
      </c>
      <c r="D97" s="17"/>
      <c r="E97" s="17"/>
      <c r="F97" s="17"/>
      <c r="G97" s="17"/>
      <c r="H97" s="15"/>
      <c r="I97" s="15"/>
      <c r="J97" s="16">
        <v>0</v>
      </c>
      <c r="K97" s="15"/>
      <c r="L97" s="15"/>
      <c r="M97" s="16">
        <v>0</v>
      </c>
      <c r="N97" s="15"/>
      <c r="O97" s="15"/>
      <c r="P97" s="16">
        <v>0</v>
      </c>
      <c r="Q97" s="15"/>
      <c r="R97" s="15"/>
      <c r="S97" s="16">
        <v>0</v>
      </c>
      <c r="T97" s="15"/>
      <c r="U97" s="15"/>
      <c r="V97" s="16">
        <v>0</v>
      </c>
      <c r="W97" s="148">
        <f t="shared" si="19"/>
        <v>0</v>
      </c>
      <c r="X97" s="149">
        <f t="shared" si="20"/>
        <v>0</v>
      </c>
      <c r="Y97" s="162">
        <f>W97-X97</f>
        <v>0</v>
      </c>
      <c r="Z97" s="151" t="s">
        <v>61</v>
      </c>
      <c r="AA97" s="17"/>
    </row>
    <row r="98" spans="1:27" hidden="1" x14ac:dyDescent="0.25">
      <c r="A98" s="9" t="s">
        <v>51</v>
      </c>
      <c r="B98" s="10">
        <v>6.2</v>
      </c>
      <c r="C98" s="125" t="s">
        <v>151</v>
      </c>
      <c r="D98" s="11"/>
      <c r="E98" s="22">
        <v>0</v>
      </c>
      <c r="F98" s="12"/>
      <c r="G98" s="22">
        <v>0</v>
      </c>
      <c r="H98" s="22">
        <v>0</v>
      </c>
      <c r="I98" s="12"/>
      <c r="J98" s="22">
        <v>0</v>
      </c>
      <c r="K98" s="22">
        <v>0</v>
      </c>
      <c r="L98" s="12"/>
      <c r="M98" s="22">
        <v>0</v>
      </c>
      <c r="N98" s="22">
        <v>0</v>
      </c>
      <c r="O98" s="12"/>
      <c r="P98" s="22">
        <v>0</v>
      </c>
      <c r="Q98" s="22">
        <v>0</v>
      </c>
      <c r="R98" s="12"/>
      <c r="S98" s="22">
        <v>0</v>
      </c>
      <c r="T98" s="22">
        <v>0</v>
      </c>
      <c r="U98" s="12"/>
      <c r="V98" s="22">
        <v>0</v>
      </c>
      <c r="W98" s="145">
        <f t="shared" si="19"/>
        <v>0</v>
      </c>
      <c r="X98" s="145">
        <f t="shared" si="20"/>
        <v>0</v>
      </c>
      <c r="Y98" s="161">
        <f>W98-X98</f>
        <v>0</v>
      </c>
      <c r="Z98" s="147" t="s">
        <v>61</v>
      </c>
      <c r="AA98" s="11"/>
    </row>
    <row r="99" spans="1:27" hidden="1" x14ac:dyDescent="0.25">
      <c r="A99" s="13" t="s">
        <v>55</v>
      </c>
      <c r="B99" s="13" t="s">
        <v>152</v>
      </c>
      <c r="C99" s="124" t="s">
        <v>150</v>
      </c>
      <c r="D99" s="14" t="s">
        <v>8</v>
      </c>
      <c r="E99" s="15"/>
      <c r="F99" s="15"/>
      <c r="G99" s="16">
        <v>0</v>
      </c>
      <c r="H99" s="15"/>
      <c r="I99" s="15"/>
      <c r="J99" s="16">
        <v>0</v>
      </c>
      <c r="K99" s="15"/>
      <c r="L99" s="15"/>
      <c r="M99" s="16">
        <v>0</v>
      </c>
      <c r="N99" s="15"/>
      <c r="O99" s="15"/>
      <c r="P99" s="16">
        <v>0</v>
      </c>
      <c r="Q99" s="15"/>
      <c r="R99" s="15"/>
      <c r="S99" s="16">
        <v>0</v>
      </c>
      <c r="T99" s="15"/>
      <c r="U99" s="15"/>
      <c r="V99" s="16">
        <v>0</v>
      </c>
      <c r="W99" s="148">
        <f t="shared" si="19"/>
        <v>0</v>
      </c>
      <c r="X99" s="149">
        <f t="shared" si="20"/>
        <v>0</v>
      </c>
      <c r="Y99" s="162">
        <f>W99-X99</f>
        <v>0</v>
      </c>
      <c r="Z99" s="151" t="s">
        <v>61</v>
      </c>
      <c r="AA99" s="17"/>
    </row>
    <row r="100" spans="1:27" hidden="1" x14ac:dyDescent="0.25">
      <c r="A100" s="13" t="s">
        <v>55</v>
      </c>
      <c r="B100" s="13" t="s">
        <v>153</v>
      </c>
      <c r="C100" s="124" t="s">
        <v>150</v>
      </c>
      <c r="D100" s="14" t="s">
        <v>8</v>
      </c>
      <c r="E100" s="15"/>
      <c r="F100" s="15"/>
      <c r="G100" s="16">
        <v>0</v>
      </c>
      <c r="H100" s="15"/>
      <c r="I100" s="15"/>
      <c r="J100" s="16">
        <v>0</v>
      </c>
      <c r="K100" s="15"/>
      <c r="L100" s="15"/>
      <c r="M100" s="16">
        <v>0</v>
      </c>
      <c r="N100" s="15"/>
      <c r="O100" s="15"/>
      <c r="P100" s="16">
        <v>0</v>
      </c>
      <c r="Q100" s="15"/>
      <c r="R100" s="15"/>
      <c r="S100" s="16">
        <v>0</v>
      </c>
      <c r="T100" s="15"/>
      <c r="U100" s="15"/>
      <c r="V100" s="16">
        <v>0</v>
      </c>
      <c r="W100" s="148">
        <f t="shared" si="19"/>
        <v>0</v>
      </c>
      <c r="X100" s="149">
        <f t="shared" si="20"/>
        <v>0</v>
      </c>
      <c r="Y100" s="162">
        <f>W100-X100</f>
        <v>0</v>
      </c>
      <c r="Z100" s="151" t="s">
        <v>61</v>
      </c>
      <c r="AA100" s="17"/>
    </row>
    <row r="101" spans="1:27" hidden="1" x14ac:dyDescent="0.25">
      <c r="A101" s="13" t="s">
        <v>55</v>
      </c>
      <c r="B101" s="13" t="s">
        <v>154</v>
      </c>
      <c r="C101" s="124" t="s">
        <v>150</v>
      </c>
      <c r="D101" s="14" t="s">
        <v>8</v>
      </c>
      <c r="E101" s="15"/>
      <c r="F101" s="15"/>
      <c r="G101" s="16">
        <v>0</v>
      </c>
      <c r="H101" s="15"/>
      <c r="I101" s="15"/>
      <c r="J101" s="16">
        <v>0</v>
      </c>
      <c r="K101" s="15"/>
      <c r="L101" s="15"/>
      <c r="M101" s="16">
        <v>0</v>
      </c>
      <c r="N101" s="15"/>
      <c r="O101" s="15"/>
      <c r="P101" s="16">
        <v>0</v>
      </c>
      <c r="Q101" s="15"/>
      <c r="R101" s="15"/>
      <c r="S101" s="16">
        <v>0</v>
      </c>
      <c r="T101" s="15"/>
      <c r="U101" s="15"/>
      <c r="V101" s="16">
        <v>0</v>
      </c>
      <c r="W101" s="148">
        <f t="shared" si="19"/>
        <v>0</v>
      </c>
      <c r="X101" s="149">
        <f t="shared" si="20"/>
        <v>0</v>
      </c>
      <c r="Y101" s="162">
        <f>W101-X101</f>
        <v>0</v>
      </c>
      <c r="Z101" s="151" t="s">
        <v>61</v>
      </c>
      <c r="AA101" s="17"/>
    </row>
    <row r="102" spans="1:27" ht="24" hidden="1" x14ac:dyDescent="0.25">
      <c r="A102" s="9" t="s">
        <v>51</v>
      </c>
      <c r="B102" s="10">
        <v>6.3</v>
      </c>
      <c r="C102" s="125" t="s">
        <v>155</v>
      </c>
      <c r="D102" s="11"/>
      <c r="E102" s="22">
        <v>0</v>
      </c>
      <c r="F102" s="12"/>
      <c r="G102" s="22">
        <v>0</v>
      </c>
      <c r="H102" s="22">
        <v>0</v>
      </c>
      <c r="I102" s="12"/>
      <c r="J102" s="22">
        <v>0</v>
      </c>
      <c r="K102" s="22">
        <v>0</v>
      </c>
      <c r="L102" s="12"/>
      <c r="M102" s="22">
        <v>0</v>
      </c>
      <c r="N102" s="22">
        <v>0</v>
      </c>
      <c r="O102" s="12"/>
      <c r="P102" s="22">
        <v>0</v>
      </c>
      <c r="Q102" s="22">
        <v>0</v>
      </c>
      <c r="R102" s="12"/>
      <c r="S102" s="22">
        <v>0</v>
      </c>
      <c r="T102" s="22">
        <v>0</v>
      </c>
      <c r="U102" s="12"/>
      <c r="V102" s="22">
        <v>0</v>
      </c>
      <c r="W102" s="145">
        <f t="shared" si="19"/>
        <v>0</v>
      </c>
      <c r="X102" s="145">
        <f t="shared" si="20"/>
        <v>0</v>
      </c>
      <c r="Y102" s="161">
        <f>W102-X102</f>
        <v>0</v>
      </c>
      <c r="Z102" s="147" t="s">
        <v>61</v>
      </c>
      <c r="AA102" s="11"/>
    </row>
    <row r="103" spans="1:27" hidden="1" x14ac:dyDescent="0.25">
      <c r="A103" s="13" t="s">
        <v>55</v>
      </c>
      <c r="B103" s="13" t="s">
        <v>156</v>
      </c>
      <c r="C103" s="124" t="s">
        <v>150</v>
      </c>
      <c r="D103" s="14" t="s">
        <v>8</v>
      </c>
      <c r="E103" s="15"/>
      <c r="F103" s="15"/>
      <c r="G103" s="16">
        <v>0</v>
      </c>
      <c r="H103" s="15"/>
      <c r="I103" s="15"/>
      <c r="J103" s="16">
        <v>0</v>
      </c>
      <c r="K103" s="15"/>
      <c r="L103" s="15"/>
      <c r="M103" s="16">
        <v>0</v>
      </c>
      <c r="N103" s="15"/>
      <c r="O103" s="15"/>
      <c r="P103" s="16">
        <v>0</v>
      </c>
      <c r="Q103" s="15"/>
      <c r="R103" s="15"/>
      <c r="S103" s="16">
        <v>0</v>
      </c>
      <c r="T103" s="15"/>
      <c r="U103" s="15"/>
      <c r="V103" s="16">
        <v>0</v>
      </c>
      <c r="W103" s="148">
        <f t="shared" si="19"/>
        <v>0</v>
      </c>
      <c r="X103" s="149">
        <f t="shared" si="20"/>
        <v>0</v>
      </c>
      <c r="Y103" s="162">
        <f>W103-X103</f>
        <v>0</v>
      </c>
      <c r="Z103" s="151" t="s">
        <v>61</v>
      </c>
      <c r="AA103" s="17"/>
    </row>
    <row r="104" spans="1:27" hidden="1" x14ac:dyDescent="0.25">
      <c r="A104" s="13" t="s">
        <v>55</v>
      </c>
      <c r="B104" s="13" t="s">
        <v>157</v>
      </c>
      <c r="C104" s="124" t="s">
        <v>150</v>
      </c>
      <c r="D104" s="14" t="s">
        <v>8</v>
      </c>
      <c r="E104" s="15"/>
      <c r="F104" s="15"/>
      <c r="G104" s="16">
        <v>0</v>
      </c>
      <c r="H104" s="15"/>
      <c r="I104" s="15"/>
      <c r="J104" s="16">
        <v>0</v>
      </c>
      <c r="K104" s="15"/>
      <c r="L104" s="15"/>
      <c r="M104" s="16">
        <v>0</v>
      </c>
      <c r="N104" s="15"/>
      <c r="O104" s="15"/>
      <c r="P104" s="16">
        <v>0</v>
      </c>
      <c r="Q104" s="15"/>
      <c r="R104" s="15"/>
      <c r="S104" s="16">
        <v>0</v>
      </c>
      <c r="T104" s="15"/>
      <c r="U104" s="15"/>
      <c r="V104" s="16">
        <v>0</v>
      </c>
      <c r="W104" s="148">
        <f t="shared" si="19"/>
        <v>0</v>
      </c>
      <c r="X104" s="149">
        <f t="shared" si="20"/>
        <v>0</v>
      </c>
      <c r="Y104" s="162">
        <f>W104-X104</f>
        <v>0</v>
      </c>
      <c r="Z104" s="151" t="s">
        <v>61</v>
      </c>
      <c r="AA104" s="17"/>
    </row>
    <row r="105" spans="1:27" hidden="1" x14ac:dyDescent="0.25">
      <c r="A105" s="13" t="s">
        <v>55</v>
      </c>
      <c r="B105" s="13" t="s">
        <v>158</v>
      </c>
      <c r="C105" s="124" t="s">
        <v>150</v>
      </c>
      <c r="D105" s="14" t="s">
        <v>8</v>
      </c>
      <c r="E105" s="15"/>
      <c r="F105" s="15"/>
      <c r="G105" s="16">
        <v>0</v>
      </c>
      <c r="H105" s="15"/>
      <c r="I105" s="15"/>
      <c r="J105" s="16">
        <v>0</v>
      </c>
      <c r="K105" s="15"/>
      <c r="L105" s="15"/>
      <c r="M105" s="16">
        <v>0</v>
      </c>
      <c r="N105" s="15"/>
      <c r="O105" s="15"/>
      <c r="P105" s="16">
        <v>0</v>
      </c>
      <c r="Q105" s="15"/>
      <c r="R105" s="15"/>
      <c r="S105" s="16">
        <v>0</v>
      </c>
      <c r="T105" s="15"/>
      <c r="U105" s="15"/>
      <c r="V105" s="16">
        <v>0</v>
      </c>
      <c r="W105" s="148">
        <f t="shared" si="19"/>
        <v>0</v>
      </c>
      <c r="X105" s="149">
        <f t="shared" si="20"/>
        <v>0</v>
      </c>
      <c r="Y105" s="162">
        <f>W105-X105</f>
        <v>0</v>
      </c>
      <c r="Z105" s="151" t="s">
        <v>61</v>
      </c>
      <c r="AA105" s="17"/>
    </row>
    <row r="106" spans="1:27" x14ac:dyDescent="0.25">
      <c r="A106" s="83" t="s">
        <v>159</v>
      </c>
      <c r="B106" s="83"/>
      <c r="C106" s="83"/>
      <c r="D106" s="83"/>
      <c r="E106" s="19">
        <v>0</v>
      </c>
      <c r="F106" s="20"/>
      <c r="G106" s="19">
        <f>G93</f>
        <v>0</v>
      </c>
      <c r="H106" s="19">
        <f t="shared" ref="H106:V106" si="21">H93</f>
        <v>0</v>
      </c>
      <c r="I106" s="19">
        <f t="shared" si="21"/>
        <v>0</v>
      </c>
      <c r="J106" s="19">
        <f t="shared" si="21"/>
        <v>0</v>
      </c>
      <c r="K106" s="19">
        <f t="shared" si="21"/>
        <v>0</v>
      </c>
      <c r="L106" s="19">
        <f t="shared" si="21"/>
        <v>0</v>
      </c>
      <c r="M106" s="19">
        <f t="shared" si="21"/>
        <v>0</v>
      </c>
      <c r="N106" s="19">
        <f t="shared" si="21"/>
        <v>0</v>
      </c>
      <c r="O106" s="19">
        <f t="shared" si="21"/>
        <v>0</v>
      </c>
      <c r="P106" s="19">
        <f t="shared" si="21"/>
        <v>0</v>
      </c>
      <c r="Q106" s="19">
        <f t="shared" si="21"/>
        <v>0</v>
      </c>
      <c r="R106" s="19">
        <f t="shared" si="21"/>
        <v>0</v>
      </c>
      <c r="S106" s="19">
        <f t="shared" si="21"/>
        <v>0</v>
      </c>
      <c r="T106" s="19">
        <f t="shared" si="21"/>
        <v>0</v>
      </c>
      <c r="U106" s="19">
        <f t="shared" si="21"/>
        <v>0</v>
      </c>
      <c r="V106" s="19">
        <f t="shared" si="21"/>
        <v>0</v>
      </c>
      <c r="W106" s="152">
        <f t="shared" si="19"/>
        <v>0</v>
      </c>
      <c r="X106" s="154">
        <f t="shared" si="20"/>
        <v>0</v>
      </c>
      <c r="Y106" s="164">
        <f>W106-X106</f>
        <v>0</v>
      </c>
      <c r="Z106" s="153">
        <v>0</v>
      </c>
      <c r="AA106" s="25"/>
    </row>
    <row r="107" spans="1:27" x14ac:dyDescent="0.25">
      <c r="A107" s="8" t="s">
        <v>51</v>
      </c>
      <c r="B107" s="7">
        <v>7</v>
      </c>
      <c r="C107" s="82" t="s">
        <v>160</v>
      </c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5"/>
      <c r="AA107" s="85"/>
    </row>
    <row r="108" spans="1:27" ht="24" x14ac:dyDescent="0.25">
      <c r="A108" s="13" t="s">
        <v>55</v>
      </c>
      <c r="B108" s="23">
        <v>7.1</v>
      </c>
      <c r="C108" s="131" t="s">
        <v>232</v>
      </c>
      <c r="D108" s="93" t="s">
        <v>8</v>
      </c>
      <c r="E108" s="94">
        <v>2</v>
      </c>
      <c r="F108" s="95">
        <v>2000</v>
      </c>
      <c r="G108" s="101">
        <f t="shared" ref="G108:G118" si="22">E108*F108</f>
        <v>4000</v>
      </c>
      <c r="H108" s="15">
        <v>2</v>
      </c>
      <c r="I108" s="15">
        <v>2000</v>
      </c>
      <c r="J108" s="16">
        <f>I108*H108</f>
        <v>4000</v>
      </c>
      <c r="K108" s="15"/>
      <c r="L108" s="15"/>
      <c r="M108" s="16">
        <v>0</v>
      </c>
      <c r="N108" s="15"/>
      <c r="O108" s="15"/>
      <c r="P108" s="16">
        <v>0</v>
      </c>
      <c r="Q108" s="15"/>
      <c r="R108" s="15"/>
      <c r="S108" s="16">
        <v>0</v>
      </c>
      <c r="T108" s="15"/>
      <c r="U108" s="15"/>
      <c r="V108" s="16">
        <v>0</v>
      </c>
      <c r="W108" s="148">
        <f t="shared" ref="W108:W119" si="23">G108+M108</f>
        <v>4000</v>
      </c>
      <c r="X108" s="149">
        <f t="shared" ref="X108:X119" si="24">J108+P108</f>
        <v>4000</v>
      </c>
      <c r="Y108" s="162">
        <f>W108-X108</f>
        <v>0</v>
      </c>
      <c r="Z108" s="151">
        <f>Y108/W108</f>
        <v>0</v>
      </c>
      <c r="AA108" s="17"/>
    </row>
    <row r="109" spans="1:27" x14ac:dyDescent="0.25">
      <c r="A109" s="13" t="s">
        <v>55</v>
      </c>
      <c r="B109" s="23">
        <v>7.2</v>
      </c>
      <c r="C109" s="131" t="s">
        <v>233</v>
      </c>
      <c r="D109" s="93" t="s">
        <v>8</v>
      </c>
      <c r="E109" s="94">
        <v>5000</v>
      </c>
      <c r="F109" s="95">
        <v>10</v>
      </c>
      <c r="G109" s="101">
        <f t="shared" si="22"/>
        <v>50000</v>
      </c>
      <c r="H109" s="15">
        <v>5000</v>
      </c>
      <c r="I109" s="15">
        <v>9</v>
      </c>
      <c r="J109" s="16">
        <f t="shared" ref="J109:J111" si="25">I109*H109</f>
        <v>45000</v>
      </c>
      <c r="K109" s="15"/>
      <c r="L109" s="15"/>
      <c r="M109" s="16">
        <v>0</v>
      </c>
      <c r="N109" s="15"/>
      <c r="O109" s="15"/>
      <c r="P109" s="16">
        <v>0</v>
      </c>
      <c r="Q109" s="15"/>
      <c r="R109" s="15"/>
      <c r="S109" s="16">
        <v>0</v>
      </c>
      <c r="T109" s="15"/>
      <c r="U109" s="15"/>
      <c r="V109" s="16">
        <v>0</v>
      </c>
      <c r="W109" s="148">
        <f t="shared" si="23"/>
        <v>50000</v>
      </c>
      <c r="X109" s="149">
        <f t="shared" si="24"/>
        <v>45000</v>
      </c>
      <c r="Y109" s="162">
        <f>W109-X109</f>
        <v>5000</v>
      </c>
      <c r="Z109" s="151">
        <f>Y109/W109</f>
        <v>0.1</v>
      </c>
      <c r="AA109" s="17"/>
    </row>
    <row r="110" spans="1:27" ht="24" x14ac:dyDescent="0.25">
      <c r="A110" s="13" t="s">
        <v>55</v>
      </c>
      <c r="B110" s="23">
        <v>7.3</v>
      </c>
      <c r="C110" s="131" t="s">
        <v>234</v>
      </c>
      <c r="D110" s="93" t="s">
        <v>8</v>
      </c>
      <c r="E110" s="94">
        <v>1</v>
      </c>
      <c r="F110" s="95">
        <v>1000</v>
      </c>
      <c r="G110" s="101">
        <f t="shared" si="22"/>
        <v>1000</v>
      </c>
      <c r="H110" s="15">
        <v>1</v>
      </c>
      <c r="I110" s="15">
        <v>1000</v>
      </c>
      <c r="J110" s="16">
        <f t="shared" si="25"/>
        <v>1000</v>
      </c>
      <c r="K110" s="15"/>
      <c r="L110" s="15"/>
      <c r="M110" s="16">
        <v>0</v>
      </c>
      <c r="N110" s="15"/>
      <c r="O110" s="15"/>
      <c r="P110" s="16">
        <v>0</v>
      </c>
      <c r="Q110" s="15"/>
      <c r="R110" s="15"/>
      <c r="S110" s="16">
        <v>0</v>
      </c>
      <c r="T110" s="15"/>
      <c r="U110" s="15"/>
      <c r="V110" s="16">
        <v>0</v>
      </c>
      <c r="W110" s="148">
        <f t="shared" si="23"/>
        <v>1000</v>
      </c>
      <c r="X110" s="149">
        <f t="shared" si="24"/>
        <v>1000</v>
      </c>
      <c r="Y110" s="162">
        <f>W110-X110</f>
        <v>0</v>
      </c>
      <c r="Z110" s="151">
        <f>Y110/W110</f>
        <v>0</v>
      </c>
      <c r="AA110" s="17"/>
    </row>
    <row r="111" spans="1:27" x14ac:dyDescent="0.25">
      <c r="A111" s="13" t="s">
        <v>55</v>
      </c>
      <c r="B111" s="23">
        <v>7.4</v>
      </c>
      <c r="C111" s="131" t="s">
        <v>235</v>
      </c>
      <c r="D111" s="93" t="s">
        <v>8</v>
      </c>
      <c r="E111" s="94">
        <v>5000</v>
      </c>
      <c r="F111" s="95">
        <v>3</v>
      </c>
      <c r="G111" s="101">
        <f t="shared" si="22"/>
        <v>15000</v>
      </c>
      <c r="H111" s="15">
        <v>10000</v>
      </c>
      <c r="I111" s="15">
        <v>2.8</v>
      </c>
      <c r="J111" s="16">
        <f t="shared" si="25"/>
        <v>28000</v>
      </c>
      <c r="K111" s="15"/>
      <c r="L111" s="15"/>
      <c r="M111" s="16">
        <v>0</v>
      </c>
      <c r="N111" s="15"/>
      <c r="O111" s="15"/>
      <c r="P111" s="16">
        <v>0</v>
      </c>
      <c r="Q111" s="15"/>
      <c r="R111" s="15"/>
      <c r="S111" s="16">
        <v>0</v>
      </c>
      <c r="T111" s="15"/>
      <c r="U111" s="15"/>
      <c r="V111" s="16">
        <v>0</v>
      </c>
      <c r="W111" s="148">
        <f t="shared" si="23"/>
        <v>15000</v>
      </c>
      <c r="X111" s="149">
        <f t="shared" si="24"/>
        <v>28000</v>
      </c>
      <c r="Y111" s="162">
        <f>W111-X111</f>
        <v>-13000</v>
      </c>
      <c r="Z111" s="151">
        <f>Y111/W111</f>
        <v>-0.8666666666666667</v>
      </c>
      <c r="AA111" s="17"/>
    </row>
    <row r="112" spans="1:27" hidden="1" x14ac:dyDescent="0.25">
      <c r="A112" s="13" t="s">
        <v>55</v>
      </c>
      <c r="B112" s="23">
        <v>7.5</v>
      </c>
      <c r="C112" s="131" t="s">
        <v>161</v>
      </c>
      <c r="D112" s="93" t="s">
        <v>8</v>
      </c>
      <c r="E112" s="94"/>
      <c r="F112" s="95"/>
      <c r="G112" s="101">
        <f t="shared" si="22"/>
        <v>0</v>
      </c>
      <c r="H112" s="15"/>
      <c r="I112" s="15"/>
      <c r="J112" s="16">
        <v>0</v>
      </c>
      <c r="K112" s="15"/>
      <c r="L112" s="15"/>
      <c r="M112" s="16">
        <v>0</v>
      </c>
      <c r="N112" s="15"/>
      <c r="O112" s="15"/>
      <c r="P112" s="16">
        <v>0</v>
      </c>
      <c r="Q112" s="15"/>
      <c r="R112" s="15"/>
      <c r="S112" s="16">
        <v>0</v>
      </c>
      <c r="T112" s="15"/>
      <c r="U112" s="15"/>
      <c r="V112" s="16">
        <v>0</v>
      </c>
      <c r="W112" s="148">
        <f t="shared" si="23"/>
        <v>0</v>
      </c>
      <c r="X112" s="149">
        <f t="shared" si="24"/>
        <v>0</v>
      </c>
      <c r="Y112" s="162">
        <f>W112-X112</f>
        <v>0</v>
      </c>
      <c r="Z112" s="151" t="e">
        <f>Y112/W112</f>
        <v>#DIV/0!</v>
      </c>
      <c r="AA112" s="17"/>
    </row>
    <row r="113" spans="1:27" hidden="1" x14ac:dyDescent="0.25">
      <c r="A113" s="13" t="s">
        <v>55</v>
      </c>
      <c r="B113" s="23">
        <v>7.6</v>
      </c>
      <c r="C113" s="131" t="s">
        <v>162</v>
      </c>
      <c r="D113" s="93" t="s">
        <v>8</v>
      </c>
      <c r="E113" s="94"/>
      <c r="F113" s="95"/>
      <c r="G113" s="101">
        <f t="shared" si="22"/>
        <v>0</v>
      </c>
      <c r="H113" s="15"/>
      <c r="I113" s="15"/>
      <c r="J113" s="16">
        <v>0</v>
      </c>
      <c r="K113" s="15"/>
      <c r="L113" s="15"/>
      <c r="M113" s="16">
        <v>0</v>
      </c>
      <c r="N113" s="15"/>
      <c r="O113" s="15"/>
      <c r="P113" s="16">
        <v>0</v>
      </c>
      <c r="Q113" s="15"/>
      <c r="R113" s="15"/>
      <c r="S113" s="16">
        <v>0</v>
      </c>
      <c r="T113" s="15"/>
      <c r="U113" s="15"/>
      <c r="V113" s="16">
        <v>0</v>
      </c>
      <c r="W113" s="148">
        <f t="shared" si="23"/>
        <v>0</v>
      </c>
      <c r="X113" s="149">
        <f t="shared" si="24"/>
        <v>0</v>
      </c>
      <c r="Y113" s="162">
        <f>W113-X113</f>
        <v>0</v>
      </c>
      <c r="Z113" s="151" t="e">
        <f>Y113/W113</f>
        <v>#DIV/0!</v>
      </c>
      <c r="AA113" s="17"/>
    </row>
    <row r="114" spans="1:27" hidden="1" x14ac:dyDescent="0.25">
      <c r="A114" s="13" t="s">
        <v>55</v>
      </c>
      <c r="B114" s="23">
        <v>7.7</v>
      </c>
      <c r="C114" s="131" t="s">
        <v>236</v>
      </c>
      <c r="D114" s="93" t="s">
        <v>8</v>
      </c>
      <c r="E114" s="94"/>
      <c r="F114" s="95"/>
      <c r="G114" s="101">
        <f t="shared" si="22"/>
        <v>0</v>
      </c>
      <c r="H114" s="15"/>
      <c r="I114" s="15"/>
      <c r="J114" s="16">
        <v>0</v>
      </c>
      <c r="K114" s="15"/>
      <c r="L114" s="15"/>
      <c r="M114" s="16">
        <v>0</v>
      </c>
      <c r="N114" s="15"/>
      <c r="O114" s="15"/>
      <c r="P114" s="16">
        <v>0</v>
      </c>
      <c r="Q114" s="15"/>
      <c r="R114" s="15"/>
      <c r="S114" s="16">
        <v>0</v>
      </c>
      <c r="T114" s="15"/>
      <c r="U114" s="15"/>
      <c r="V114" s="16">
        <v>0</v>
      </c>
      <c r="W114" s="148">
        <f t="shared" si="23"/>
        <v>0</v>
      </c>
      <c r="X114" s="149">
        <f t="shared" si="24"/>
        <v>0</v>
      </c>
      <c r="Y114" s="162">
        <f>W114-X114</f>
        <v>0</v>
      </c>
      <c r="Z114" s="151" t="e">
        <f>Y114/W114</f>
        <v>#DIV/0!</v>
      </c>
      <c r="AA114" s="17"/>
    </row>
    <row r="115" spans="1:27" ht="24" hidden="1" x14ac:dyDescent="0.25">
      <c r="A115" s="13" t="s">
        <v>55</v>
      </c>
      <c r="B115" s="23">
        <v>7.8</v>
      </c>
      <c r="C115" s="131" t="s">
        <v>237</v>
      </c>
      <c r="D115" s="93" t="s">
        <v>8</v>
      </c>
      <c r="E115" s="94"/>
      <c r="F115" s="95"/>
      <c r="G115" s="101">
        <f t="shared" si="22"/>
        <v>0</v>
      </c>
      <c r="H115" s="15"/>
      <c r="I115" s="15"/>
      <c r="J115" s="16">
        <v>0</v>
      </c>
      <c r="K115" s="15"/>
      <c r="L115" s="15"/>
      <c r="M115" s="16">
        <v>0</v>
      </c>
      <c r="N115" s="15"/>
      <c r="O115" s="15"/>
      <c r="P115" s="16">
        <v>0</v>
      </c>
      <c r="Q115" s="15"/>
      <c r="R115" s="15"/>
      <c r="S115" s="16">
        <v>0</v>
      </c>
      <c r="T115" s="15"/>
      <c r="U115" s="15"/>
      <c r="V115" s="16">
        <v>0</v>
      </c>
      <c r="W115" s="148">
        <f t="shared" si="23"/>
        <v>0</v>
      </c>
      <c r="X115" s="149">
        <f t="shared" si="24"/>
        <v>0</v>
      </c>
      <c r="Y115" s="162">
        <f>W115-X115</f>
        <v>0</v>
      </c>
      <c r="Z115" s="151" t="e">
        <f>Y115/W115</f>
        <v>#DIV/0!</v>
      </c>
      <c r="AA115" s="17"/>
    </row>
    <row r="116" spans="1:27" hidden="1" x14ac:dyDescent="0.25">
      <c r="A116" s="13" t="s">
        <v>55</v>
      </c>
      <c r="B116" s="23">
        <v>7.9</v>
      </c>
      <c r="C116" s="128" t="s">
        <v>163</v>
      </c>
      <c r="D116" s="93" t="s">
        <v>8</v>
      </c>
      <c r="E116" s="97"/>
      <c r="F116" s="98"/>
      <c r="G116" s="101">
        <f t="shared" si="22"/>
        <v>0</v>
      </c>
      <c r="H116" s="15"/>
      <c r="I116" s="15"/>
      <c r="J116" s="16">
        <v>0</v>
      </c>
      <c r="K116" s="15"/>
      <c r="L116" s="15"/>
      <c r="M116" s="16">
        <v>0</v>
      </c>
      <c r="N116" s="15"/>
      <c r="O116" s="15"/>
      <c r="P116" s="16">
        <v>0</v>
      </c>
      <c r="Q116" s="15"/>
      <c r="R116" s="15"/>
      <c r="S116" s="16">
        <v>0</v>
      </c>
      <c r="T116" s="15"/>
      <c r="U116" s="15"/>
      <c r="V116" s="16">
        <v>0</v>
      </c>
      <c r="W116" s="148">
        <f t="shared" si="23"/>
        <v>0</v>
      </c>
      <c r="X116" s="149">
        <f t="shared" si="24"/>
        <v>0</v>
      </c>
      <c r="Y116" s="162">
        <f>W116-X116</f>
        <v>0</v>
      </c>
      <c r="Z116" s="151" t="e">
        <f>Y116/W116</f>
        <v>#DIV/0!</v>
      </c>
      <c r="AA116" s="17"/>
    </row>
    <row r="117" spans="1:27" hidden="1" x14ac:dyDescent="0.25">
      <c r="A117" s="13" t="s">
        <v>55</v>
      </c>
      <c r="B117" s="24">
        <v>7.1</v>
      </c>
      <c r="C117" s="128" t="s">
        <v>238</v>
      </c>
      <c r="D117" s="96" t="s">
        <v>8</v>
      </c>
      <c r="E117" s="94"/>
      <c r="F117" s="95"/>
      <c r="G117" s="101">
        <f t="shared" si="22"/>
        <v>0</v>
      </c>
      <c r="H117" s="15"/>
      <c r="I117" s="15"/>
      <c r="J117" s="16">
        <v>0</v>
      </c>
      <c r="K117" s="15"/>
      <c r="L117" s="15"/>
      <c r="M117" s="16">
        <v>0</v>
      </c>
      <c r="N117" s="15"/>
      <c r="O117" s="15"/>
      <c r="P117" s="16">
        <v>0</v>
      </c>
      <c r="Q117" s="15"/>
      <c r="R117" s="15"/>
      <c r="S117" s="16">
        <v>0</v>
      </c>
      <c r="T117" s="15"/>
      <c r="U117" s="15"/>
      <c r="V117" s="16">
        <v>0</v>
      </c>
      <c r="W117" s="148">
        <f t="shared" si="23"/>
        <v>0</v>
      </c>
      <c r="X117" s="149">
        <f t="shared" si="24"/>
        <v>0</v>
      </c>
      <c r="Y117" s="162">
        <f>W117-X117</f>
        <v>0</v>
      </c>
      <c r="Z117" s="151" t="e">
        <f>Y117/W117</f>
        <v>#DIV/0!</v>
      </c>
      <c r="AA117" s="17"/>
    </row>
    <row r="118" spans="1:27" ht="60.6" hidden="1" thickBot="1" x14ac:dyDescent="0.3">
      <c r="A118" s="13" t="s">
        <v>55</v>
      </c>
      <c r="B118" s="24">
        <v>7.11</v>
      </c>
      <c r="C118" s="132" t="s">
        <v>239</v>
      </c>
      <c r="D118" s="96"/>
      <c r="E118" s="97"/>
      <c r="F118" s="98">
        <v>0.22</v>
      </c>
      <c r="G118" s="105">
        <f t="shared" si="22"/>
        <v>0</v>
      </c>
      <c r="H118" s="15"/>
      <c r="I118" s="16">
        <v>0.22</v>
      </c>
      <c r="J118" s="16">
        <v>0</v>
      </c>
      <c r="K118" s="15"/>
      <c r="L118" s="16">
        <v>0.22</v>
      </c>
      <c r="M118" s="16">
        <v>0</v>
      </c>
      <c r="N118" s="15"/>
      <c r="O118" s="16">
        <v>0.22</v>
      </c>
      <c r="P118" s="16">
        <v>0</v>
      </c>
      <c r="Q118" s="15"/>
      <c r="R118" s="16">
        <v>0.22</v>
      </c>
      <c r="S118" s="16">
        <v>0</v>
      </c>
      <c r="T118" s="15"/>
      <c r="U118" s="16">
        <v>0.22</v>
      </c>
      <c r="V118" s="16">
        <v>0</v>
      </c>
      <c r="W118" s="148">
        <f t="shared" si="23"/>
        <v>0</v>
      </c>
      <c r="X118" s="149">
        <f t="shared" si="24"/>
        <v>0</v>
      </c>
      <c r="Y118" s="162">
        <f>W118-X118</f>
        <v>0</v>
      </c>
      <c r="Z118" s="151" t="e">
        <f>Y118/W118</f>
        <v>#DIV/0!</v>
      </c>
      <c r="AA118" s="17"/>
    </row>
    <row r="119" spans="1:27" x14ac:dyDescent="0.25">
      <c r="A119" s="83" t="s">
        <v>164</v>
      </c>
      <c r="B119" s="83"/>
      <c r="C119" s="83"/>
      <c r="D119" s="83"/>
      <c r="E119" s="19">
        <v>0</v>
      </c>
      <c r="F119" s="20"/>
      <c r="G119" s="19">
        <f>SUM(G108:G118)</f>
        <v>70000</v>
      </c>
      <c r="H119" s="19"/>
      <c r="I119" s="19"/>
      <c r="J119" s="19">
        <f t="shared" ref="H119:M119" si="26">SUM(J108:J118)</f>
        <v>78000</v>
      </c>
      <c r="K119" s="19">
        <f t="shared" si="26"/>
        <v>0</v>
      </c>
      <c r="L119" s="19"/>
      <c r="M119" s="19">
        <f t="shared" si="26"/>
        <v>0</v>
      </c>
      <c r="N119" s="19">
        <v>0</v>
      </c>
      <c r="O119" s="20"/>
      <c r="P119" s="19">
        <v>0</v>
      </c>
      <c r="Q119" s="19">
        <v>0</v>
      </c>
      <c r="R119" s="20"/>
      <c r="S119" s="19">
        <v>0</v>
      </c>
      <c r="T119" s="19">
        <v>0</v>
      </c>
      <c r="U119" s="20"/>
      <c r="V119" s="19">
        <v>0</v>
      </c>
      <c r="W119" s="152">
        <f t="shared" si="23"/>
        <v>70000</v>
      </c>
      <c r="X119" s="154">
        <f t="shared" si="24"/>
        <v>78000</v>
      </c>
      <c r="Y119" s="164">
        <f>W119-X119</f>
        <v>-8000</v>
      </c>
      <c r="Z119" s="153">
        <f>Y119/W119</f>
        <v>-0.11428571428571428</v>
      </c>
      <c r="AA119" s="25"/>
    </row>
    <row r="120" spans="1:27" hidden="1" x14ac:dyDescent="0.25">
      <c r="A120" s="8" t="s">
        <v>51</v>
      </c>
      <c r="B120" s="7">
        <v>8</v>
      </c>
      <c r="C120" s="82" t="s">
        <v>165</v>
      </c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5"/>
      <c r="AA120" s="85"/>
    </row>
    <row r="121" spans="1:27" hidden="1" x14ac:dyDescent="0.25">
      <c r="A121" s="13" t="s">
        <v>55</v>
      </c>
      <c r="B121" s="23">
        <v>8.1</v>
      </c>
      <c r="C121" s="124" t="s">
        <v>166</v>
      </c>
      <c r="D121" s="14" t="s">
        <v>10</v>
      </c>
      <c r="E121" s="15"/>
      <c r="F121" s="15"/>
      <c r="G121" s="16">
        <v>0</v>
      </c>
      <c r="H121" s="15"/>
      <c r="I121" s="15"/>
      <c r="J121" s="16">
        <v>0</v>
      </c>
      <c r="K121" s="15"/>
      <c r="L121" s="15"/>
      <c r="M121" s="16">
        <v>0</v>
      </c>
      <c r="N121" s="15"/>
      <c r="O121" s="15"/>
      <c r="P121" s="16">
        <v>0</v>
      </c>
      <c r="Q121" s="15"/>
      <c r="R121" s="15"/>
      <c r="S121" s="16">
        <v>0</v>
      </c>
      <c r="T121" s="15"/>
      <c r="U121" s="15"/>
      <c r="V121" s="16">
        <v>0</v>
      </c>
      <c r="W121" s="148">
        <f t="shared" ref="W121:W127" si="27">G121+M121</f>
        <v>0</v>
      </c>
      <c r="X121" s="149">
        <f t="shared" ref="X121:X127" si="28">J121+P121</f>
        <v>0</v>
      </c>
      <c r="Y121" s="162">
        <f>W121-X121</f>
        <v>0</v>
      </c>
      <c r="Z121" s="151" t="s">
        <v>61</v>
      </c>
      <c r="AA121" s="17"/>
    </row>
    <row r="122" spans="1:27" hidden="1" x14ac:dyDescent="0.25">
      <c r="A122" s="13" t="s">
        <v>55</v>
      </c>
      <c r="B122" s="23">
        <v>8.1999999999999993</v>
      </c>
      <c r="C122" s="124" t="s">
        <v>167</v>
      </c>
      <c r="D122" s="14" t="s">
        <v>10</v>
      </c>
      <c r="E122" s="15"/>
      <c r="F122" s="15"/>
      <c r="G122" s="16">
        <v>0</v>
      </c>
      <c r="H122" s="15"/>
      <c r="I122" s="15"/>
      <c r="J122" s="16">
        <v>0</v>
      </c>
      <c r="K122" s="15"/>
      <c r="L122" s="15"/>
      <c r="M122" s="16">
        <v>0</v>
      </c>
      <c r="N122" s="15"/>
      <c r="O122" s="15"/>
      <c r="P122" s="16">
        <v>0</v>
      </c>
      <c r="Q122" s="15"/>
      <c r="R122" s="15"/>
      <c r="S122" s="16">
        <v>0</v>
      </c>
      <c r="T122" s="15"/>
      <c r="U122" s="15"/>
      <c r="V122" s="16">
        <v>0</v>
      </c>
      <c r="W122" s="148">
        <f t="shared" si="27"/>
        <v>0</v>
      </c>
      <c r="X122" s="149">
        <f t="shared" si="28"/>
        <v>0</v>
      </c>
      <c r="Y122" s="162">
        <f>W122-X122</f>
        <v>0</v>
      </c>
      <c r="Z122" s="151" t="s">
        <v>61</v>
      </c>
      <c r="AA122" s="17"/>
    </row>
    <row r="123" spans="1:27" hidden="1" x14ac:dyDescent="0.25">
      <c r="A123" s="13" t="s">
        <v>55</v>
      </c>
      <c r="B123" s="23">
        <v>8.3000000000000007</v>
      </c>
      <c r="C123" s="124" t="s">
        <v>168</v>
      </c>
      <c r="D123" s="14" t="s">
        <v>169</v>
      </c>
      <c r="E123" s="15"/>
      <c r="F123" s="15"/>
      <c r="G123" s="16">
        <v>0</v>
      </c>
      <c r="H123" s="15"/>
      <c r="I123" s="15"/>
      <c r="J123" s="16">
        <v>0</v>
      </c>
      <c r="K123" s="15"/>
      <c r="L123" s="15"/>
      <c r="M123" s="16">
        <v>0</v>
      </c>
      <c r="N123" s="15"/>
      <c r="O123" s="15"/>
      <c r="P123" s="16">
        <v>0</v>
      </c>
      <c r="Q123" s="15"/>
      <c r="R123" s="15"/>
      <c r="S123" s="16">
        <v>0</v>
      </c>
      <c r="T123" s="15"/>
      <c r="U123" s="15"/>
      <c r="V123" s="16">
        <v>0</v>
      </c>
      <c r="W123" s="148">
        <f t="shared" si="27"/>
        <v>0</v>
      </c>
      <c r="X123" s="149">
        <f t="shared" si="28"/>
        <v>0</v>
      </c>
      <c r="Y123" s="162">
        <f>W123-X123</f>
        <v>0</v>
      </c>
      <c r="Z123" s="151" t="s">
        <v>61</v>
      </c>
      <c r="AA123" s="17"/>
    </row>
    <row r="124" spans="1:27" hidden="1" x14ac:dyDescent="0.25">
      <c r="A124" s="13" t="s">
        <v>55</v>
      </c>
      <c r="B124" s="23">
        <v>8.4</v>
      </c>
      <c r="C124" s="124" t="s">
        <v>170</v>
      </c>
      <c r="D124" s="14" t="s">
        <v>169</v>
      </c>
      <c r="E124" s="15"/>
      <c r="F124" s="15"/>
      <c r="G124" s="16">
        <v>0</v>
      </c>
      <c r="H124" s="15"/>
      <c r="I124" s="15"/>
      <c r="J124" s="16">
        <v>0</v>
      </c>
      <c r="K124" s="15"/>
      <c r="L124" s="15"/>
      <c r="M124" s="16">
        <v>0</v>
      </c>
      <c r="N124" s="15"/>
      <c r="O124" s="15"/>
      <c r="P124" s="16">
        <v>0</v>
      </c>
      <c r="Q124" s="15"/>
      <c r="R124" s="15"/>
      <c r="S124" s="16">
        <v>0</v>
      </c>
      <c r="T124" s="15"/>
      <c r="U124" s="15"/>
      <c r="V124" s="16">
        <v>0</v>
      </c>
      <c r="W124" s="148">
        <f t="shared" si="27"/>
        <v>0</v>
      </c>
      <c r="X124" s="149">
        <f t="shared" si="28"/>
        <v>0</v>
      </c>
      <c r="Y124" s="162">
        <f>W124-X124</f>
        <v>0</v>
      </c>
      <c r="Z124" s="151" t="s">
        <v>61</v>
      </c>
      <c r="AA124" s="17"/>
    </row>
    <row r="125" spans="1:27" ht="24" hidden="1" x14ac:dyDescent="0.25">
      <c r="A125" s="13" t="s">
        <v>55</v>
      </c>
      <c r="B125" s="23">
        <v>8.5</v>
      </c>
      <c r="C125" s="124" t="s">
        <v>171</v>
      </c>
      <c r="D125" s="14" t="s">
        <v>169</v>
      </c>
      <c r="E125" s="15"/>
      <c r="F125" s="15"/>
      <c r="G125" s="16">
        <v>0</v>
      </c>
      <c r="H125" s="15"/>
      <c r="I125" s="15"/>
      <c r="J125" s="16">
        <v>0</v>
      </c>
      <c r="K125" s="15"/>
      <c r="L125" s="15"/>
      <c r="M125" s="16">
        <v>0</v>
      </c>
      <c r="N125" s="15"/>
      <c r="O125" s="15"/>
      <c r="P125" s="16">
        <v>0</v>
      </c>
      <c r="Q125" s="15"/>
      <c r="R125" s="15"/>
      <c r="S125" s="16">
        <v>0</v>
      </c>
      <c r="T125" s="15"/>
      <c r="U125" s="15"/>
      <c r="V125" s="16">
        <v>0</v>
      </c>
      <c r="W125" s="148">
        <f t="shared" si="27"/>
        <v>0</v>
      </c>
      <c r="X125" s="149">
        <f t="shared" si="28"/>
        <v>0</v>
      </c>
      <c r="Y125" s="162">
        <f>W125-X125</f>
        <v>0</v>
      </c>
      <c r="Z125" s="151" t="s">
        <v>61</v>
      </c>
      <c r="AA125" s="17"/>
    </row>
    <row r="126" spans="1:27" ht="60" hidden="1" x14ac:dyDescent="0.25">
      <c r="A126" s="13" t="s">
        <v>55</v>
      </c>
      <c r="B126" s="23">
        <v>8.6</v>
      </c>
      <c r="C126" s="127" t="s">
        <v>172</v>
      </c>
      <c r="D126" s="17"/>
      <c r="E126" s="15"/>
      <c r="F126" s="16">
        <v>0.22</v>
      </c>
      <c r="G126" s="16">
        <v>0</v>
      </c>
      <c r="H126" s="15"/>
      <c r="I126" s="16">
        <v>0.22</v>
      </c>
      <c r="J126" s="16">
        <v>0</v>
      </c>
      <c r="K126" s="15"/>
      <c r="L126" s="16">
        <v>0.22</v>
      </c>
      <c r="M126" s="16">
        <v>0</v>
      </c>
      <c r="N126" s="15"/>
      <c r="O126" s="16">
        <v>0.22</v>
      </c>
      <c r="P126" s="16">
        <v>0</v>
      </c>
      <c r="Q126" s="15"/>
      <c r="R126" s="16">
        <v>0.22</v>
      </c>
      <c r="S126" s="16">
        <v>0</v>
      </c>
      <c r="T126" s="15"/>
      <c r="U126" s="16">
        <v>0.22</v>
      </c>
      <c r="V126" s="16">
        <v>0</v>
      </c>
      <c r="W126" s="148">
        <f t="shared" si="27"/>
        <v>0</v>
      </c>
      <c r="X126" s="149">
        <f t="shared" si="28"/>
        <v>0</v>
      </c>
      <c r="Y126" s="162">
        <f>W126-X126</f>
        <v>0</v>
      </c>
      <c r="Z126" s="151" t="s">
        <v>61</v>
      </c>
      <c r="AA126" s="17"/>
    </row>
    <row r="127" spans="1:27" hidden="1" x14ac:dyDescent="0.25">
      <c r="A127" s="83" t="s">
        <v>173</v>
      </c>
      <c r="B127" s="83"/>
      <c r="C127" s="83"/>
      <c r="D127" s="83"/>
      <c r="E127" s="19">
        <v>0</v>
      </c>
      <c r="F127" s="20"/>
      <c r="G127" s="19">
        <v>0</v>
      </c>
      <c r="H127" s="19">
        <v>0</v>
      </c>
      <c r="I127" s="20"/>
      <c r="J127" s="19">
        <v>0</v>
      </c>
      <c r="K127" s="19">
        <v>0</v>
      </c>
      <c r="L127" s="20"/>
      <c r="M127" s="19">
        <v>0</v>
      </c>
      <c r="N127" s="19">
        <v>0</v>
      </c>
      <c r="O127" s="20"/>
      <c r="P127" s="19">
        <v>0</v>
      </c>
      <c r="Q127" s="19">
        <v>0</v>
      </c>
      <c r="R127" s="20"/>
      <c r="S127" s="19">
        <v>0</v>
      </c>
      <c r="T127" s="19">
        <v>0</v>
      </c>
      <c r="U127" s="20"/>
      <c r="V127" s="19">
        <v>0</v>
      </c>
      <c r="W127" s="152">
        <f t="shared" si="27"/>
        <v>0</v>
      </c>
      <c r="X127" s="154">
        <f t="shared" si="28"/>
        <v>0</v>
      </c>
      <c r="Y127" s="164">
        <f>W127-X127</f>
        <v>0</v>
      </c>
      <c r="Z127" s="153" t="s">
        <v>61</v>
      </c>
      <c r="AA127" s="25"/>
    </row>
    <row r="128" spans="1:27" ht="12.6" thickBot="1" x14ac:dyDescent="0.3">
      <c r="A128" s="8" t="s">
        <v>51</v>
      </c>
      <c r="B128" s="7">
        <v>9</v>
      </c>
      <c r="C128" s="82" t="s">
        <v>174</v>
      </c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5"/>
      <c r="AA128" s="85"/>
    </row>
    <row r="129" spans="1:27" ht="12.6" thickBot="1" x14ac:dyDescent="0.3">
      <c r="A129" s="13" t="s">
        <v>55</v>
      </c>
      <c r="B129" s="106">
        <v>43839</v>
      </c>
      <c r="C129" s="133" t="s">
        <v>9</v>
      </c>
      <c r="D129" s="107" t="s">
        <v>13</v>
      </c>
      <c r="E129" s="108">
        <v>2</v>
      </c>
      <c r="F129" s="109">
        <v>8500</v>
      </c>
      <c r="G129" s="110">
        <f t="shared" ref="G129:G132" si="29">E129*F129</f>
        <v>17000</v>
      </c>
      <c r="H129" s="15">
        <v>2</v>
      </c>
      <c r="I129" s="15">
        <v>10500</v>
      </c>
      <c r="J129" s="16">
        <f>I129*H129</f>
        <v>21000</v>
      </c>
      <c r="K129" s="15"/>
      <c r="L129" s="15"/>
      <c r="M129" s="16">
        <v>0</v>
      </c>
      <c r="N129" s="15"/>
      <c r="O129" s="15"/>
      <c r="P129" s="16">
        <v>0</v>
      </c>
      <c r="Q129" s="15"/>
      <c r="R129" s="15"/>
      <c r="S129" s="16">
        <v>0</v>
      </c>
      <c r="T129" s="15"/>
      <c r="U129" s="15"/>
      <c r="V129" s="16">
        <v>0</v>
      </c>
      <c r="W129" s="148">
        <f t="shared" ref="W129:W133" si="30">G129+M129</f>
        <v>17000</v>
      </c>
      <c r="X129" s="149">
        <f t="shared" ref="X129:X133" si="31">J129+P129</f>
        <v>21000</v>
      </c>
      <c r="Y129" s="162">
        <f>W129-X129</f>
        <v>-4000</v>
      </c>
      <c r="Z129" s="151">
        <f>Y129/W129</f>
        <v>-0.23529411764705882</v>
      </c>
      <c r="AA129" s="17"/>
    </row>
    <row r="130" spans="1:27" x14ac:dyDescent="0.25">
      <c r="A130" s="13" t="s">
        <v>55</v>
      </c>
      <c r="B130" s="111">
        <v>43870</v>
      </c>
      <c r="C130" s="131" t="s">
        <v>240</v>
      </c>
      <c r="D130" s="107" t="s">
        <v>13</v>
      </c>
      <c r="E130" s="112">
        <v>2</v>
      </c>
      <c r="F130" s="95">
        <v>20000</v>
      </c>
      <c r="G130" s="101">
        <f t="shared" si="29"/>
        <v>40000</v>
      </c>
      <c r="H130" s="15">
        <v>2</v>
      </c>
      <c r="I130" s="15">
        <v>20000</v>
      </c>
      <c r="J130" s="16">
        <f t="shared" ref="J130:J132" si="32">I130*H130</f>
        <v>40000</v>
      </c>
      <c r="K130" s="15"/>
      <c r="L130" s="15"/>
      <c r="M130" s="16">
        <v>0</v>
      </c>
      <c r="N130" s="15"/>
      <c r="O130" s="15"/>
      <c r="P130" s="16">
        <v>0</v>
      </c>
      <c r="Q130" s="15"/>
      <c r="R130" s="15"/>
      <c r="S130" s="16">
        <v>0</v>
      </c>
      <c r="T130" s="15"/>
      <c r="U130" s="15"/>
      <c r="V130" s="16">
        <v>0</v>
      </c>
      <c r="W130" s="148">
        <f t="shared" si="30"/>
        <v>40000</v>
      </c>
      <c r="X130" s="149">
        <f t="shared" si="31"/>
        <v>40000</v>
      </c>
      <c r="Y130" s="162">
        <f>W130-X130</f>
        <v>0</v>
      </c>
      <c r="Z130" s="151">
        <f>Y130/W130</f>
        <v>0</v>
      </c>
      <c r="AA130" s="17"/>
    </row>
    <row r="131" spans="1:27" x14ac:dyDescent="0.25">
      <c r="A131" s="13" t="s">
        <v>55</v>
      </c>
      <c r="B131" s="111">
        <v>43899</v>
      </c>
      <c r="C131" s="134" t="s">
        <v>241</v>
      </c>
      <c r="D131" s="93" t="s">
        <v>13</v>
      </c>
      <c r="E131" s="112"/>
      <c r="F131" s="95"/>
      <c r="G131" s="101">
        <f t="shared" si="29"/>
        <v>0</v>
      </c>
      <c r="H131" s="15"/>
      <c r="I131" s="15"/>
      <c r="J131" s="16">
        <f t="shared" si="32"/>
        <v>0</v>
      </c>
      <c r="K131" s="15"/>
      <c r="L131" s="15"/>
      <c r="M131" s="16">
        <v>0</v>
      </c>
      <c r="N131" s="15"/>
      <c r="O131" s="15"/>
      <c r="P131" s="16">
        <v>0</v>
      </c>
      <c r="Q131" s="15"/>
      <c r="R131" s="15"/>
      <c r="S131" s="16">
        <v>0</v>
      </c>
      <c r="T131" s="15"/>
      <c r="U131" s="15"/>
      <c r="V131" s="16">
        <v>0</v>
      </c>
      <c r="W131" s="148">
        <f t="shared" si="30"/>
        <v>0</v>
      </c>
      <c r="X131" s="149">
        <f t="shared" si="31"/>
        <v>0</v>
      </c>
      <c r="Y131" s="162">
        <f>W131-X131</f>
        <v>0</v>
      </c>
      <c r="Z131" s="151">
        <v>0</v>
      </c>
      <c r="AA131" s="17"/>
    </row>
    <row r="132" spans="1:27" x14ac:dyDescent="0.25">
      <c r="A132" s="13" t="s">
        <v>55</v>
      </c>
      <c r="B132" s="116">
        <v>43930</v>
      </c>
      <c r="C132" s="134" t="s">
        <v>242</v>
      </c>
      <c r="D132" s="117" t="s">
        <v>5</v>
      </c>
      <c r="E132" s="118">
        <v>4</v>
      </c>
      <c r="F132" s="119">
        <v>16000</v>
      </c>
      <c r="G132" s="120">
        <f t="shared" si="29"/>
        <v>64000</v>
      </c>
      <c r="H132" s="15">
        <v>1</v>
      </c>
      <c r="I132" s="15">
        <v>44999</v>
      </c>
      <c r="J132" s="16">
        <f t="shared" si="32"/>
        <v>44999</v>
      </c>
      <c r="K132" s="15"/>
      <c r="L132" s="15"/>
      <c r="M132" s="16">
        <v>0</v>
      </c>
      <c r="N132" s="15"/>
      <c r="O132" s="15"/>
      <c r="P132" s="16">
        <v>0</v>
      </c>
      <c r="Q132" s="15"/>
      <c r="R132" s="15"/>
      <c r="S132" s="16">
        <v>0</v>
      </c>
      <c r="T132" s="15"/>
      <c r="U132" s="15"/>
      <c r="V132" s="16">
        <v>0</v>
      </c>
      <c r="W132" s="148">
        <f t="shared" si="30"/>
        <v>64000</v>
      </c>
      <c r="X132" s="149">
        <f t="shared" si="31"/>
        <v>44999</v>
      </c>
      <c r="Y132" s="162">
        <f>W132-X132</f>
        <v>19001</v>
      </c>
      <c r="Z132" s="151">
        <f>Y132/W132</f>
        <v>0.29689062500000002</v>
      </c>
      <c r="AA132" s="17"/>
    </row>
    <row r="133" spans="1:27" x14ac:dyDescent="0.25">
      <c r="A133" s="83" t="s">
        <v>175</v>
      </c>
      <c r="B133" s="83"/>
      <c r="C133" s="83"/>
      <c r="D133" s="83"/>
      <c r="E133" s="19">
        <v>0</v>
      </c>
      <c r="F133" s="20"/>
      <c r="G133" s="19">
        <f>SUM(G129:G132)</f>
        <v>121000</v>
      </c>
      <c r="H133" s="19"/>
      <c r="I133" s="19"/>
      <c r="J133" s="19">
        <f>SUM(J129:J132)</f>
        <v>105999</v>
      </c>
      <c r="K133" s="19">
        <f>SUM(K129:K132)</f>
        <v>0</v>
      </c>
      <c r="L133" s="19"/>
      <c r="M133" s="19">
        <f>SUM(M129:M132)</f>
        <v>0</v>
      </c>
      <c r="N133" s="19">
        <v>0</v>
      </c>
      <c r="O133" s="20"/>
      <c r="P133" s="19">
        <v>0</v>
      </c>
      <c r="Q133" s="19">
        <v>0</v>
      </c>
      <c r="R133" s="20"/>
      <c r="S133" s="19">
        <v>0</v>
      </c>
      <c r="T133" s="19">
        <v>0</v>
      </c>
      <c r="U133" s="20"/>
      <c r="V133" s="19">
        <v>0</v>
      </c>
      <c r="W133" s="152">
        <f t="shared" si="30"/>
        <v>121000</v>
      </c>
      <c r="X133" s="154">
        <f t="shared" si="31"/>
        <v>105999</v>
      </c>
      <c r="Y133" s="164">
        <f>W133-X133</f>
        <v>15001</v>
      </c>
      <c r="Z133" s="153">
        <f>Y133/W133</f>
        <v>0.12397520661157024</v>
      </c>
      <c r="AA133" s="25"/>
    </row>
    <row r="134" spans="1:27" hidden="1" x14ac:dyDescent="0.25">
      <c r="A134" s="8" t="s">
        <v>51</v>
      </c>
      <c r="B134" s="7">
        <v>10</v>
      </c>
      <c r="C134" s="82" t="s">
        <v>176</v>
      </c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5"/>
      <c r="AA134" s="85"/>
    </row>
    <row r="135" spans="1:27" ht="60" hidden="1" x14ac:dyDescent="0.25">
      <c r="A135" s="13" t="s">
        <v>55</v>
      </c>
      <c r="B135" s="23">
        <v>10.1</v>
      </c>
      <c r="C135" s="127" t="s">
        <v>177</v>
      </c>
      <c r="D135" s="17"/>
      <c r="E135" s="15"/>
      <c r="F135" s="15"/>
      <c r="G135" s="16">
        <v>0</v>
      </c>
      <c r="H135" s="15"/>
      <c r="I135" s="15"/>
      <c r="J135" s="16">
        <v>0</v>
      </c>
      <c r="K135" s="15"/>
      <c r="L135" s="15"/>
      <c r="M135" s="16">
        <v>0</v>
      </c>
      <c r="N135" s="15"/>
      <c r="O135" s="15"/>
      <c r="P135" s="16">
        <v>0</v>
      </c>
      <c r="Q135" s="15"/>
      <c r="R135" s="15"/>
      <c r="S135" s="16">
        <v>0</v>
      </c>
      <c r="T135" s="15"/>
      <c r="U135" s="15"/>
      <c r="V135" s="16">
        <v>0</v>
      </c>
      <c r="W135" s="148">
        <f t="shared" ref="W135:W140" si="33">G135+M135</f>
        <v>0</v>
      </c>
      <c r="X135" s="149">
        <f t="shared" ref="X135:X140" si="34">J135+P135</f>
        <v>0</v>
      </c>
      <c r="Y135" s="162">
        <f>W135-X135</f>
        <v>0</v>
      </c>
      <c r="Z135" s="151" t="s">
        <v>61</v>
      </c>
      <c r="AA135" s="17"/>
    </row>
    <row r="136" spans="1:27" ht="60" hidden="1" x14ac:dyDescent="0.25">
      <c r="A136" s="13" t="s">
        <v>55</v>
      </c>
      <c r="B136" s="23">
        <v>10.199999999999999</v>
      </c>
      <c r="C136" s="127" t="s">
        <v>177</v>
      </c>
      <c r="D136" s="17"/>
      <c r="E136" s="15"/>
      <c r="F136" s="15"/>
      <c r="G136" s="16">
        <v>0</v>
      </c>
      <c r="H136" s="15"/>
      <c r="I136" s="15"/>
      <c r="J136" s="16">
        <v>0</v>
      </c>
      <c r="K136" s="15"/>
      <c r="L136" s="15"/>
      <c r="M136" s="16">
        <v>0</v>
      </c>
      <c r="N136" s="15"/>
      <c r="O136" s="15"/>
      <c r="P136" s="16">
        <v>0</v>
      </c>
      <c r="Q136" s="15"/>
      <c r="R136" s="15"/>
      <c r="S136" s="16">
        <v>0</v>
      </c>
      <c r="T136" s="15"/>
      <c r="U136" s="15"/>
      <c r="V136" s="16">
        <v>0</v>
      </c>
      <c r="W136" s="148">
        <f t="shared" si="33"/>
        <v>0</v>
      </c>
      <c r="X136" s="149">
        <f t="shared" si="34"/>
        <v>0</v>
      </c>
      <c r="Y136" s="162">
        <f>W136-X136</f>
        <v>0</v>
      </c>
      <c r="Z136" s="151" t="s">
        <v>61</v>
      </c>
      <c r="AA136" s="17"/>
    </row>
    <row r="137" spans="1:27" ht="60" hidden="1" x14ac:dyDescent="0.25">
      <c r="A137" s="13" t="s">
        <v>55</v>
      </c>
      <c r="B137" s="23">
        <v>10.3</v>
      </c>
      <c r="C137" s="127" t="s">
        <v>177</v>
      </c>
      <c r="D137" s="17"/>
      <c r="E137" s="15"/>
      <c r="F137" s="15"/>
      <c r="G137" s="16">
        <v>0</v>
      </c>
      <c r="H137" s="15"/>
      <c r="I137" s="15"/>
      <c r="J137" s="16">
        <v>0</v>
      </c>
      <c r="K137" s="15"/>
      <c r="L137" s="15"/>
      <c r="M137" s="16">
        <v>0</v>
      </c>
      <c r="N137" s="15"/>
      <c r="O137" s="15"/>
      <c r="P137" s="16">
        <v>0</v>
      </c>
      <c r="Q137" s="15"/>
      <c r="R137" s="15"/>
      <c r="S137" s="16">
        <v>0</v>
      </c>
      <c r="T137" s="15"/>
      <c r="U137" s="15"/>
      <c r="V137" s="16">
        <v>0</v>
      </c>
      <c r="W137" s="148">
        <f t="shared" si="33"/>
        <v>0</v>
      </c>
      <c r="X137" s="149">
        <f t="shared" si="34"/>
        <v>0</v>
      </c>
      <c r="Y137" s="162">
        <f>W137-X137</f>
        <v>0</v>
      </c>
      <c r="Z137" s="151" t="s">
        <v>61</v>
      </c>
      <c r="AA137" s="17"/>
    </row>
    <row r="138" spans="1:27" ht="60" hidden="1" x14ac:dyDescent="0.25">
      <c r="A138" s="13" t="s">
        <v>55</v>
      </c>
      <c r="B138" s="23">
        <v>10.4</v>
      </c>
      <c r="C138" s="127" t="s">
        <v>177</v>
      </c>
      <c r="D138" s="17"/>
      <c r="E138" s="15"/>
      <c r="F138" s="15"/>
      <c r="G138" s="15">
        <f>F138*E138</f>
        <v>0</v>
      </c>
      <c r="H138" s="15"/>
      <c r="I138" s="15"/>
      <c r="J138" s="16">
        <v>0</v>
      </c>
      <c r="K138" s="15"/>
      <c r="L138" s="15"/>
      <c r="M138" s="16">
        <v>0</v>
      </c>
      <c r="N138" s="15"/>
      <c r="O138" s="15"/>
      <c r="P138" s="16">
        <v>0</v>
      </c>
      <c r="Q138" s="15"/>
      <c r="R138" s="15"/>
      <c r="S138" s="16">
        <v>0</v>
      </c>
      <c r="T138" s="15"/>
      <c r="U138" s="15"/>
      <c r="V138" s="16">
        <v>0</v>
      </c>
      <c r="W138" s="148">
        <f t="shared" si="33"/>
        <v>0</v>
      </c>
      <c r="X138" s="149">
        <f t="shared" si="34"/>
        <v>0</v>
      </c>
      <c r="Y138" s="162">
        <f>W138-X138</f>
        <v>0</v>
      </c>
      <c r="Z138" s="151" t="s">
        <v>61</v>
      </c>
      <c r="AA138" s="17"/>
    </row>
    <row r="139" spans="1:27" ht="60" hidden="1" x14ac:dyDescent="0.25">
      <c r="A139" s="13" t="s">
        <v>55</v>
      </c>
      <c r="B139" s="23">
        <v>10.5</v>
      </c>
      <c r="C139" s="127" t="s">
        <v>178</v>
      </c>
      <c r="D139" s="17"/>
      <c r="E139" s="15"/>
      <c r="F139" s="16">
        <v>0.22</v>
      </c>
      <c r="G139" s="16">
        <v>0</v>
      </c>
      <c r="H139" s="15"/>
      <c r="I139" s="16">
        <v>0.22</v>
      </c>
      <c r="J139" s="16">
        <v>0</v>
      </c>
      <c r="K139" s="15"/>
      <c r="L139" s="16">
        <v>0.22</v>
      </c>
      <c r="M139" s="16">
        <v>0</v>
      </c>
      <c r="N139" s="15"/>
      <c r="O139" s="16">
        <v>0.22</v>
      </c>
      <c r="P139" s="16">
        <v>0</v>
      </c>
      <c r="Q139" s="15"/>
      <c r="R139" s="16">
        <v>0.22</v>
      </c>
      <c r="S139" s="16">
        <v>0</v>
      </c>
      <c r="T139" s="15"/>
      <c r="U139" s="16">
        <v>0.22</v>
      </c>
      <c r="V139" s="16">
        <v>0</v>
      </c>
      <c r="W139" s="148">
        <f t="shared" si="33"/>
        <v>0</v>
      </c>
      <c r="X139" s="149">
        <f t="shared" si="34"/>
        <v>0</v>
      </c>
      <c r="Y139" s="162">
        <f>W139-X139</f>
        <v>0</v>
      </c>
      <c r="Z139" s="151" t="s">
        <v>61</v>
      </c>
      <c r="AA139" s="17"/>
    </row>
    <row r="140" spans="1:27" hidden="1" x14ac:dyDescent="0.25">
      <c r="A140" s="83" t="s">
        <v>179</v>
      </c>
      <c r="B140" s="83"/>
      <c r="C140" s="83"/>
      <c r="D140" s="83"/>
      <c r="E140" s="19">
        <v>0</v>
      </c>
      <c r="F140" s="20"/>
      <c r="G140" s="19">
        <f>SUM(G135:G139)</f>
        <v>0</v>
      </c>
      <c r="H140" s="19">
        <f t="shared" ref="H140:J140" si="35">SUM(H135:H139)</f>
        <v>0</v>
      </c>
      <c r="I140" s="19"/>
      <c r="J140" s="19">
        <f t="shared" si="35"/>
        <v>0</v>
      </c>
      <c r="K140" s="19">
        <v>0</v>
      </c>
      <c r="L140" s="20"/>
      <c r="M140" s="19">
        <v>0</v>
      </c>
      <c r="N140" s="19">
        <v>0</v>
      </c>
      <c r="O140" s="20"/>
      <c r="P140" s="19">
        <v>0</v>
      </c>
      <c r="Q140" s="19">
        <v>0</v>
      </c>
      <c r="R140" s="20"/>
      <c r="S140" s="19">
        <v>0</v>
      </c>
      <c r="T140" s="19">
        <v>0</v>
      </c>
      <c r="U140" s="20"/>
      <c r="V140" s="19">
        <v>0</v>
      </c>
      <c r="W140" s="152">
        <f t="shared" si="33"/>
        <v>0</v>
      </c>
      <c r="X140" s="154">
        <f t="shared" si="34"/>
        <v>0</v>
      </c>
      <c r="Y140" s="164">
        <f>W140-X140</f>
        <v>0</v>
      </c>
      <c r="Z140" s="153" t="s">
        <v>61</v>
      </c>
      <c r="AA140" s="25"/>
    </row>
    <row r="141" spans="1:27" hidden="1" x14ac:dyDescent="0.25">
      <c r="A141" s="8" t="s">
        <v>51</v>
      </c>
      <c r="B141" s="7">
        <v>11</v>
      </c>
      <c r="C141" s="82" t="s">
        <v>180</v>
      </c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5"/>
      <c r="AA141" s="85"/>
    </row>
    <row r="142" spans="1:27" ht="36" hidden="1" x14ac:dyDescent="0.25">
      <c r="A142" s="13" t="s">
        <v>55</v>
      </c>
      <c r="B142" s="23">
        <v>11.1</v>
      </c>
      <c r="C142" s="127" t="s">
        <v>181</v>
      </c>
      <c r="D142" s="14" t="s">
        <v>8</v>
      </c>
      <c r="E142" s="15"/>
      <c r="F142" s="15"/>
      <c r="G142" s="16">
        <v>0</v>
      </c>
      <c r="H142" s="15"/>
      <c r="I142" s="15"/>
      <c r="J142" s="16">
        <v>0</v>
      </c>
      <c r="K142" s="15"/>
      <c r="L142" s="15"/>
      <c r="M142" s="16">
        <v>0</v>
      </c>
      <c r="N142" s="15"/>
      <c r="O142" s="15"/>
      <c r="P142" s="16">
        <v>0</v>
      </c>
      <c r="Q142" s="15"/>
      <c r="R142" s="15"/>
      <c r="S142" s="16">
        <v>0</v>
      </c>
      <c r="T142" s="15"/>
      <c r="U142" s="15"/>
      <c r="V142" s="16">
        <v>0</v>
      </c>
      <c r="W142" s="148">
        <f t="shared" ref="W142:W144" si="36">G142+M142</f>
        <v>0</v>
      </c>
      <c r="X142" s="149">
        <f t="shared" ref="X142:X144" si="37">J142+P142</f>
        <v>0</v>
      </c>
      <c r="Y142" s="162">
        <f>W142-X142</f>
        <v>0</v>
      </c>
      <c r="Z142" s="151" t="s">
        <v>61</v>
      </c>
      <c r="AA142" s="17"/>
    </row>
    <row r="143" spans="1:27" ht="36" hidden="1" x14ac:dyDescent="0.25">
      <c r="A143" s="13" t="s">
        <v>55</v>
      </c>
      <c r="B143" s="23">
        <v>11.2</v>
      </c>
      <c r="C143" s="127" t="s">
        <v>181</v>
      </c>
      <c r="D143" s="14" t="s">
        <v>8</v>
      </c>
      <c r="E143" s="15"/>
      <c r="F143" s="15"/>
      <c r="G143" s="16">
        <v>0</v>
      </c>
      <c r="H143" s="15"/>
      <c r="I143" s="15"/>
      <c r="J143" s="16">
        <v>0</v>
      </c>
      <c r="K143" s="15"/>
      <c r="L143" s="15"/>
      <c r="M143" s="16">
        <v>0</v>
      </c>
      <c r="N143" s="15"/>
      <c r="O143" s="15"/>
      <c r="P143" s="16">
        <v>0</v>
      </c>
      <c r="Q143" s="15"/>
      <c r="R143" s="15"/>
      <c r="S143" s="16">
        <v>0</v>
      </c>
      <c r="T143" s="15"/>
      <c r="U143" s="15"/>
      <c r="V143" s="16">
        <v>0</v>
      </c>
      <c r="W143" s="148">
        <f t="shared" si="36"/>
        <v>0</v>
      </c>
      <c r="X143" s="149">
        <f t="shared" si="37"/>
        <v>0</v>
      </c>
      <c r="Y143" s="162">
        <f>W143-X143</f>
        <v>0</v>
      </c>
      <c r="Z143" s="151" t="s">
        <v>61</v>
      </c>
      <c r="AA143" s="17"/>
    </row>
    <row r="144" spans="1:27" hidden="1" x14ac:dyDescent="0.25">
      <c r="A144" s="88" t="s">
        <v>182</v>
      </c>
      <c r="B144" s="88"/>
      <c r="C144" s="88"/>
      <c r="D144" s="88"/>
      <c r="E144" s="19">
        <v>0</v>
      </c>
      <c r="F144" s="20"/>
      <c r="G144" s="19">
        <v>0</v>
      </c>
      <c r="H144" s="19">
        <v>0</v>
      </c>
      <c r="I144" s="20"/>
      <c r="J144" s="19">
        <v>0</v>
      </c>
      <c r="K144" s="19">
        <v>0</v>
      </c>
      <c r="L144" s="20"/>
      <c r="M144" s="19">
        <v>0</v>
      </c>
      <c r="N144" s="19">
        <v>0</v>
      </c>
      <c r="O144" s="20"/>
      <c r="P144" s="19">
        <v>0</v>
      </c>
      <c r="Q144" s="19">
        <v>0</v>
      </c>
      <c r="R144" s="20"/>
      <c r="S144" s="19">
        <v>0</v>
      </c>
      <c r="T144" s="19">
        <v>0</v>
      </c>
      <c r="U144" s="20"/>
      <c r="V144" s="19">
        <v>0</v>
      </c>
      <c r="W144" s="152">
        <f t="shared" si="36"/>
        <v>0</v>
      </c>
      <c r="X144" s="154">
        <f t="shared" si="37"/>
        <v>0</v>
      </c>
      <c r="Y144" s="164">
        <f>W144-X144</f>
        <v>0</v>
      </c>
      <c r="Z144" s="153" t="s">
        <v>61</v>
      </c>
      <c r="AA144" s="25"/>
    </row>
    <row r="145" spans="1:27" hidden="1" x14ac:dyDescent="0.25">
      <c r="A145" s="8" t="s">
        <v>51</v>
      </c>
      <c r="B145" s="7">
        <v>12</v>
      </c>
      <c r="C145" s="82" t="s">
        <v>183</v>
      </c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5"/>
      <c r="AA145" s="85"/>
    </row>
    <row r="146" spans="1:27" hidden="1" x14ac:dyDescent="0.25">
      <c r="A146" s="13" t="s">
        <v>55</v>
      </c>
      <c r="B146" s="23">
        <v>12.1</v>
      </c>
      <c r="C146" s="127"/>
      <c r="D146" s="14"/>
      <c r="E146" s="15"/>
      <c r="F146" s="15"/>
      <c r="G146" s="16">
        <v>0</v>
      </c>
      <c r="H146" s="15"/>
      <c r="I146" s="15"/>
      <c r="J146" s="16">
        <v>0</v>
      </c>
      <c r="K146" s="15"/>
      <c r="L146" s="15"/>
      <c r="M146" s="16">
        <v>0</v>
      </c>
      <c r="N146" s="15"/>
      <c r="O146" s="15"/>
      <c r="P146" s="16">
        <v>0</v>
      </c>
      <c r="Q146" s="15"/>
      <c r="R146" s="15"/>
      <c r="S146" s="16">
        <v>0</v>
      </c>
      <c r="T146" s="15"/>
      <c r="U146" s="15"/>
      <c r="V146" s="16">
        <v>0</v>
      </c>
      <c r="W146" s="148">
        <f t="shared" ref="W146:W150" si="38">G146+M146</f>
        <v>0</v>
      </c>
      <c r="X146" s="149">
        <f t="shared" ref="X146:X150" si="39">J146+P146</f>
        <v>0</v>
      </c>
      <c r="Y146" s="162">
        <f>W146-X146</f>
        <v>0</v>
      </c>
      <c r="Z146" s="151" t="s">
        <v>61</v>
      </c>
      <c r="AA146" s="17"/>
    </row>
    <row r="147" spans="1:27" hidden="1" x14ac:dyDescent="0.25">
      <c r="A147" s="13" t="s">
        <v>55</v>
      </c>
      <c r="B147" s="23">
        <v>12.2</v>
      </c>
      <c r="C147" s="127"/>
      <c r="D147" s="17"/>
      <c r="E147" s="15"/>
      <c r="F147" s="15"/>
      <c r="G147" s="15"/>
      <c r="H147" s="15"/>
      <c r="I147" s="15"/>
      <c r="J147" s="16">
        <v>0</v>
      </c>
      <c r="K147" s="15"/>
      <c r="L147" s="15"/>
      <c r="M147" s="16">
        <v>0</v>
      </c>
      <c r="N147" s="15"/>
      <c r="O147" s="15"/>
      <c r="P147" s="16">
        <v>0</v>
      </c>
      <c r="Q147" s="15"/>
      <c r="R147" s="15"/>
      <c r="S147" s="16">
        <v>0</v>
      </c>
      <c r="T147" s="15"/>
      <c r="U147" s="15"/>
      <c r="V147" s="16">
        <v>0</v>
      </c>
      <c r="W147" s="148">
        <f t="shared" si="38"/>
        <v>0</v>
      </c>
      <c r="X147" s="149">
        <f t="shared" si="39"/>
        <v>0</v>
      </c>
      <c r="Y147" s="162">
        <f>W147-X147</f>
        <v>0</v>
      </c>
      <c r="Z147" s="151" t="s">
        <v>61</v>
      </c>
      <c r="AA147" s="17"/>
    </row>
    <row r="148" spans="1:27" hidden="1" x14ac:dyDescent="0.25">
      <c r="A148" s="13" t="s">
        <v>55</v>
      </c>
      <c r="B148" s="23">
        <v>12.3</v>
      </c>
      <c r="C148" s="127"/>
      <c r="D148" s="17"/>
      <c r="E148" s="15"/>
      <c r="F148" s="15"/>
      <c r="G148" s="15"/>
      <c r="H148" s="15"/>
      <c r="I148" s="15"/>
      <c r="J148" s="16">
        <v>0</v>
      </c>
      <c r="K148" s="15"/>
      <c r="L148" s="15"/>
      <c r="M148" s="16">
        <v>0</v>
      </c>
      <c r="N148" s="15"/>
      <c r="O148" s="15"/>
      <c r="P148" s="16">
        <v>0</v>
      </c>
      <c r="Q148" s="15"/>
      <c r="R148" s="15"/>
      <c r="S148" s="16">
        <v>0</v>
      </c>
      <c r="T148" s="15"/>
      <c r="U148" s="15"/>
      <c r="V148" s="16">
        <v>0</v>
      </c>
      <c r="W148" s="148">
        <f t="shared" si="38"/>
        <v>0</v>
      </c>
      <c r="X148" s="149">
        <f t="shared" si="39"/>
        <v>0</v>
      </c>
      <c r="Y148" s="162">
        <f>W148-X148</f>
        <v>0</v>
      </c>
      <c r="Z148" s="151" t="s">
        <v>61</v>
      </c>
      <c r="AA148" s="17"/>
    </row>
    <row r="149" spans="1:27" ht="60" hidden="1" x14ac:dyDescent="0.25">
      <c r="A149" s="13" t="s">
        <v>55</v>
      </c>
      <c r="B149" s="23">
        <v>12.4</v>
      </c>
      <c r="C149" s="127" t="s">
        <v>184</v>
      </c>
      <c r="D149" s="17"/>
      <c r="E149" s="15"/>
      <c r="F149" s="16">
        <v>0.22</v>
      </c>
      <c r="G149" s="16">
        <v>0</v>
      </c>
      <c r="H149" s="15"/>
      <c r="I149" s="16">
        <v>0.22</v>
      </c>
      <c r="J149" s="16">
        <v>0</v>
      </c>
      <c r="K149" s="15"/>
      <c r="L149" s="16">
        <v>0.22</v>
      </c>
      <c r="M149" s="16">
        <v>0</v>
      </c>
      <c r="N149" s="15"/>
      <c r="O149" s="16">
        <v>0.22</v>
      </c>
      <c r="P149" s="16">
        <v>0</v>
      </c>
      <c r="Q149" s="15"/>
      <c r="R149" s="16">
        <v>0.22</v>
      </c>
      <c r="S149" s="16">
        <v>0</v>
      </c>
      <c r="T149" s="15"/>
      <c r="U149" s="16">
        <v>0.22</v>
      </c>
      <c r="V149" s="16">
        <v>0</v>
      </c>
      <c r="W149" s="148">
        <f t="shared" si="38"/>
        <v>0</v>
      </c>
      <c r="X149" s="149">
        <f t="shared" si="39"/>
        <v>0</v>
      </c>
      <c r="Y149" s="162">
        <f>W149-X149</f>
        <v>0</v>
      </c>
      <c r="Z149" s="151" t="s">
        <v>61</v>
      </c>
      <c r="AA149" s="17"/>
    </row>
    <row r="150" spans="1:27" hidden="1" x14ac:dyDescent="0.25">
      <c r="A150" s="83" t="s">
        <v>185</v>
      </c>
      <c r="B150" s="83"/>
      <c r="C150" s="83"/>
      <c r="D150" s="83"/>
      <c r="E150" s="19">
        <v>0</v>
      </c>
      <c r="F150" s="20"/>
      <c r="G150" s="19">
        <f>SUM(G146:G149)</f>
        <v>0</v>
      </c>
      <c r="H150" s="19">
        <v>0</v>
      </c>
      <c r="I150" s="20"/>
      <c r="J150" s="19">
        <v>0</v>
      </c>
      <c r="K150" s="19">
        <v>0</v>
      </c>
      <c r="L150" s="20"/>
      <c r="M150" s="19">
        <v>0</v>
      </c>
      <c r="N150" s="19">
        <v>0</v>
      </c>
      <c r="O150" s="20"/>
      <c r="P150" s="19">
        <v>0</v>
      </c>
      <c r="Q150" s="19">
        <v>0</v>
      </c>
      <c r="R150" s="20"/>
      <c r="S150" s="19">
        <v>0</v>
      </c>
      <c r="T150" s="19">
        <v>0</v>
      </c>
      <c r="U150" s="20"/>
      <c r="V150" s="19">
        <v>0</v>
      </c>
      <c r="W150" s="152">
        <f t="shared" si="38"/>
        <v>0</v>
      </c>
      <c r="X150" s="154">
        <f t="shared" si="39"/>
        <v>0</v>
      </c>
      <c r="Y150" s="164">
        <f>W150-X150</f>
        <v>0</v>
      </c>
      <c r="Z150" s="153" t="s">
        <v>61</v>
      </c>
      <c r="AA150" s="25"/>
    </row>
    <row r="151" spans="1:27" x14ac:dyDescent="0.25">
      <c r="A151" s="8" t="s">
        <v>51</v>
      </c>
      <c r="B151" s="7">
        <v>13</v>
      </c>
      <c r="C151" s="82" t="s">
        <v>186</v>
      </c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5"/>
      <c r="AA151" s="85"/>
    </row>
    <row r="152" spans="1:27" ht="24" x14ac:dyDescent="0.25">
      <c r="A152" s="9" t="s">
        <v>53</v>
      </c>
      <c r="B152" s="10">
        <v>13.1</v>
      </c>
      <c r="C152" s="125" t="s">
        <v>187</v>
      </c>
      <c r="D152" s="11"/>
      <c r="E152" s="22">
        <v>0</v>
      </c>
      <c r="F152" s="12"/>
      <c r="G152" s="22">
        <f>G153+G154</f>
        <v>80000</v>
      </c>
      <c r="H152" s="22"/>
      <c r="I152" s="22"/>
      <c r="J152" s="22">
        <f t="shared" ref="H152:M152" si="40">J153+J154</f>
        <v>88484.66</v>
      </c>
      <c r="K152" s="22">
        <f t="shared" si="40"/>
        <v>0</v>
      </c>
      <c r="L152" s="22">
        <f t="shared" si="40"/>
        <v>0</v>
      </c>
      <c r="M152" s="22">
        <f t="shared" si="40"/>
        <v>0</v>
      </c>
      <c r="N152" s="22">
        <f t="shared" ref="N152" si="41">N153</f>
        <v>0</v>
      </c>
      <c r="O152" s="22">
        <f t="shared" ref="O152" si="42">O153</f>
        <v>0</v>
      </c>
      <c r="P152" s="22">
        <f t="shared" ref="P152" si="43">P153</f>
        <v>0</v>
      </c>
      <c r="Q152" s="22">
        <f t="shared" ref="Q152" si="44">Q153</f>
        <v>0</v>
      </c>
      <c r="R152" s="22">
        <f t="shared" ref="R152" si="45">R153</f>
        <v>0</v>
      </c>
      <c r="S152" s="22">
        <f t="shared" ref="S152" si="46">S153</f>
        <v>0</v>
      </c>
      <c r="T152" s="22">
        <f t="shared" ref="T152" si="47">T153</f>
        <v>0</v>
      </c>
      <c r="U152" s="22">
        <f t="shared" ref="U152" si="48">U153</f>
        <v>0</v>
      </c>
      <c r="V152" s="22">
        <f t="shared" ref="V152" si="49">V153</f>
        <v>0</v>
      </c>
      <c r="W152" s="145">
        <f t="shared" ref="W152:W177" si="50">G152+M152</f>
        <v>80000</v>
      </c>
      <c r="X152" s="145">
        <f t="shared" ref="X152:X177" si="51">J152+P152</f>
        <v>88484.66</v>
      </c>
      <c r="Y152" s="161">
        <f>W152-X152</f>
        <v>-8484.6600000000035</v>
      </c>
      <c r="Z152" s="147">
        <f>Y152/W152</f>
        <v>-0.10605825000000005</v>
      </c>
      <c r="AA152" s="11"/>
    </row>
    <row r="153" spans="1:27" x14ac:dyDescent="0.25">
      <c r="A153" s="13" t="s">
        <v>55</v>
      </c>
      <c r="B153" s="113" t="s">
        <v>243</v>
      </c>
      <c r="C153" s="135" t="s">
        <v>11</v>
      </c>
      <c r="D153" s="93" t="s">
        <v>3</v>
      </c>
      <c r="E153" s="94">
        <v>4</v>
      </c>
      <c r="F153" s="95">
        <v>15000</v>
      </c>
      <c r="G153" s="101">
        <f>E153*F153</f>
        <v>60000</v>
      </c>
      <c r="H153" s="15">
        <v>4</v>
      </c>
      <c r="I153" s="15">
        <v>12000</v>
      </c>
      <c r="J153" s="16">
        <f>I153*H153</f>
        <v>48000</v>
      </c>
      <c r="K153" s="15"/>
      <c r="L153" s="15"/>
      <c r="M153" s="16">
        <v>0</v>
      </c>
      <c r="N153" s="15"/>
      <c r="O153" s="15"/>
      <c r="P153" s="16">
        <v>0</v>
      </c>
      <c r="Q153" s="15"/>
      <c r="R153" s="15"/>
      <c r="S153" s="16">
        <v>0</v>
      </c>
      <c r="T153" s="15"/>
      <c r="U153" s="15"/>
      <c r="V153" s="16">
        <v>0</v>
      </c>
      <c r="W153" s="148">
        <f t="shared" si="50"/>
        <v>60000</v>
      </c>
      <c r="X153" s="149">
        <f t="shared" si="51"/>
        <v>48000</v>
      </c>
      <c r="Y153" s="162">
        <f>W153-X153</f>
        <v>12000</v>
      </c>
      <c r="Z153" s="151">
        <f>Y153/W153</f>
        <v>0.2</v>
      </c>
      <c r="AA153" s="17"/>
    </row>
    <row r="154" spans="1:27" x14ac:dyDescent="0.25">
      <c r="A154" s="13" t="s">
        <v>55</v>
      </c>
      <c r="B154" s="113" t="s">
        <v>244</v>
      </c>
      <c r="C154" s="136" t="s">
        <v>188</v>
      </c>
      <c r="D154" s="93" t="s">
        <v>13</v>
      </c>
      <c r="E154" s="94">
        <v>1</v>
      </c>
      <c r="F154" s="95">
        <v>20000</v>
      </c>
      <c r="G154" s="101">
        <f>F154*E154</f>
        <v>20000</v>
      </c>
      <c r="H154" s="15">
        <v>1</v>
      </c>
      <c r="I154" s="103">
        <v>40484.660000000003</v>
      </c>
      <c r="J154" s="16">
        <f>I154*H154</f>
        <v>40484.660000000003</v>
      </c>
      <c r="K154" s="15"/>
      <c r="L154" s="15"/>
      <c r="M154" s="16">
        <v>0</v>
      </c>
      <c r="N154" s="15"/>
      <c r="O154" s="15"/>
      <c r="P154" s="16">
        <v>0</v>
      </c>
      <c r="Q154" s="15"/>
      <c r="R154" s="15"/>
      <c r="S154" s="16">
        <v>0</v>
      </c>
      <c r="T154" s="15"/>
      <c r="U154" s="15"/>
      <c r="V154" s="16">
        <v>0</v>
      </c>
      <c r="W154" s="148">
        <f t="shared" si="50"/>
        <v>20000</v>
      </c>
      <c r="X154" s="149">
        <f t="shared" si="51"/>
        <v>40484.660000000003</v>
      </c>
      <c r="Y154" s="162">
        <f>W154-X154</f>
        <v>-20484.660000000003</v>
      </c>
      <c r="Z154" s="151">
        <f>Y154/W154</f>
        <v>-1.0242330000000002</v>
      </c>
      <c r="AA154" s="17"/>
    </row>
    <row r="155" spans="1:27" ht="60" x14ac:dyDescent="0.25">
      <c r="A155" s="13" t="s">
        <v>55</v>
      </c>
      <c r="B155" s="26">
        <v>41278</v>
      </c>
      <c r="C155" s="127" t="s">
        <v>189</v>
      </c>
      <c r="D155" s="93" t="s">
        <v>13</v>
      </c>
      <c r="E155" s="15"/>
      <c r="F155" s="16">
        <v>0.22</v>
      </c>
      <c r="G155" s="16">
        <v>0</v>
      </c>
      <c r="H155" s="15"/>
      <c r="I155" s="16">
        <v>0.22</v>
      </c>
      <c r="J155" s="16">
        <v>0</v>
      </c>
      <c r="K155" s="15"/>
      <c r="L155" s="16">
        <v>0.22</v>
      </c>
      <c r="M155" s="16">
        <v>0</v>
      </c>
      <c r="N155" s="15"/>
      <c r="O155" s="16">
        <v>0.22</v>
      </c>
      <c r="P155" s="16">
        <v>0</v>
      </c>
      <c r="Q155" s="15"/>
      <c r="R155" s="16">
        <v>0.22</v>
      </c>
      <c r="S155" s="16">
        <v>0</v>
      </c>
      <c r="T155" s="15"/>
      <c r="U155" s="16">
        <v>0.22</v>
      </c>
      <c r="V155" s="16">
        <v>0</v>
      </c>
      <c r="W155" s="148">
        <f t="shared" si="50"/>
        <v>0</v>
      </c>
      <c r="X155" s="149">
        <f t="shared" si="51"/>
        <v>0</v>
      </c>
      <c r="Y155" s="162">
        <f>W155-X155</f>
        <v>0</v>
      </c>
      <c r="Z155" s="151">
        <v>0</v>
      </c>
      <c r="AA155" s="17"/>
    </row>
    <row r="156" spans="1:27" ht="36" x14ac:dyDescent="0.25">
      <c r="A156" s="9" t="s">
        <v>53</v>
      </c>
      <c r="B156" s="10">
        <v>13.2</v>
      </c>
      <c r="C156" s="123" t="s">
        <v>190</v>
      </c>
      <c r="D156" s="11"/>
      <c r="E156" s="22">
        <v>0</v>
      </c>
      <c r="F156" s="12"/>
      <c r="G156" s="22">
        <v>0</v>
      </c>
      <c r="H156" s="22">
        <v>0</v>
      </c>
      <c r="I156" s="12"/>
      <c r="J156" s="22">
        <v>0</v>
      </c>
      <c r="K156" s="22">
        <v>0</v>
      </c>
      <c r="L156" s="12"/>
      <c r="M156" s="22">
        <v>0</v>
      </c>
      <c r="N156" s="22">
        <v>0</v>
      </c>
      <c r="O156" s="12"/>
      <c r="P156" s="22">
        <v>0</v>
      </c>
      <c r="Q156" s="22">
        <v>0</v>
      </c>
      <c r="R156" s="12"/>
      <c r="S156" s="22">
        <v>0</v>
      </c>
      <c r="T156" s="22">
        <v>0</v>
      </c>
      <c r="U156" s="12"/>
      <c r="V156" s="22">
        <v>0</v>
      </c>
      <c r="W156" s="145">
        <f t="shared" si="50"/>
        <v>0</v>
      </c>
      <c r="X156" s="145">
        <f t="shared" si="51"/>
        <v>0</v>
      </c>
      <c r="Y156" s="161">
        <f>W156-X156</f>
        <v>0</v>
      </c>
      <c r="Z156" s="147">
        <v>0</v>
      </c>
      <c r="AA156" s="11"/>
    </row>
    <row r="157" spans="1:27" ht="48" x14ac:dyDescent="0.25">
      <c r="A157" s="13" t="s">
        <v>55</v>
      </c>
      <c r="B157" s="26">
        <v>41306</v>
      </c>
      <c r="C157" s="127" t="s">
        <v>191</v>
      </c>
      <c r="D157" s="93" t="s">
        <v>13</v>
      </c>
      <c r="E157" s="15"/>
      <c r="F157" s="15"/>
      <c r="G157" s="16">
        <v>0</v>
      </c>
      <c r="H157" s="15"/>
      <c r="I157" s="15"/>
      <c r="J157" s="16">
        <v>0</v>
      </c>
      <c r="K157" s="15"/>
      <c r="L157" s="15"/>
      <c r="M157" s="16">
        <v>0</v>
      </c>
      <c r="N157" s="15"/>
      <c r="O157" s="15"/>
      <c r="P157" s="16">
        <v>0</v>
      </c>
      <c r="Q157" s="15"/>
      <c r="R157" s="15"/>
      <c r="S157" s="16">
        <v>0</v>
      </c>
      <c r="T157" s="15"/>
      <c r="U157" s="15"/>
      <c r="V157" s="16">
        <v>0</v>
      </c>
      <c r="W157" s="148">
        <f t="shared" si="50"/>
        <v>0</v>
      </c>
      <c r="X157" s="149">
        <f t="shared" si="51"/>
        <v>0</v>
      </c>
      <c r="Y157" s="162">
        <f>W157-X157</f>
        <v>0</v>
      </c>
      <c r="Z157" s="151">
        <v>0</v>
      </c>
      <c r="AA157" s="17"/>
    </row>
    <row r="158" spans="1:27" ht="48" hidden="1" x14ac:dyDescent="0.25">
      <c r="A158" s="13" t="s">
        <v>55</v>
      </c>
      <c r="B158" s="26">
        <v>41307</v>
      </c>
      <c r="C158" s="127" t="s">
        <v>191</v>
      </c>
      <c r="D158" s="17"/>
      <c r="E158" s="15"/>
      <c r="F158" s="15"/>
      <c r="G158" s="16">
        <v>0</v>
      </c>
      <c r="H158" s="15"/>
      <c r="I158" s="15"/>
      <c r="J158" s="16">
        <v>0</v>
      </c>
      <c r="K158" s="15"/>
      <c r="L158" s="15"/>
      <c r="M158" s="16">
        <v>0</v>
      </c>
      <c r="N158" s="15"/>
      <c r="O158" s="15"/>
      <c r="P158" s="16">
        <v>0</v>
      </c>
      <c r="Q158" s="15"/>
      <c r="R158" s="15"/>
      <c r="S158" s="16">
        <v>0</v>
      </c>
      <c r="T158" s="15"/>
      <c r="U158" s="15"/>
      <c r="V158" s="16">
        <v>0</v>
      </c>
      <c r="W158" s="148">
        <f t="shared" si="50"/>
        <v>0</v>
      </c>
      <c r="X158" s="149">
        <f t="shared" si="51"/>
        <v>0</v>
      </c>
      <c r="Y158" s="162">
        <f>W158-X158</f>
        <v>0</v>
      </c>
      <c r="Z158" s="151" t="e">
        <f>Y158/W158</f>
        <v>#DIV/0!</v>
      </c>
      <c r="AA158" s="17"/>
    </row>
    <row r="159" spans="1:27" ht="48" hidden="1" x14ac:dyDescent="0.25">
      <c r="A159" s="13" t="s">
        <v>55</v>
      </c>
      <c r="B159" s="26">
        <v>41308</v>
      </c>
      <c r="C159" s="127" t="s">
        <v>191</v>
      </c>
      <c r="D159" s="17"/>
      <c r="E159" s="15"/>
      <c r="F159" s="15"/>
      <c r="G159" s="16">
        <v>0</v>
      </c>
      <c r="H159" s="15"/>
      <c r="I159" s="15"/>
      <c r="J159" s="16">
        <v>0</v>
      </c>
      <c r="K159" s="15"/>
      <c r="L159" s="15"/>
      <c r="M159" s="16">
        <v>0</v>
      </c>
      <c r="N159" s="15"/>
      <c r="O159" s="15"/>
      <c r="P159" s="16">
        <v>0</v>
      </c>
      <c r="Q159" s="15"/>
      <c r="R159" s="15"/>
      <c r="S159" s="16">
        <v>0</v>
      </c>
      <c r="T159" s="15"/>
      <c r="U159" s="15"/>
      <c r="V159" s="16">
        <v>0</v>
      </c>
      <c r="W159" s="148">
        <f t="shared" si="50"/>
        <v>0</v>
      </c>
      <c r="X159" s="149">
        <f t="shared" si="51"/>
        <v>0</v>
      </c>
      <c r="Y159" s="162">
        <f>W159-X159</f>
        <v>0</v>
      </c>
      <c r="Z159" s="151" t="e">
        <f>Y159/W159</f>
        <v>#DIV/0!</v>
      </c>
      <c r="AA159" s="17"/>
    </row>
    <row r="160" spans="1:27" ht="60" hidden="1" x14ac:dyDescent="0.25">
      <c r="A160" s="13" t="s">
        <v>55</v>
      </c>
      <c r="B160" s="26">
        <v>41309</v>
      </c>
      <c r="C160" s="127" t="s">
        <v>192</v>
      </c>
      <c r="D160" s="17"/>
      <c r="E160" s="15"/>
      <c r="F160" s="16">
        <v>0.22</v>
      </c>
      <c r="G160" s="16">
        <v>0</v>
      </c>
      <c r="H160" s="15"/>
      <c r="I160" s="16">
        <v>0.22</v>
      </c>
      <c r="J160" s="16">
        <v>0</v>
      </c>
      <c r="K160" s="15"/>
      <c r="L160" s="16">
        <v>0.22</v>
      </c>
      <c r="M160" s="16">
        <v>0</v>
      </c>
      <c r="N160" s="15"/>
      <c r="O160" s="16">
        <v>0.22</v>
      </c>
      <c r="P160" s="16">
        <v>0</v>
      </c>
      <c r="Q160" s="15"/>
      <c r="R160" s="16">
        <v>0.22</v>
      </c>
      <c r="S160" s="16">
        <v>0</v>
      </c>
      <c r="T160" s="15"/>
      <c r="U160" s="16">
        <v>0.22</v>
      </c>
      <c r="V160" s="16">
        <v>0</v>
      </c>
      <c r="W160" s="148">
        <f t="shared" si="50"/>
        <v>0</v>
      </c>
      <c r="X160" s="149">
        <f t="shared" si="51"/>
        <v>0</v>
      </c>
      <c r="Y160" s="162">
        <f>W160-X160</f>
        <v>0</v>
      </c>
      <c r="Z160" s="151" t="e">
        <f>Y160/W160</f>
        <v>#DIV/0!</v>
      </c>
      <c r="AA160" s="17"/>
    </row>
    <row r="161" spans="1:27" ht="24" x14ac:dyDescent="0.25">
      <c r="A161" s="9" t="s">
        <v>53</v>
      </c>
      <c r="B161" s="10">
        <v>13.3</v>
      </c>
      <c r="C161" s="125" t="s">
        <v>193</v>
      </c>
      <c r="D161" s="11"/>
      <c r="E161" s="22">
        <v>0</v>
      </c>
      <c r="F161" s="12"/>
      <c r="G161" s="22">
        <v>0</v>
      </c>
      <c r="H161" s="22">
        <v>0</v>
      </c>
      <c r="I161" s="12"/>
      <c r="J161" s="22">
        <v>0</v>
      </c>
      <c r="K161" s="22">
        <v>0</v>
      </c>
      <c r="L161" s="12"/>
      <c r="M161" s="22">
        <v>0</v>
      </c>
      <c r="N161" s="22">
        <v>0</v>
      </c>
      <c r="O161" s="12"/>
      <c r="P161" s="22">
        <v>0</v>
      </c>
      <c r="Q161" s="22">
        <v>0</v>
      </c>
      <c r="R161" s="12"/>
      <c r="S161" s="22">
        <v>0</v>
      </c>
      <c r="T161" s="22">
        <v>0</v>
      </c>
      <c r="U161" s="12"/>
      <c r="V161" s="22">
        <v>0</v>
      </c>
      <c r="W161" s="145">
        <f t="shared" si="50"/>
        <v>0</v>
      </c>
      <c r="X161" s="145">
        <f t="shared" si="51"/>
        <v>0</v>
      </c>
      <c r="Y161" s="161">
        <f>W161-X161</f>
        <v>0</v>
      </c>
      <c r="Z161" s="147">
        <v>0</v>
      </c>
      <c r="AA161" s="11"/>
    </row>
    <row r="162" spans="1:27" ht="24" x14ac:dyDescent="0.25">
      <c r="A162" s="13" t="s">
        <v>55</v>
      </c>
      <c r="B162" s="26">
        <v>41334</v>
      </c>
      <c r="C162" s="124" t="s">
        <v>194</v>
      </c>
      <c r="D162" s="93" t="s">
        <v>13</v>
      </c>
      <c r="E162" s="15"/>
      <c r="F162" s="15"/>
      <c r="G162" s="16">
        <v>0</v>
      </c>
      <c r="H162" s="15"/>
      <c r="I162" s="15"/>
      <c r="J162" s="16">
        <v>0</v>
      </c>
      <c r="K162" s="15"/>
      <c r="L162" s="15"/>
      <c r="M162" s="16">
        <v>0</v>
      </c>
      <c r="N162" s="15"/>
      <c r="O162" s="15"/>
      <c r="P162" s="16">
        <v>0</v>
      </c>
      <c r="Q162" s="15"/>
      <c r="R162" s="15"/>
      <c r="S162" s="16">
        <v>0</v>
      </c>
      <c r="T162" s="15"/>
      <c r="U162" s="15"/>
      <c r="V162" s="16">
        <v>0</v>
      </c>
      <c r="W162" s="148">
        <f t="shared" si="50"/>
        <v>0</v>
      </c>
      <c r="X162" s="149">
        <f t="shared" si="51"/>
        <v>0</v>
      </c>
      <c r="Y162" s="162">
        <f>W162-X162</f>
        <v>0</v>
      </c>
      <c r="Z162" s="151">
        <v>0</v>
      </c>
      <c r="AA162" s="17"/>
    </row>
    <row r="163" spans="1:27" ht="24" hidden="1" x14ac:dyDescent="0.25">
      <c r="A163" s="13" t="s">
        <v>55</v>
      </c>
      <c r="B163" s="26">
        <v>41335</v>
      </c>
      <c r="C163" s="124" t="s">
        <v>194</v>
      </c>
      <c r="D163" s="17"/>
      <c r="E163" s="15"/>
      <c r="F163" s="15"/>
      <c r="G163" s="16">
        <v>0</v>
      </c>
      <c r="H163" s="15"/>
      <c r="I163" s="15"/>
      <c r="J163" s="16">
        <v>0</v>
      </c>
      <c r="K163" s="15"/>
      <c r="L163" s="15"/>
      <c r="M163" s="16">
        <v>0</v>
      </c>
      <c r="N163" s="15"/>
      <c r="O163" s="15"/>
      <c r="P163" s="16">
        <v>0</v>
      </c>
      <c r="Q163" s="15"/>
      <c r="R163" s="15"/>
      <c r="S163" s="16">
        <v>0</v>
      </c>
      <c r="T163" s="15"/>
      <c r="U163" s="15"/>
      <c r="V163" s="16">
        <v>0</v>
      </c>
      <c r="W163" s="148">
        <f t="shared" si="50"/>
        <v>0</v>
      </c>
      <c r="X163" s="149">
        <f t="shared" si="51"/>
        <v>0</v>
      </c>
      <c r="Y163" s="162">
        <f>W163-X163</f>
        <v>0</v>
      </c>
      <c r="Z163" s="151" t="e">
        <f>Y163/W163</f>
        <v>#DIV/0!</v>
      </c>
      <c r="AA163" s="17"/>
    </row>
    <row r="164" spans="1:27" ht="24" hidden="1" x14ac:dyDescent="0.25">
      <c r="A164" s="13" t="s">
        <v>55</v>
      </c>
      <c r="B164" s="26">
        <v>41336</v>
      </c>
      <c r="C164" s="124" t="s">
        <v>194</v>
      </c>
      <c r="D164" s="17"/>
      <c r="E164" s="15"/>
      <c r="F164" s="15"/>
      <c r="G164" s="16">
        <v>0</v>
      </c>
      <c r="H164" s="15"/>
      <c r="I164" s="15"/>
      <c r="J164" s="16">
        <v>0</v>
      </c>
      <c r="K164" s="15"/>
      <c r="L164" s="15"/>
      <c r="M164" s="16">
        <v>0</v>
      </c>
      <c r="N164" s="15"/>
      <c r="O164" s="15"/>
      <c r="P164" s="16">
        <v>0</v>
      </c>
      <c r="Q164" s="15"/>
      <c r="R164" s="15"/>
      <c r="S164" s="16">
        <v>0</v>
      </c>
      <c r="T164" s="15"/>
      <c r="U164" s="15"/>
      <c r="V164" s="16">
        <v>0</v>
      </c>
      <c r="W164" s="148">
        <f t="shared" si="50"/>
        <v>0</v>
      </c>
      <c r="X164" s="149">
        <f t="shared" si="51"/>
        <v>0</v>
      </c>
      <c r="Y164" s="162">
        <f>W164-X164</f>
        <v>0</v>
      </c>
      <c r="Z164" s="151" t="e">
        <f>Y164/W164</f>
        <v>#DIV/0!</v>
      </c>
      <c r="AA164" s="17"/>
    </row>
    <row r="165" spans="1:27" ht="22.8" x14ac:dyDescent="0.25">
      <c r="A165" s="9" t="s">
        <v>53</v>
      </c>
      <c r="B165" s="10">
        <v>13.4</v>
      </c>
      <c r="C165" s="125" t="s">
        <v>186</v>
      </c>
      <c r="D165" s="11"/>
      <c r="E165" s="22">
        <v>0</v>
      </c>
      <c r="F165" s="12"/>
      <c r="G165" s="22">
        <f>SUM(G166:G175)</f>
        <v>130400</v>
      </c>
      <c r="H165" s="22"/>
      <c r="I165" s="22"/>
      <c r="J165" s="22">
        <f>SUM(J166:J175)</f>
        <v>133790</v>
      </c>
      <c r="K165" s="22"/>
      <c r="L165" s="22">
        <f>SUM(L166:L175)</f>
        <v>0</v>
      </c>
      <c r="M165" s="22">
        <f>SUM(M166:M175)</f>
        <v>0</v>
      </c>
      <c r="N165" s="22">
        <f>SUM(N166:N175)</f>
        <v>0</v>
      </c>
      <c r="O165" s="22">
        <f>SUM(O166:O175)</f>
        <v>0</v>
      </c>
      <c r="P165" s="22">
        <f>SUM(P166:P175)</f>
        <v>0</v>
      </c>
      <c r="Q165" s="22">
        <f>SUM(Q166:Q175)</f>
        <v>0</v>
      </c>
      <c r="R165" s="22">
        <f>SUM(R166:R175)</f>
        <v>0</v>
      </c>
      <c r="S165" s="22">
        <f>SUM(S166:S175)</f>
        <v>0</v>
      </c>
      <c r="T165" s="22">
        <v>0</v>
      </c>
      <c r="U165" s="12"/>
      <c r="V165" s="22">
        <v>0</v>
      </c>
      <c r="W165" s="145">
        <f t="shared" si="50"/>
        <v>130400</v>
      </c>
      <c r="X165" s="145">
        <f t="shared" si="51"/>
        <v>133790</v>
      </c>
      <c r="Y165" s="161">
        <f>W165-X165</f>
        <v>-3390</v>
      </c>
      <c r="Z165" s="147">
        <f>Y165/W165</f>
        <v>-2.5996932515337422E-2</v>
      </c>
      <c r="AA165" s="11"/>
    </row>
    <row r="166" spans="1:27" ht="36" x14ac:dyDescent="0.25">
      <c r="A166" s="13" t="s">
        <v>55</v>
      </c>
      <c r="B166" s="113" t="s">
        <v>245</v>
      </c>
      <c r="C166" s="131" t="s">
        <v>14</v>
      </c>
      <c r="D166" s="93" t="s">
        <v>13</v>
      </c>
      <c r="E166" s="94"/>
      <c r="F166" s="95"/>
      <c r="G166" s="101">
        <f t="shared" ref="G166:G175" si="52">E166*F166</f>
        <v>0</v>
      </c>
      <c r="H166" s="15"/>
      <c r="I166" s="15"/>
      <c r="J166" s="16">
        <v>0</v>
      </c>
      <c r="K166" s="15"/>
      <c r="L166" s="15"/>
      <c r="M166" s="16">
        <v>0</v>
      </c>
      <c r="N166" s="15"/>
      <c r="O166" s="15"/>
      <c r="P166" s="16">
        <v>0</v>
      </c>
      <c r="Q166" s="15"/>
      <c r="R166" s="15"/>
      <c r="S166" s="16">
        <v>0</v>
      </c>
      <c r="T166" s="15"/>
      <c r="U166" s="15"/>
      <c r="V166" s="16">
        <v>0</v>
      </c>
      <c r="W166" s="148">
        <f t="shared" si="50"/>
        <v>0</v>
      </c>
      <c r="X166" s="149">
        <f t="shared" si="51"/>
        <v>0</v>
      </c>
      <c r="Y166" s="162">
        <f>W166-X166</f>
        <v>0</v>
      </c>
      <c r="Z166" s="151">
        <v>0</v>
      </c>
      <c r="AA166" s="17"/>
    </row>
    <row r="167" spans="1:27" ht="48" x14ac:dyDescent="0.25">
      <c r="A167" s="13" t="s">
        <v>55</v>
      </c>
      <c r="B167" s="113" t="s">
        <v>246</v>
      </c>
      <c r="C167" s="131" t="s">
        <v>15</v>
      </c>
      <c r="D167" s="93" t="s">
        <v>13</v>
      </c>
      <c r="E167" s="94"/>
      <c r="F167" s="95"/>
      <c r="G167" s="101">
        <f t="shared" si="52"/>
        <v>0</v>
      </c>
      <c r="H167" s="15"/>
      <c r="I167" s="15"/>
      <c r="J167" s="16">
        <v>0</v>
      </c>
      <c r="K167" s="15"/>
      <c r="L167" s="15"/>
      <c r="M167" s="16">
        <v>0</v>
      </c>
      <c r="N167" s="15"/>
      <c r="O167" s="15"/>
      <c r="P167" s="16">
        <v>0</v>
      </c>
      <c r="Q167" s="15"/>
      <c r="R167" s="15"/>
      <c r="S167" s="16">
        <v>0</v>
      </c>
      <c r="T167" s="15"/>
      <c r="U167" s="15"/>
      <c r="V167" s="16">
        <v>0</v>
      </c>
      <c r="W167" s="148">
        <f t="shared" si="50"/>
        <v>0</v>
      </c>
      <c r="X167" s="149">
        <f t="shared" si="51"/>
        <v>0</v>
      </c>
      <c r="Y167" s="162">
        <f>W167-X167</f>
        <v>0</v>
      </c>
      <c r="Z167" s="151">
        <v>0</v>
      </c>
      <c r="AA167" s="17"/>
    </row>
    <row r="168" spans="1:27" ht="48" x14ac:dyDescent="0.25">
      <c r="A168" s="13" t="s">
        <v>55</v>
      </c>
      <c r="B168" s="113" t="s">
        <v>247</v>
      </c>
      <c r="C168" s="131" t="s">
        <v>12</v>
      </c>
      <c r="D168" s="93" t="s">
        <v>3</v>
      </c>
      <c r="E168" s="94">
        <v>4</v>
      </c>
      <c r="F168" s="95">
        <v>100</v>
      </c>
      <c r="G168" s="101">
        <f t="shared" si="52"/>
        <v>400</v>
      </c>
      <c r="H168" s="15"/>
      <c r="I168" s="15"/>
      <c r="J168" s="16">
        <v>0</v>
      </c>
      <c r="K168" s="15"/>
      <c r="L168" s="15"/>
      <c r="M168" s="16">
        <v>0</v>
      </c>
      <c r="N168" s="15"/>
      <c r="O168" s="15"/>
      <c r="P168" s="16">
        <v>0</v>
      </c>
      <c r="Q168" s="15"/>
      <c r="R168" s="15"/>
      <c r="S168" s="16">
        <v>0</v>
      </c>
      <c r="T168" s="15"/>
      <c r="U168" s="15"/>
      <c r="V168" s="16">
        <v>0</v>
      </c>
      <c r="W168" s="148">
        <f t="shared" si="50"/>
        <v>400</v>
      </c>
      <c r="X168" s="149">
        <f t="shared" si="51"/>
        <v>0</v>
      </c>
      <c r="Y168" s="162">
        <f>W168-X168</f>
        <v>400</v>
      </c>
      <c r="Z168" s="151">
        <f>Y168/W168</f>
        <v>1</v>
      </c>
      <c r="AA168" s="17"/>
    </row>
    <row r="169" spans="1:27" ht="36" x14ac:dyDescent="0.25">
      <c r="A169" s="13" t="s">
        <v>55</v>
      </c>
      <c r="B169" s="113" t="s">
        <v>248</v>
      </c>
      <c r="C169" s="137" t="s">
        <v>249</v>
      </c>
      <c r="D169" s="93" t="s">
        <v>13</v>
      </c>
      <c r="E169" s="94">
        <v>1</v>
      </c>
      <c r="F169" s="95">
        <v>18000</v>
      </c>
      <c r="G169" s="101">
        <f t="shared" si="52"/>
        <v>18000</v>
      </c>
      <c r="H169" s="15">
        <v>1</v>
      </c>
      <c r="I169" s="114">
        <v>15500</v>
      </c>
      <c r="J169" s="16">
        <f>I169*H169</f>
        <v>15500</v>
      </c>
      <c r="K169" s="15"/>
      <c r="L169" s="15"/>
      <c r="M169" s="16">
        <v>0</v>
      </c>
      <c r="N169" s="15"/>
      <c r="O169" s="15"/>
      <c r="P169" s="16">
        <v>0</v>
      </c>
      <c r="Q169" s="15"/>
      <c r="R169" s="15"/>
      <c r="S169" s="16">
        <v>0</v>
      </c>
      <c r="T169" s="15"/>
      <c r="U169" s="15"/>
      <c r="V169" s="16">
        <v>0</v>
      </c>
      <c r="W169" s="148">
        <f t="shared" si="50"/>
        <v>18000</v>
      </c>
      <c r="X169" s="149">
        <f t="shared" si="51"/>
        <v>15500</v>
      </c>
      <c r="Y169" s="162">
        <f>W169-X169</f>
        <v>2500</v>
      </c>
      <c r="Z169" s="151">
        <f>Y169/W169</f>
        <v>0.1388888888888889</v>
      </c>
      <c r="AA169" s="17"/>
    </row>
    <row r="170" spans="1:27" ht="36" x14ac:dyDescent="0.25">
      <c r="A170" s="13" t="s">
        <v>55</v>
      </c>
      <c r="B170" s="113" t="s">
        <v>250</v>
      </c>
      <c r="C170" s="137" t="s">
        <v>251</v>
      </c>
      <c r="D170" s="93" t="s">
        <v>13</v>
      </c>
      <c r="E170" s="94">
        <v>1</v>
      </c>
      <c r="F170" s="95">
        <f>4*2500</f>
        <v>10000</v>
      </c>
      <c r="G170" s="101">
        <f t="shared" si="52"/>
        <v>10000</v>
      </c>
      <c r="H170" s="15">
        <v>1</v>
      </c>
      <c r="I170" s="114">
        <v>12500</v>
      </c>
      <c r="J170" s="16">
        <f t="shared" ref="J170:J174" si="53">I170*H170</f>
        <v>12500</v>
      </c>
      <c r="K170" s="15"/>
      <c r="L170" s="15"/>
      <c r="M170" s="16">
        <v>0</v>
      </c>
      <c r="N170" s="15"/>
      <c r="O170" s="15"/>
      <c r="P170" s="16">
        <v>0</v>
      </c>
      <c r="Q170" s="15"/>
      <c r="R170" s="15"/>
      <c r="S170" s="16">
        <v>0</v>
      </c>
      <c r="T170" s="15"/>
      <c r="U170" s="15"/>
      <c r="V170" s="16">
        <v>0</v>
      </c>
      <c r="W170" s="148">
        <f t="shared" si="50"/>
        <v>10000</v>
      </c>
      <c r="X170" s="149">
        <f t="shared" si="51"/>
        <v>12500</v>
      </c>
      <c r="Y170" s="162">
        <f>W170-X170</f>
        <v>-2500</v>
      </c>
      <c r="Z170" s="151">
        <f>Y170/W170</f>
        <v>-0.25</v>
      </c>
      <c r="AA170" s="17"/>
    </row>
    <row r="171" spans="1:27" ht="24" x14ac:dyDescent="0.25">
      <c r="A171" s="13" t="s">
        <v>55</v>
      </c>
      <c r="B171" s="113" t="s">
        <v>252</v>
      </c>
      <c r="C171" s="138" t="s">
        <v>253</v>
      </c>
      <c r="D171" s="93" t="s">
        <v>13</v>
      </c>
      <c r="E171" s="94">
        <v>1</v>
      </c>
      <c r="F171" s="95">
        <v>32000</v>
      </c>
      <c r="G171" s="101">
        <f t="shared" si="52"/>
        <v>32000</v>
      </c>
      <c r="H171" s="15">
        <v>1</v>
      </c>
      <c r="I171" s="115">
        <v>32000</v>
      </c>
      <c r="J171" s="16">
        <f t="shared" si="53"/>
        <v>32000</v>
      </c>
      <c r="K171" s="15"/>
      <c r="L171" s="15"/>
      <c r="M171" s="16">
        <v>0</v>
      </c>
      <c r="N171" s="15"/>
      <c r="O171" s="15"/>
      <c r="P171" s="16">
        <v>0</v>
      </c>
      <c r="Q171" s="15"/>
      <c r="R171" s="15"/>
      <c r="S171" s="16">
        <v>0</v>
      </c>
      <c r="T171" s="15"/>
      <c r="U171" s="15"/>
      <c r="V171" s="16">
        <v>0</v>
      </c>
      <c r="W171" s="148">
        <f t="shared" si="50"/>
        <v>32000</v>
      </c>
      <c r="X171" s="149">
        <f t="shared" si="51"/>
        <v>32000</v>
      </c>
      <c r="Y171" s="162">
        <f>W171-X171</f>
        <v>0</v>
      </c>
      <c r="Z171" s="151">
        <f>Y171/W171</f>
        <v>0</v>
      </c>
      <c r="AA171" s="17"/>
    </row>
    <row r="172" spans="1:27" ht="24" x14ac:dyDescent="0.25">
      <c r="A172" s="13" t="s">
        <v>55</v>
      </c>
      <c r="B172" s="113" t="s">
        <v>254</v>
      </c>
      <c r="C172" s="137" t="s">
        <v>255</v>
      </c>
      <c r="D172" s="93" t="s">
        <v>13</v>
      </c>
      <c r="E172" s="94">
        <v>1</v>
      </c>
      <c r="F172" s="95">
        <v>40000</v>
      </c>
      <c r="G172" s="101">
        <f t="shared" si="52"/>
        <v>40000</v>
      </c>
      <c r="H172" s="15">
        <v>1</v>
      </c>
      <c r="I172" s="114">
        <v>34000</v>
      </c>
      <c r="J172" s="16">
        <f t="shared" si="53"/>
        <v>34000</v>
      </c>
      <c r="K172" s="15"/>
      <c r="L172" s="15"/>
      <c r="M172" s="16">
        <v>0</v>
      </c>
      <c r="N172" s="15"/>
      <c r="O172" s="15"/>
      <c r="P172" s="16">
        <v>0</v>
      </c>
      <c r="Q172" s="15"/>
      <c r="R172" s="15"/>
      <c r="S172" s="16">
        <v>0</v>
      </c>
      <c r="T172" s="15"/>
      <c r="U172" s="15"/>
      <c r="V172" s="16">
        <v>0</v>
      </c>
      <c r="W172" s="148">
        <f t="shared" si="50"/>
        <v>40000</v>
      </c>
      <c r="X172" s="149">
        <f t="shared" si="51"/>
        <v>34000</v>
      </c>
      <c r="Y172" s="162">
        <f>W172-X172</f>
        <v>6000</v>
      </c>
      <c r="Z172" s="151">
        <f>Y172/W172</f>
        <v>0.15</v>
      </c>
      <c r="AA172" s="17"/>
    </row>
    <row r="173" spans="1:27" ht="36" x14ac:dyDescent="0.25">
      <c r="A173" s="13" t="s">
        <v>55</v>
      </c>
      <c r="B173" s="113" t="s">
        <v>256</v>
      </c>
      <c r="C173" s="137" t="s">
        <v>257</v>
      </c>
      <c r="D173" s="93" t="s">
        <v>13</v>
      </c>
      <c r="E173" s="94">
        <v>1</v>
      </c>
      <c r="F173" s="95">
        <v>10000</v>
      </c>
      <c r="G173" s="101">
        <f t="shared" si="52"/>
        <v>10000</v>
      </c>
      <c r="H173" s="15">
        <v>1</v>
      </c>
      <c r="I173" s="114">
        <v>16000</v>
      </c>
      <c r="J173" s="16">
        <f t="shared" si="53"/>
        <v>16000</v>
      </c>
      <c r="K173" s="15"/>
      <c r="L173" s="15"/>
      <c r="M173" s="16"/>
      <c r="N173" s="15"/>
      <c r="O173" s="15"/>
      <c r="P173" s="16"/>
      <c r="Q173" s="15"/>
      <c r="R173" s="15"/>
      <c r="S173" s="16"/>
      <c r="T173" s="15"/>
      <c r="U173" s="15"/>
      <c r="V173" s="16"/>
      <c r="W173" s="148">
        <f t="shared" si="50"/>
        <v>10000</v>
      </c>
      <c r="X173" s="149">
        <f t="shared" si="51"/>
        <v>16000</v>
      </c>
      <c r="Y173" s="162">
        <f>W173-X173</f>
        <v>-6000</v>
      </c>
      <c r="Z173" s="151">
        <f>Y173/W173</f>
        <v>-0.6</v>
      </c>
      <c r="AA173" s="17"/>
    </row>
    <row r="174" spans="1:27" ht="48" x14ac:dyDescent="0.25">
      <c r="A174" s="13" t="s">
        <v>55</v>
      </c>
      <c r="B174" s="113" t="s">
        <v>258</v>
      </c>
      <c r="C174" s="128" t="s">
        <v>259</v>
      </c>
      <c r="D174" s="93" t="s">
        <v>13</v>
      </c>
      <c r="E174" s="94">
        <v>1</v>
      </c>
      <c r="F174" s="95">
        <v>20000</v>
      </c>
      <c r="G174" s="101">
        <f t="shared" si="52"/>
        <v>20000</v>
      </c>
      <c r="H174" s="15">
        <v>1</v>
      </c>
      <c r="I174" s="114">
        <v>23790</v>
      </c>
      <c r="J174" s="16">
        <f t="shared" si="53"/>
        <v>23790</v>
      </c>
      <c r="K174" s="15"/>
      <c r="L174" s="15"/>
      <c r="M174" s="16"/>
      <c r="N174" s="15"/>
      <c r="O174" s="15"/>
      <c r="P174" s="16"/>
      <c r="Q174" s="15"/>
      <c r="R174" s="15"/>
      <c r="S174" s="16"/>
      <c r="T174" s="15"/>
      <c r="U174" s="15"/>
      <c r="V174" s="16"/>
      <c r="W174" s="148">
        <f t="shared" si="50"/>
        <v>20000</v>
      </c>
      <c r="X174" s="149">
        <f t="shared" si="51"/>
        <v>23790</v>
      </c>
      <c r="Y174" s="162">
        <f>W174-X174</f>
        <v>-3790</v>
      </c>
      <c r="Z174" s="151">
        <f>Y174/W174</f>
        <v>-0.1895</v>
      </c>
      <c r="AA174" s="17"/>
    </row>
    <row r="175" spans="1:27" ht="60.6" thickBot="1" x14ac:dyDescent="0.3">
      <c r="A175" s="13" t="s">
        <v>55</v>
      </c>
      <c r="B175" s="99" t="s">
        <v>261</v>
      </c>
      <c r="C175" s="139" t="s">
        <v>260</v>
      </c>
      <c r="D175" s="93" t="s">
        <v>13</v>
      </c>
      <c r="E175" s="97"/>
      <c r="F175" s="98">
        <v>0.22</v>
      </c>
      <c r="G175" s="105">
        <f t="shared" si="52"/>
        <v>0</v>
      </c>
      <c r="H175" s="15"/>
      <c r="I175" s="15"/>
      <c r="J175" s="16"/>
      <c r="K175" s="15"/>
      <c r="L175" s="15"/>
      <c r="M175" s="16"/>
      <c r="N175" s="15"/>
      <c r="O175" s="15"/>
      <c r="P175" s="16"/>
      <c r="Q175" s="15"/>
      <c r="R175" s="15"/>
      <c r="S175" s="16"/>
      <c r="T175" s="15"/>
      <c r="U175" s="15"/>
      <c r="V175" s="16"/>
      <c r="W175" s="148">
        <f t="shared" si="50"/>
        <v>0</v>
      </c>
      <c r="X175" s="149">
        <f t="shared" si="51"/>
        <v>0</v>
      </c>
      <c r="Y175" s="162">
        <f>W175-X175</f>
        <v>0</v>
      </c>
      <c r="Z175" s="151">
        <v>0</v>
      </c>
      <c r="AA175" s="17"/>
    </row>
    <row r="176" spans="1:27" x14ac:dyDescent="0.25">
      <c r="A176" s="83" t="s">
        <v>195</v>
      </c>
      <c r="B176" s="83"/>
      <c r="C176" s="83"/>
      <c r="D176" s="83"/>
      <c r="E176" s="19"/>
      <c r="F176" s="20"/>
      <c r="G176" s="19">
        <f>G165+G156+G161+G152</f>
        <v>210400</v>
      </c>
      <c r="H176" s="19"/>
      <c r="I176" s="19"/>
      <c r="J176" s="19">
        <f>J165+J156+J161+J152</f>
        <v>222274.66</v>
      </c>
      <c r="K176" s="19">
        <f>K165+K156+K161+K152</f>
        <v>0</v>
      </c>
      <c r="L176" s="19">
        <f>L165+L156+L161+L152</f>
        <v>0</v>
      </c>
      <c r="M176" s="19">
        <f>M165+M156+M161+M152</f>
        <v>0</v>
      </c>
      <c r="N176" s="19">
        <f>N165+N156+N161+N152</f>
        <v>0</v>
      </c>
      <c r="O176" s="19">
        <f>O165+O156+O161+O152</f>
        <v>0</v>
      </c>
      <c r="P176" s="19">
        <f>P165+P156+P161+P152</f>
        <v>0</v>
      </c>
      <c r="Q176" s="19">
        <f>Q165+Q156+Q161+Q152</f>
        <v>0</v>
      </c>
      <c r="R176" s="19">
        <f>R165+R156+R161+R152</f>
        <v>0</v>
      </c>
      <c r="S176" s="19">
        <f>S165+S156+S161+S152</f>
        <v>0</v>
      </c>
      <c r="T176" s="19">
        <f>T165+T156+T161+T152</f>
        <v>0</v>
      </c>
      <c r="U176" s="19">
        <f>U165+U156+U161+U152</f>
        <v>0</v>
      </c>
      <c r="V176" s="19">
        <f>V165+V156+V161+V152</f>
        <v>0</v>
      </c>
      <c r="W176" s="152">
        <f t="shared" si="50"/>
        <v>210400</v>
      </c>
      <c r="X176" s="154">
        <f t="shared" si="51"/>
        <v>222274.66</v>
      </c>
      <c r="Y176" s="164">
        <f>W176-X176</f>
        <v>-11874.660000000003</v>
      </c>
      <c r="Z176" s="153">
        <f>Y176/W176</f>
        <v>-5.6438498098859334E-2</v>
      </c>
      <c r="AA176" s="25"/>
    </row>
    <row r="177" spans="1:27" x14ac:dyDescent="0.25">
      <c r="A177" s="81" t="s">
        <v>196</v>
      </c>
      <c r="B177" s="81"/>
      <c r="C177" s="81"/>
      <c r="D177" s="81"/>
      <c r="E177" s="89"/>
      <c r="F177" s="89"/>
      <c r="G177" s="27">
        <f>G176+G150+G144+G140+G133+G127+G119+G106+G91+G77+G52+G43+G29</f>
        <v>632840</v>
      </c>
      <c r="H177" s="89"/>
      <c r="I177" s="89"/>
      <c r="J177" s="27">
        <f>J176+J150+J144+J140+J133+J127+J119+J106+J91+J77+J52+J43+J29</f>
        <v>632840</v>
      </c>
      <c r="K177" s="89"/>
      <c r="L177" s="89"/>
      <c r="M177" s="27">
        <f>M176+M150+M144+M140+M133+M127+M119+M106+M91+M77+M52+M43+M29</f>
        <v>0</v>
      </c>
      <c r="N177" s="89"/>
      <c r="O177" s="89"/>
      <c r="P177" s="27">
        <v>0</v>
      </c>
      <c r="Q177" s="89"/>
      <c r="R177" s="89"/>
      <c r="S177" s="27">
        <v>0</v>
      </c>
      <c r="T177" s="89"/>
      <c r="U177" s="89"/>
      <c r="V177" s="27">
        <v>0</v>
      </c>
      <c r="W177" s="156">
        <f t="shared" si="50"/>
        <v>632840</v>
      </c>
      <c r="X177" s="156">
        <f t="shared" si="51"/>
        <v>632840</v>
      </c>
      <c r="Y177" s="166">
        <f>W177-X177</f>
        <v>0</v>
      </c>
      <c r="Z177" s="157">
        <f>Y177/W177</f>
        <v>0</v>
      </c>
      <c r="AA177" s="28"/>
    </row>
  </sheetData>
  <mergeCells count="71">
    <mergeCell ref="A150:D150"/>
    <mergeCell ref="C151:Y151"/>
    <mergeCell ref="Z151:AA151"/>
    <mergeCell ref="A176:D176"/>
    <mergeCell ref="A177:D177"/>
    <mergeCell ref="E177:F177"/>
    <mergeCell ref="H177:I177"/>
    <mergeCell ref="K177:L177"/>
    <mergeCell ref="N177:O177"/>
    <mergeCell ref="Q177:R177"/>
    <mergeCell ref="T177:U177"/>
    <mergeCell ref="A140:D140"/>
    <mergeCell ref="C141:Y141"/>
    <mergeCell ref="Z141:AA141"/>
    <mergeCell ref="A144:D144"/>
    <mergeCell ref="C145:Y145"/>
    <mergeCell ref="Z145:AA145"/>
    <mergeCell ref="A127:D127"/>
    <mergeCell ref="C128:Y128"/>
    <mergeCell ref="Z128:AA128"/>
    <mergeCell ref="A133:D133"/>
    <mergeCell ref="C134:Y134"/>
    <mergeCell ref="Z134:AA134"/>
    <mergeCell ref="C107:Y107"/>
    <mergeCell ref="Z107:AA107"/>
    <mergeCell ref="A119:D119"/>
    <mergeCell ref="C120:Y120"/>
    <mergeCell ref="Z120:AA120"/>
    <mergeCell ref="D87:E87"/>
    <mergeCell ref="A91:D91"/>
    <mergeCell ref="C92:Y92"/>
    <mergeCell ref="Z92:AA92"/>
    <mergeCell ref="A106:D106"/>
    <mergeCell ref="A52:D52"/>
    <mergeCell ref="C53:Y53"/>
    <mergeCell ref="Z53:AA53"/>
    <mergeCell ref="A77:D77"/>
    <mergeCell ref="C78:Y78"/>
    <mergeCell ref="Z78:AA78"/>
    <mergeCell ref="C30:Y30"/>
    <mergeCell ref="Z30:AA30"/>
    <mergeCell ref="A43:D43"/>
    <mergeCell ref="C44:AA44"/>
    <mergeCell ref="E50:G51"/>
    <mergeCell ref="H50:J51"/>
    <mergeCell ref="A29:D29"/>
    <mergeCell ref="K29:L29"/>
    <mergeCell ref="N29:O29"/>
    <mergeCell ref="Q29:R29"/>
    <mergeCell ref="T29:U29"/>
    <mergeCell ref="W3:W4"/>
    <mergeCell ref="X3:X4"/>
    <mergeCell ref="Y3:Z3"/>
    <mergeCell ref="A6:AA6"/>
    <mergeCell ref="C7:AA7"/>
    <mergeCell ref="A1:AB1"/>
    <mergeCell ref="A2:A4"/>
    <mergeCell ref="B2:B4"/>
    <mergeCell ref="C2:C4"/>
    <mergeCell ref="D2:D4"/>
    <mergeCell ref="E2:J2"/>
    <mergeCell ref="K2:P2"/>
    <mergeCell ref="Q2:V2"/>
    <mergeCell ref="W2:Z2"/>
    <mergeCell ref="AA2:AA4"/>
    <mergeCell ref="E3:G3"/>
    <mergeCell ref="H3:J3"/>
    <mergeCell ref="K3:M3"/>
    <mergeCell ref="N3:P3"/>
    <mergeCell ref="Q3:S3"/>
    <mergeCell ref="T3:V3"/>
  </mergeCells>
  <phoneticPr fontId="1" type="noConversion"/>
  <pageMargins left="0.7" right="0.7" top="0.75" bottom="0.75" header="0.3" footer="0.3"/>
  <pageSetup paperSize="9" scale="4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"/>
  <sheetViews>
    <sheetView workbookViewId="0">
      <selection activeCell="H22" sqref="H22"/>
    </sheetView>
  </sheetViews>
  <sheetFormatPr defaultRowHeight="12" x14ac:dyDescent="0.25"/>
  <cols>
    <col min="1" max="1" width="29" style="1" bestFit="1" customWidth="1"/>
    <col min="2" max="2" width="11.5546875" style="1" customWidth="1"/>
    <col min="3" max="3" width="3.88671875" style="1" bestFit="1" customWidth="1"/>
    <col min="4" max="4" width="11.33203125" style="1" customWidth="1"/>
    <col min="5" max="5" width="3.88671875" style="1" bestFit="1" customWidth="1"/>
    <col min="6" max="6" width="11.5546875" style="1" customWidth="1"/>
    <col min="7" max="7" width="3.88671875" style="1" bestFit="1" customWidth="1"/>
    <col min="8" max="8" width="11.33203125" style="1" customWidth="1"/>
    <col min="9" max="9" width="3.88671875" style="1" bestFit="1" customWidth="1"/>
    <col min="10" max="10" width="11.33203125" style="1" customWidth="1"/>
    <col min="11" max="11" width="3.88671875" style="1" bestFit="1" customWidth="1"/>
    <col min="12" max="12" width="11.5546875" style="1" customWidth="1"/>
    <col min="13" max="15" width="3.88671875" style="1" bestFit="1" customWidth="1"/>
    <col min="16" max="16" width="5.5546875" style="1" customWidth="1"/>
    <col min="17" max="17" width="6.21875" style="1" customWidth="1"/>
    <col min="18" max="18" width="8.21875" style="1" customWidth="1"/>
    <col min="19" max="19" width="2.88671875" style="1" customWidth="1"/>
    <col min="20" max="16384" width="8.88671875" style="1"/>
  </cols>
  <sheetData>
    <row r="1" spans="1:19" x14ac:dyDescent="0.25">
      <c r="A1" s="43" t="s">
        <v>222</v>
      </c>
      <c r="B1" s="44"/>
      <c r="C1" s="45">
        <v>0</v>
      </c>
      <c r="D1" s="44"/>
      <c r="E1" s="45">
        <v>0</v>
      </c>
      <c r="F1" s="44"/>
      <c r="G1" s="45">
        <v>0</v>
      </c>
      <c r="H1" s="44"/>
      <c r="I1" s="45">
        <v>0</v>
      </c>
      <c r="J1" s="44"/>
      <c r="K1" s="45">
        <v>0</v>
      </c>
      <c r="L1" s="44"/>
      <c r="M1" s="45">
        <v>0</v>
      </c>
      <c r="N1" s="46">
        <v>0</v>
      </c>
      <c r="O1" s="46">
        <v>0</v>
      </c>
      <c r="P1" s="44"/>
      <c r="Q1" s="44"/>
      <c r="R1" s="44"/>
    </row>
    <row r="2" spans="1:19" x14ac:dyDescent="0.25">
      <c r="A2" s="90" t="s">
        <v>223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19" x14ac:dyDescent="0.25">
      <c r="A3" s="91" t="s">
        <v>224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</row>
    <row r="4" spans="1:19" x14ac:dyDescent="0.25">
      <c r="A4" s="92" t="s">
        <v>225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</row>
  </sheetData>
  <mergeCells count="3">
    <mergeCell ref="A2:S2"/>
    <mergeCell ref="A3:S3"/>
    <mergeCell ref="A4:S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Table 1</vt:lpstr>
      <vt:lpstr>Table 2</vt:lpstr>
      <vt:lpstr>Table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Вікторія</dc:creator>
  <cp:lastModifiedBy>Tanya Fedoriv</cp:lastModifiedBy>
  <dcterms:created xsi:type="dcterms:W3CDTF">2021-10-23T07:24:53Z</dcterms:created>
  <dcterms:modified xsi:type="dcterms:W3CDTF">2021-11-03T08:18:02Z</dcterms:modified>
</cp:coreProperties>
</file>