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витрат'!$A$10:$AA$187</definedName>
    <definedName name="_xlnm.Print_Area" localSheetId="1">'Кошторис  витрат'!$A$1:$AA$192</definedName>
  </definedNames>
  <calcPr calcId="125725"/>
</workbook>
</file>

<file path=xl/calcChain.xml><?xml version="1.0" encoding="utf-8"?>
<calcChain xmlns="http://schemas.openxmlformats.org/spreadsheetml/2006/main">
  <c r="I29" i="1"/>
  <c r="I28"/>
  <c r="B29"/>
  <c r="B30" s="1"/>
  <c r="B28"/>
  <c r="P187" i="2"/>
  <c r="M187"/>
  <c r="V178"/>
  <c r="V179"/>
  <c r="V180"/>
  <c r="V181"/>
  <c r="S178"/>
  <c r="S179"/>
  <c r="S180"/>
  <c r="S181"/>
  <c r="P178"/>
  <c r="P179"/>
  <c r="P180"/>
  <c r="P181"/>
  <c r="M178"/>
  <c r="M179"/>
  <c r="M180"/>
  <c r="M181"/>
  <c r="J178"/>
  <c r="X178" s="1"/>
  <c r="Y178" s="1"/>
  <c r="Z178" s="1"/>
  <c r="J179"/>
  <c r="X179" s="1"/>
  <c r="J180"/>
  <c r="X180" s="1"/>
  <c r="J181"/>
  <c r="X181" s="1"/>
  <c r="G178"/>
  <c r="W178" s="1"/>
  <c r="G179"/>
  <c r="W179" s="1"/>
  <c r="G180"/>
  <c r="W180" s="1"/>
  <c r="Y180" s="1"/>
  <c r="Z180" s="1"/>
  <c r="G181"/>
  <c r="W181" s="1"/>
  <c r="Y181" s="1"/>
  <c r="Z181" s="1"/>
  <c r="Y179" l="1"/>
  <c r="Z179" s="1"/>
  <c r="H138"/>
  <c r="E138"/>
  <c r="J29" l="1"/>
  <c r="G29"/>
  <c r="V17"/>
  <c r="V18"/>
  <c r="S17"/>
  <c r="S18"/>
  <c r="P17"/>
  <c r="P18"/>
  <c r="M17"/>
  <c r="M18"/>
  <c r="J17"/>
  <c r="J18"/>
  <c r="X17"/>
  <c r="X18"/>
  <c r="H13"/>
  <c r="E13"/>
  <c r="E19" s="1"/>
  <c r="G17"/>
  <c r="W17" s="1"/>
  <c r="G18"/>
  <c r="W18" s="1"/>
  <c r="Y17" l="1"/>
  <c r="Z17" s="1"/>
  <c r="Y18"/>
  <c r="Z18" s="1"/>
  <c r="A2" l="1"/>
  <c r="A3"/>
  <c r="A4"/>
  <c r="A5"/>
  <c r="J175" l="1"/>
  <c r="G175"/>
  <c r="J27" i="1" l="1"/>
  <c r="N27" s="1"/>
  <c r="J28"/>
  <c r="C30"/>
  <c r="L30"/>
  <c r="H30"/>
  <c r="G30"/>
  <c r="F30"/>
  <c r="E30"/>
  <c r="D30"/>
  <c r="J29"/>
  <c r="N29" s="1"/>
  <c r="J30" l="1"/>
  <c r="N30" s="1"/>
  <c r="M30" s="1"/>
  <c r="N28"/>
  <c r="M28" s="1"/>
  <c r="M29"/>
  <c r="V183" i="2" l="1"/>
  <c r="V182"/>
  <c r="V177"/>
  <c r="V176"/>
  <c r="V175"/>
  <c r="V174"/>
  <c r="V173"/>
  <c r="V172"/>
  <c r="T171"/>
  <c r="V170"/>
  <c r="V169"/>
  <c r="V168"/>
  <c r="T167"/>
  <c r="V166"/>
  <c r="V165"/>
  <c r="V164"/>
  <c r="V163"/>
  <c r="T162"/>
  <c r="V161"/>
  <c r="V160"/>
  <c r="V159"/>
  <c r="V158"/>
  <c r="V157" s="1"/>
  <c r="T157"/>
  <c r="T155"/>
  <c r="V154"/>
  <c r="V153"/>
  <c r="V152"/>
  <c r="V151"/>
  <c r="T149"/>
  <c r="V148"/>
  <c r="V147"/>
  <c r="T145"/>
  <c r="V144"/>
  <c r="V143"/>
  <c r="V142"/>
  <c r="V141"/>
  <c r="V140"/>
  <c r="T138"/>
  <c r="V137"/>
  <c r="V136"/>
  <c r="V135"/>
  <c r="V134"/>
  <c r="V133"/>
  <c r="V132"/>
  <c r="T130"/>
  <c r="V129"/>
  <c r="V128"/>
  <c r="V127"/>
  <c r="V126"/>
  <c r="V125"/>
  <c r="V124"/>
  <c r="T122"/>
  <c r="V121"/>
  <c r="V120"/>
  <c r="V119"/>
  <c r="V118"/>
  <c r="V117"/>
  <c r="V116"/>
  <c r="V115"/>
  <c r="V114"/>
  <c r="V113"/>
  <c r="V112"/>
  <c r="V111"/>
  <c r="V108"/>
  <c r="V107"/>
  <c r="V106"/>
  <c r="T105"/>
  <c r="V104"/>
  <c r="V103"/>
  <c r="V102"/>
  <c r="V101" s="1"/>
  <c r="T101"/>
  <c r="V100"/>
  <c r="V99"/>
  <c r="V98"/>
  <c r="T97"/>
  <c r="V94"/>
  <c r="V93"/>
  <c r="V92"/>
  <c r="T91"/>
  <c r="V90"/>
  <c r="V89"/>
  <c r="V88"/>
  <c r="T87"/>
  <c r="V86"/>
  <c r="V85"/>
  <c r="V84"/>
  <c r="T83"/>
  <c r="V80"/>
  <c r="V79"/>
  <c r="V78"/>
  <c r="V77" s="1"/>
  <c r="T77"/>
  <c r="V76"/>
  <c r="V75"/>
  <c r="V74"/>
  <c r="T73"/>
  <c r="V72"/>
  <c r="V71"/>
  <c r="V70"/>
  <c r="T69"/>
  <c r="V68"/>
  <c r="V67"/>
  <c r="V66"/>
  <c r="T65"/>
  <c r="V64"/>
  <c r="V63"/>
  <c r="V62"/>
  <c r="T61"/>
  <c r="V58"/>
  <c r="V57"/>
  <c r="V56"/>
  <c r="T56"/>
  <c r="V55"/>
  <c r="V54"/>
  <c r="V53"/>
  <c r="V52" s="1"/>
  <c r="T52"/>
  <c r="V49"/>
  <c r="V48"/>
  <c r="V47"/>
  <c r="V46" s="1"/>
  <c r="T46"/>
  <c r="V45"/>
  <c r="V44"/>
  <c r="V43"/>
  <c r="T42"/>
  <c r="V41"/>
  <c r="V40"/>
  <c r="V39"/>
  <c r="V38"/>
  <c r="T38"/>
  <c r="V35"/>
  <c r="V34"/>
  <c r="V33"/>
  <c r="V32" s="1"/>
  <c r="T32"/>
  <c r="V26"/>
  <c r="V25"/>
  <c r="V24"/>
  <c r="T23"/>
  <c r="V22"/>
  <c r="V21"/>
  <c r="V20"/>
  <c r="V19" s="1"/>
  <c r="T30" s="1"/>
  <c r="V30" s="1"/>
  <c r="T19"/>
  <c r="V16"/>
  <c r="V15"/>
  <c r="V14"/>
  <c r="T29" s="1"/>
  <c r="V29" s="1"/>
  <c r="T13"/>
  <c r="P183"/>
  <c r="P182"/>
  <c r="P177"/>
  <c r="P176"/>
  <c r="P175"/>
  <c r="X175" s="1"/>
  <c r="P174"/>
  <c r="P173"/>
  <c r="P172"/>
  <c r="N171"/>
  <c r="P170"/>
  <c r="P169"/>
  <c r="P168"/>
  <c r="N167"/>
  <c r="P166"/>
  <c r="P165"/>
  <c r="P164"/>
  <c r="P163"/>
  <c r="P162" s="1"/>
  <c r="N162"/>
  <c r="P161"/>
  <c r="P160"/>
  <c r="P159"/>
  <c r="P158"/>
  <c r="N157"/>
  <c r="N155"/>
  <c r="P154"/>
  <c r="P153"/>
  <c r="P152"/>
  <c r="P151"/>
  <c r="N149"/>
  <c r="P148"/>
  <c r="P147"/>
  <c r="N145"/>
  <c r="P144"/>
  <c r="P143"/>
  <c r="P142"/>
  <c r="P141"/>
  <c r="P140"/>
  <c r="N138"/>
  <c r="P137"/>
  <c r="P136"/>
  <c r="P135"/>
  <c r="P134"/>
  <c r="P133"/>
  <c r="P132"/>
  <c r="N130"/>
  <c r="P129"/>
  <c r="P128"/>
  <c r="P127"/>
  <c r="P126"/>
  <c r="P125"/>
  <c r="P124"/>
  <c r="N122"/>
  <c r="P121"/>
  <c r="P120"/>
  <c r="P119"/>
  <c r="P118"/>
  <c r="P117"/>
  <c r="P116"/>
  <c r="P115"/>
  <c r="P114"/>
  <c r="P113"/>
  <c r="P112"/>
  <c r="P111"/>
  <c r="P108"/>
  <c r="P107"/>
  <c r="P106"/>
  <c r="N105"/>
  <c r="P104"/>
  <c r="P103"/>
  <c r="P102"/>
  <c r="N101"/>
  <c r="P100"/>
  <c r="P99"/>
  <c r="P98"/>
  <c r="N97"/>
  <c r="P94"/>
  <c r="P93"/>
  <c r="P92"/>
  <c r="N91"/>
  <c r="P90"/>
  <c r="P89"/>
  <c r="P88"/>
  <c r="N87"/>
  <c r="P86"/>
  <c r="P85"/>
  <c r="P84"/>
  <c r="N83"/>
  <c r="P80"/>
  <c r="P79"/>
  <c r="P78"/>
  <c r="N77"/>
  <c r="P76"/>
  <c r="P75"/>
  <c r="P74"/>
  <c r="N73"/>
  <c r="P72"/>
  <c r="P71"/>
  <c r="P70"/>
  <c r="N69"/>
  <c r="P68"/>
  <c r="P67"/>
  <c r="P66"/>
  <c r="N65"/>
  <c r="P64"/>
  <c r="P63"/>
  <c r="P62"/>
  <c r="N61"/>
  <c r="P58"/>
  <c r="X58" s="1"/>
  <c r="P57"/>
  <c r="X57" s="1"/>
  <c r="P56"/>
  <c r="N56"/>
  <c r="P55"/>
  <c r="P54"/>
  <c r="P53"/>
  <c r="P52" s="1"/>
  <c r="N52"/>
  <c r="P49"/>
  <c r="P48"/>
  <c r="P47"/>
  <c r="P46" s="1"/>
  <c r="N46"/>
  <c r="P45"/>
  <c r="P44"/>
  <c r="P43"/>
  <c r="N42"/>
  <c r="P41"/>
  <c r="P40"/>
  <c r="P39"/>
  <c r="P38"/>
  <c r="N38"/>
  <c r="P35"/>
  <c r="P34"/>
  <c r="P33"/>
  <c r="P32" s="1"/>
  <c r="N32"/>
  <c r="P26"/>
  <c r="P25"/>
  <c r="P24"/>
  <c r="N23"/>
  <c r="P22"/>
  <c r="P21"/>
  <c r="P20"/>
  <c r="P19" s="1"/>
  <c r="N30" s="1"/>
  <c r="P30" s="1"/>
  <c r="N19"/>
  <c r="P16"/>
  <c r="P15"/>
  <c r="P14"/>
  <c r="N13"/>
  <c r="J183"/>
  <c r="J182"/>
  <c r="X182" s="1"/>
  <c r="J177"/>
  <c r="X177" s="1"/>
  <c r="J176"/>
  <c r="X176" s="1"/>
  <c r="J174"/>
  <c r="J173"/>
  <c r="X173" s="1"/>
  <c r="J172"/>
  <c r="H171"/>
  <c r="J170"/>
  <c r="J169"/>
  <c r="X169" s="1"/>
  <c r="J168"/>
  <c r="X168" s="1"/>
  <c r="H167"/>
  <c r="J166"/>
  <c r="X166" s="1"/>
  <c r="J165"/>
  <c r="X165" s="1"/>
  <c r="J164"/>
  <c r="X164" s="1"/>
  <c r="J163"/>
  <c r="J162" s="1"/>
  <c r="H162"/>
  <c r="J161"/>
  <c r="X161" s="1"/>
  <c r="J160"/>
  <c r="X160" s="1"/>
  <c r="J159"/>
  <c r="X159" s="1"/>
  <c r="J158"/>
  <c r="H157"/>
  <c r="H155"/>
  <c r="J154"/>
  <c r="X154" s="1"/>
  <c r="J153"/>
  <c r="J152"/>
  <c r="X152" s="1"/>
  <c r="J151"/>
  <c r="X151" s="1"/>
  <c r="H149"/>
  <c r="J148"/>
  <c r="J147"/>
  <c r="H145"/>
  <c r="J144"/>
  <c r="X144" s="1"/>
  <c r="J143"/>
  <c r="J142"/>
  <c r="X142" s="1"/>
  <c r="J141"/>
  <c r="J140"/>
  <c r="J145" s="1"/>
  <c r="J137"/>
  <c r="X137" s="1"/>
  <c r="J136"/>
  <c r="X136" s="1"/>
  <c r="J135"/>
  <c r="X135" s="1"/>
  <c r="J134"/>
  <c r="J133"/>
  <c r="J132"/>
  <c r="X132" s="1"/>
  <c r="H130"/>
  <c r="J129"/>
  <c r="J128"/>
  <c r="X128" s="1"/>
  <c r="J127"/>
  <c r="X127" s="1"/>
  <c r="J126"/>
  <c r="X126" s="1"/>
  <c r="J125"/>
  <c r="J124"/>
  <c r="X124" s="1"/>
  <c r="H122"/>
  <c r="J121"/>
  <c r="X121" s="1"/>
  <c r="J120"/>
  <c r="J119"/>
  <c r="X119" s="1"/>
  <c r="J118"/>
  <c r="X118" s="1"/>
  <c r="J117"/>
  <c r="X117" s="1"/>
  <c r="J116"/>
  <c r="J115"/>
  <c r="X115" s="1"/>
  <c r="J114"/>
  <c r="X114" s="1"/>
  <c r="J113"/>
  <c r="X113" s="1"/>
  <c r="J112"/>
  <c r="J111"/>
  <c r="J108"/>
  <c r="X108" s="1"/>
  <c r="J107"/>
  <c r="X107" s="1"/>
  <c r="J106"/>
  <c r="H105"/>
  <c r="J104"/>
  <c r="X104" s="1"/>
  <c r="J103"/>
  <c r="J102"/>
  <c r="H101"/>
  <c r="J100"/>
  <c r="X100" s="1"/>
  <c r="J99"/>
  <c r="J98"/>
  <c r="H97"/>
  <c r="J94"/>
  <c r="X94" s="1"/>
  <c r="J93"/>
  <c r="J92"/>
  <c r="X92" s="1"/>
  <c r="H91"/>
  <c r="J90"/>
  <c r="X90" s="1"/>
  <c r="J89"/>
  <c r="J88"/>
  <c r="H87"/>
  <c r="J86"/>
  <c r="X86" s="1"/>
  <c r="J85"/>
  <c r="J84"/>
  <c r="J83" s="1"/>
  <c r="H83"/>
  <c r="J80"/>
  <c r="X80" s="1"/>
  <c r="J79"/>
  <c r="J78"/>
  <c r="X78" s="1"/>
  <c r="H77"/>
  <c r="J76"/>
  <c r="X76" s="1"/>
  <c r="J75"/>
  <c r="X75" s="1"/>
  <c r="J74"/>
  <c r="X74" s="1"/>
  <c r="X73" s="1"/>
  <c r="H73"/>
  <c r="J72"/>
  <c r="J71"/>
  <c r="X71" s="1"/>
  <c r="J70"/>
  <c r="H69"/>
  <c r="J68"/>
  <c r="J67"/>
  <c r="X67" s="1"/>
  <c r="J66"/>
  <c r="H65"/>
  <c r="J64"/>
  <c r="X64" s="1"/>
  <c r="J63"/>
  <c r="X63" s="1"/>
  <c r="J62"/>
  <c r="X62" s="1"/>
  <c r="H61"/>
  <c r="J55"/>
  <c r="X55" s="1"/>
  <c r="J54"/>
  <c r="X54" s="1"/>
  <c r="J53"/>
  <c r="H52"/>
  <c r="J49"/>
  <c r="X49" s="1"/>
  <c r="J48"/>
  <c r="X48" s="1"/>
  <c r="J47"/>
  <c r="X47" s="1"/>
  <c r="H46"/>
  <c r="J45"/>
  <c r="X45" s="1"/>
  <c r="J44"/>
  <c r="X44" s="1"/>
  <c r="J43"/>
  <c r="X43" s="1"/>
  <c r="H42"/>
  <c r="J41"/>
  <c r="X41" s="1"/>
  <c r="J40"/>
  <c r="X40" s="1"/>
  <c r="J39"/>
  <c r="X39" s="1"/>
  <c r="H38"/>
  <c r="J35"/>
  <c r="X35" s="1"/>
  <c r="J34"/>
  <c r="X34" s="1"/>
  <c r="J33"/>
  <c r="X33" s="1"/>
  <c r="X32" s="1"/>
  <c r="H32"/>
  <c r="J26"/>
  <c r="X26" s="1"/>
  <c r="J25"/>
  <c r="X25" s="1"/>
  <c r="J24"/>
  <c r="H23"/>
  <c r="J22"/>
  <c r="X22" s="1"/>
  <c r="J21"/>
  <c r="X21" s="1"/>
  <c r="J20"/>
  <c r="H19"/>
  <c r="J16"/>
  <c r="J15"/>
  <c r="X15" s="1"/>
  <c r="J14"/>
  <c r="J13" s="1"/>
  <c r="P13" l="1"/>
  <c r="N29"/>
  <c r="P29" s="1"/>
  <c r="X29" s="1"/>
  <c r="J69"/>
  <c r="J73"/>
  <c r="X24"/>
  <c r="N50"/>
  <c r="X79"/>
  <c r="X89"/>
  <c r="X93"/>
  <c r="X183"/>
  <c r="T50"/>
  <c r="P61"/>
  <c r="V61"/>
  <c r="X116"/>
  <c r="X120"/>
  <c r="X170"/>
  <c r="X174"/>
  <c r="X141"/>
  <c r="P145"/>
  <c r="X112"/>
  <c r="X23"/>
  <c r="X38"/>
  <c r="X42"/>
  <c r="X46"/>
  <c r="J52"/>
  <c r="J59" s="1"/>
  <c r="X53"/>
  <c r="X52" s="1"/>
  <c r="X61"/>
  <c r="J65"/>
  <c r="X66"/>
  <c r="X102"/>
  <c r="X158"/>
  <c r="X157" s="1"/>
  <c r="X167"/>
  <c r="X16"/>
  <c r="X77"/>
  <c r="J87"/>
  <c r="X88"/>
  <c r="X87" s="1"/>
  <c r="J91"/>
  <c r="J171"/>
  <c r="X172"/>
  <c r="X171" s="1"/>
  <c r="V145"/>
  <c r="V162"/>
  <c r="X20"/>
  <c r="X19" s="1"/>
  <c r="X56"/>
  <c r="X59" s="1"/>
  <c r="X70"/>
  <c r="X68"/>
  <c r="X72"/>
  <c r="X85"/>
  <c r="X91"/>
  <c r="J97"/>
  <c r="J101"/>
  <c r="J105"/>
  <c r="J122"/>
  <c r="X111"/>
  <c r="X122" s="1"/>
  <c r="J138"/>
  <c r="J149"/>
  <c r="X147"/>
  <c r="X84"/>
  <c r="X133"/>
  <c r="X163"/>
  <c r="X162" s="1"/>
  <c r="X14"/>
  <c r="X13" s="1"/>
  <c r="J23"/>
  <c r="H31" s="1"/>
  <c r="J32"/>
  <c r="J38"/>
  <c r="J42"/>
  <c r="H50"/>
  <c r="X99"/>
  <c r="X103"/>
  <c r="X106"/>
  <c r="X105" s="1"/>
  <c r="X125"/>
  <c r="X130" s="1"/>
  <c r="X129"/>
  <c r="X134"/>
  <c r="X143"/>
  <c r="X148"/>
  <c r="X153"/>
  <c r="X155" s="1"/>
  <c r="P77"/>
  <c r="P101"/>
  <c r="P157"/>
  <c r="X98"/>
  <c r="X140"/>
  <c r="X145" s="1"/>
  <c r="P69"/>
  <c r="P73"/>
  <c r="P167"/>
  <c r="P171"/>
  <c r="P184" s="1"/>
  <c r="V69"/>
  <c r="V73"/>
  <c r="V167"/>
  <c r="V171"/>
  <c r="P87"/>
  <c r="P91"/>
  <c r="P97"/>
  <c r="N109"/>
  <c r="P122"/>
  <c r="P130"/>
  <c r="P155"/>
  <c r="V13"/>
  <c r="V87"/>
  <c r="V91"/>
  <c r="V97"/>
  <c r="T109"/>
  <c r="V122"/>
  <c r="V130"/>
  <c r="V155"/>
  <c r="J31"/>
  <c r="H81"/>
  <c r="H184"/>
  <c r="J19"/>
  <c r="H30" s="1"/>
  <c r="J46"/>
  <c r="H59"/>
  <c r="J61"/>
  <c r="J77"/>
  <c r="H109"/>
  <c r="J130"/>
  <c r="J155"/>
  <c r="J157"/>
  <c r="J167"/>
  <c r="P23"/>
  <c r="N31" s="1"/>
  <c r="P31" s="1"/>
  <c r="P42"/>
  <c r="P50" s="1"/>
  <c r="N59"/>
  <c r="P65"/>
  <c r="N81"/>
  <c r="P83"/>
  <c r="P105"/>
  <c r="P138"/>
  <c r="P149"/>
  <c r="N184"/>
  <c r="V23"/>
  <c r="T31" s="1"/>
  <c r="V31" s="1"/>
  <c r="V42"/>
  <c r="V50" s="1"/>
  <c r="T59"/>
  <c r="V65"/>
  <c r="T81"/>
  <c r="V83"/>
  <c r="V105"/>
  <c r="V138"/>
  <c r="V149"/>
  <c r="T184"/>
  <c r="T28"/>
  <c r="V59"/>
  <c r="N28"/>
  <c r="P59"/>
  <c r="P95"/>
  <c r="S148"/>
  <c r="M148"/>
  <c r="G148"/>
  <c r="G154"/>
  <c r="M154"/>
  <c r="E171"/>
  <c r="P109" l="1"/>
  <c r="P81"/>
  <c r="X65"/>
  <c r="V81"/>
  <c r="X149"/>
  <c r="X69"/>
  <c r="X138"/>
  <c r="J109"/>
  <c r="X97"/>
  <c r="J95"/>
  <c r="X50"/>
  <c r="X101"/>
  <c r="V95"/>
  <c r="J50"/>
  <c r="X184"/>
  <c r="X81"/>
  <c r="V109"/>
  <c r="W148"/>
  <c r="Y148" s="1"/>
  <c r="Z148" s="1"/>
  <c r="J81"/>
  <c r="X31"/>
  <c r="V184"/>
  <c r="X83"/>
  <c r="X95" s="1"/>
  <c r="J184"/>
  <c r="J30"/>
  <c r="T27"/>
  <c r="V28"/>
  <c r="V27" s="1"/>
  <c r="V36" s="1"/>
  <c r="V185" s="1"/>
  <c r="V187" s="1"/>
  <c r="N27"/>
  <c r="P28"/>
  <c r="P27" s="1"/>
  <c r="P36" s="1"/>
  <c r="P185" s="1"/>
  <c r="J28"/>
  <c r="H27"/>
  <c r="E87"/>
  <c r="E91"/>
  <c r="E83"/>
  <c r="E52"/>
  <c r="E59" s="1"/>
  <c r="X28" l="1"/>
  <c r="X109"/>
  <c r="X30"/>
  <c r="J27"/>
  <c r="J36" s="1"/>
  <c r="J185" s="1"/>
  <c r="Q171"/>
  <c r="K171"/>
  <c r="Q167"/>
  <c r="K167"/>
  <c r="E167"/>
  <c r="Q162"/>
  <c r="K162"/>
  <c r="E162"/>
  <c r="Q157"/>
  <c r="K157"/>
  <c r="E157"/>
  <c r="G161"/>
  <c r="Q155"/>
  <c r="K155"/>
  <c r="E155"/>
  <c r="Q149"/>
  <c r="K149"/>
  <c r="E149"/>
  <c r="E145"/>
  <c r="Q138"/>
  <c r="K138"/>
  <c r="Q130"/>
  <c r="K130"/>
  <c r="E130"/>
  <c r="Q122"/>
  <c r="K122"/>
  <c r="E122"/>
  <c r="Q105"/>
  <c r="K105"/>
  <c r="E105"/>
  <c r="Q101"/>
  <c r="K101"/>
  <c r="E101"/>
  <c r="Q97"/>
  <c r="K97"/>
  <c r="E97"/>
  <c r="Q91"/>
  <c r="K91"/>
  <c r="Q87"/>
  <c r="K87"/>
  <c r="Q83"/>
  <c r="K83"/>
  <c r="Q77"/>
  <c r="K77"/>
  <c r="E77"/>
  <c r="Q73"/>
  <c r="K73"/>
  <c r="E73"/>
  <c r="Q69"/>
  <c r="K69"/>
  <c r="E69"/>
  <c r="Q65"/>
  <c r="K65"/>
  <c r="E65"/>
  <c r="Q61"/>
  <c r="K61"/>
  <c r="E61"/>
  <c r="E46"/>
  <c r="K46"/>
  <c r="Q46"/>
  <c r="Q42"/>
  <c r="K42"/>
  <c r="E42"/>
  <c r="Q38"/>
  <c r="K38"/>
  <c r="E38"/>
  <c r="Q32"/>
  <c r="K32"/>
  <c r="E32"/>
  <c r="E23"/>
  <c r="K23"/>
  <c r="Q23"/>
  <c r="Q19"/>
  <c r="K19"/>
  <c r="Q13"/>
  <c r="K13"/>
  <c r="X27" l="1"/>
  <c r="X36" s="1"/>
  <c r="X185" s="1"/>
  <c r="X187" s="1"/>
  <c r="J187"/>
  <c r="E184"/>
  <c r="K50"/>
  <c r="E81"/>
  <c r="K184"/>
  <c r="Q50"/>
  <c r="E50"/>
  <c r="Q184"/>
  <c r="M92" l="1"/>
  <c r="E109"/>
  <c r="Q109"/>
  <c r="K109"/>
  <c r="Q145"/>
  <c r="K145"/>
  <c r="K56"/>
  <c r="M183"/>
  <c r="G183"/>
  <c r="G182"/>
  <c r="Q56"/>
  <c r="S182" l="1"/>
  <c r="M182"/>
  <c r="S177"/>
  <c r="M177"/>
  <c r="G177"/>
  <c r="S176"/>
  <c r="M176"/>
  <c r="G176"/>
  <c r="S175"/>
  <c r="M175"/>
  <c r="W175" s="1"/>
  <c r="Y175" s="1"/>
  <c r="Z175" s="1"/>
  <c r="S174"/>
  <c r="M174"/>
  <c r="G174"/>
  <c r="S173"/>
  <c r="M173"/>
  <c r="G173"/>
  <c r="S172"/>
  <c r="M172"/>
  <c r="G172"/>
  <c r="S170"/>
  <c r="M170"/>
  <c r="G170"/>
  <c r="W170" s="1"/>
  <c r="Y170" s="1"/>
  <c r="Z170" s="1"/>
  <c r="S169"/>
  <c r="M169"/>
  <c r="G169"/>
  <c r="S168"/>
  <c r="M168"/>
  <c r="G168"/>
  <c r="S165"/>
  <c r="M165"/>
  <c r="G165"/>
  <c r="S164"/>
  <c r="M164"/>
  <c r="G164"/>
  <c r="W164" s="1"/>
  <c r="Y164" s="1"/>
  <c r="Z164" s="1"/>
  <c r="S163"/>
  <c r="M163"/>
  <c r="G163"/>
  <c r="S161"/>
  <c r="M161"/>
  <c r="S160"/>
  <c r="M160"/>
  <c r="G160"/>
  <c r="W160" s="1"/>
  <c r="Y160" s="1"/>
  <c r="Z160" s="1"/>
  <c r="S159"/>
  <c r="M159"/>
  <c r="G159"/>
  <c r="S158"/>
  <c r="M158"/>
  <c r="G158"/>
  <c r="S153"/>
  <c r="M153"/>
  <c r="G153"/>
  <c r="S152"/>
  <c r="M152"/>
  <c r="G152"/>
  <c r="W152" s="1"/>
  <c r="Y152" s="1"/>
  <c r="Z152" s="1"/>
  <c r="S151"/>
  <c r="M151"/>
  <c r="G151"/>
  <c r="S147"/>
  <c r="M147"/>
  <c r="G147"/>
  <c r="S143"/>
  <c r="M143"/>
  <c r="G143"/>
  <c r="S142"/>
  <c r="M142"/>
  <c r="G142"/>
  <c r="W142" s="1"/>
  <c r="Y142" s="1"/>
  <c r="Z142" s="1"/>
  <c r="S141"/>
  <c r="M141"/>
  <c r="G141"/>
  <c r="S140"/>
  <c r="M140"/>
  <c r="G140"/>
  <c r="S136"/>
  <c r="M136"/>
  <c r="G136"/>
  <c r="S135"/>
  <c r="M135"/>
  <c r="G135"/>
  <c r="W135" s="1"/>
  <c r="Y135" s="1"/>
  <c r="Z135" s="1"/>
  <c r="S134"/>
  <c r="M134"/>
  <c r="G134"/>
  <c r="S133"/>
  <c r="M133"/>
  <c r="G133"/>
  <c r="S132"/>
  <c r="M132"/>
  <c r="G132"/>
  <c r="S128"/>
  <c r="M128"/>
  <c r="G128"/>
  <c r="W128" s="1"/>
  <c r="Y128" s="1"/>
  <c r="Z128" s="1"/>
  <c r="S127"/>
  <c r="M127"/>
  <c r="G127"/>
  <c r="S126"/>
  <c r="M126"/>
  <c r="G126"/>
  <c r="S125"/>
  <c r="M125"/>
  <c r="G125"/>
  <c r="S124"/>
  <c r="M124"/>
  <c r="G124"/>
  <c r="W124" s="1"/>
  <c r="Y124" s="1"/>
  <c r="Z124" s="1"/>
  <c r="S121"/>
  <c r="S129" s="1"/>
  <c r="S120"/>
  <c r="M120"/>
  <c r="G120"/>
  <c r="W120" s="1"/>
  <c r="Y120" s="1"/>
  <c r="Z120" s="1"/>
  <c r="S119"/>
  <c r="M119"/>
  <c r="G119"/>
  <c r="S118"/>
  <c r="M118"/>
  <c r="G118"/>
  <c r="S117"/>
  <c r="M117"/>
  <c r="G117"/>
  <c r="S116"/>
  <c r="M116"/>
  <c r="G116"/>
  <c r="W116" s="1"/>
  <c r="Y116" s="1"/>
  <c r="Z116" s="1"/>
  <c r="S115"/>
  <c r="M115"/>
  <c r="G115"/>
  <c r="S114"/>
  <c r="M114"/>
  <c r="M121" s="1"/>
  <c r="G114"/>
  <c r="S113"/>
  <c r="M113"/>
  <c r="G113"/>
  <c r="S112"/>
  <c r="M112"/>
  <c r="G112"/>
  <c r="W112" s="1"/>
  <c r="Y112" s="1"/>
  <c r="Z112" s="1"/>
  <c r="S111"/>
  <c r="M111"/>
  <c r="G111"/>
  <c r="S108"/>
  <c r="M108"/>
  <c r="G108"/>
  <c r="S107"/>
  <c r="M107"/>
  <c r="G107"/>
  <c r="S106"/>
  <c r="M106"/>
  <c r="G106"/>
  <c r="W106" s="1"/>
  <c r="S104"/>
  <c r="M104"/>
  <c r="G104"/>
  <c r="S103"/>
  <c r="M103"/>
  <c r="G103"/>
  <c r="S102"/>
  <c r="M102"/>
  <c r="G102"/>
  <c r="S100"/>
  <c r="M100"/>
  <c r="G100"/>
  <c r="W100" s="1"/>
  <c r="Y100" s="1"/>
  <c r="Z100" s="1"/>
  <c r="S99"/>
  <c r="M99"/>
  <c r="G99"/>
  <c r="S98"/>
  <c r="M98"/>
  <c r="G98"/>
  <c r="S94"/>
  <c r="M94"/>
  <c r="G94"/>
  <c r="S93"/>
  <c r="M93"/>
  <c r="G93"/>
  <c r="W93" s="1"/>
  <c r="Y93" s="1"/>
  <c r="Z93" s="1"/>
  <c r="S92"/>
  <c r="G92"/>
  <c r="S90"/>
  <c r="M90"/>
  <c r="G90"/>
  <c r="S89"/>
  <c r="M89"/>
  <c r="G89"/>
  <c r="W89" s="1"/>
  <c r="Y89" s="1"/>
  <c r="Z89" s="1"/>
  <c r="S88"/>
  <c r="M88"/>
  <c r="G88"/>
  <c r="S86"/>
  <c r="M86"/>
  <c r="G86"/>
  <c r="S85"/>
  <c r="M85"/>
  <c r="G85"/>
  <c r="S84"/>
  <c r="M84"/>
  <c r="G84"/>
  <c r="W84" s="1"/>
  <c r="S80"/>
  <c r="M80"/>
  <c r="G80"/>
  <c r="S79"/>
  <c r="M79"/>
  <c r="G79"/>
  <c r="S78"/>
  <c r="M78"/>
  <c r="G78"/>
  <c r="K81"/>
  <c r="S76"/>
  <c r="M76"/>
  <c r="G76"/>
  <c r="S75"/>
  <c r="M75"/>
  <c r="G75"/>
  <c r="W75" s="1"/>
  <c r="Y75" s="1"/>
  <c r="Z75" s="1"/>
  <c r="S74"/>
  <c r="M74"/>
  <c r="G74"/>
  <c r="S72"/>
  <c r="M72"/>
  <c r="G72"/>
  <c r="S71"/>
  <c r="M71"/>
  <c r="G71"/>
  <c r="S70"/>
  <c r="M70"/>
  <c r="G70"/>
  <c r="W70" s="1"/>
  <c r="S68"/>
  <c r="M68"/>
  <c r="G68"/>
  <c r="S67"/>
  <c r="M67"/>
  <c r="G67"/>
  <c r="S66"/>
  <c r="M66"/>
  <c r="G66"/>
  <c r="S64"/>
  <c r="M64"/>
  <c r="G64"/>
  <c r="W64" s="1"/>
  <c r="Y64" s="1"/>
  <c r="Z64" s="1"/>
  <c r="S63"/>
  <c r="M63"/>
  <c r="G63"/>
  <c r="S62"/>
  <c r="M62"/>
  <c r="G62"/>
  <c r="S58"/>
  <c r="M58"/>
  <c r="W58" s="1"/>
  <c r="Y58" s="1"/>
  <c r="Z58" s="1"/>
  <c r="S57"/>
  <c r="M57"/>
  <c r="S55"/>
  <c r="M55"/>
  <c r="G55"/>
  <c r="S54"/>
  <c r="M54"/>
  <c r="G54"/>
  <c r="W54" s="1"/>
  <c r="Y54" s="1"/>
  <c r="Z54" s="1"/>
  <c r="S53"/>
  <c r="M53"/>
  <c r="G53"/>
  <c r="Q52"/>
  <c r="Q59" s="1"/>
  <c r="K52"/>
  <c r="K59" s="1"/>
  <c r="S49"/>
  <c r="M49"/>
  <c r="G49"/>
  <c r="W49" s="1"/>
  <c r="Y49" s="1"/>
  <c r="Z49" s="1"/>
  <c r="S48"/>
  <c r="M48"/>
  <c r="G48"/>
  <c r="S47"/>
  <c r="M47"/>
  <c r="G47"/>
  <c r="S45"/>
  <c r="M45"/>
  <c r="G45"/>
  <c r="S44"/>
  <c r="M44"/>
  <c r="G44"/>
  <c r="W44" s="1"/>
  <c r="Y44" s="1"/>
  <c r="Z44" s="1"/>
  <c r="S43"/>
  <c r="M43"/>
  <c r="G43"/>
  <c r="S41"/>
  <c r="M41"/>
  <c r="G41"/>
  <c r="S40"/>
  <c r="M40"/>
  <c r="G40"/>
  <c r="S39"/>
  <c r="M39"/>
  <c r="G39"/>
  <c r="W39" s="1"/>
  <c r="S35"/>
  <c r="M35"/>
  <c r="G35"/>
  <c r="S34"/>
  <c r="M34"/>
  <c r="G34"/>
  <c r="S33"/>
  <c r="M33"/>
  <c r="G33"/>
  <c r="S26"/>
  <c r="M26"/>
  <c r="G26"/>
  <c r="W26" s="1"/>
  <c r="Y26" s="1"/>
  <c r="Z26" s="1"/>
  <c r="S25"/>
  <c r="M25"/>
  <c r="G25"/>
  <c r="S24"/>
  <c r="M24"/>
  <c r="G24"/>
  <c r="S22"/>
  <c r="M22"/>
  <c r="G22"/>
  <c r="S21"/>
  <c r="M21"/>
  <c r="G21"/>
  <c r="W21" s="1"/>
  <c r="Y21" s="1"/>
  <c r="Z21" s="1"/>
  <c r="S20"/>
  <c r="M20"/>
  <c r="G20"/>
  <c r="S16"/>
  <c r="M16"/>
  <c r="G16"/>
  <c r="S15"/>
  <c r="M15"/>
  <c r="G15"/>
  <c r="S14"/>
  <c r="Q29" s="1"/>
  <c r="S29" s="1"/>
  <c r="M14"/>
  <c r="K29" s="1"/>
  <c r="M29" s="1"/>
  <c r="G14"/>
  <c r="W29" l="1"/>
  <c r="Y29" s="1"/>
  <c r="Z29" s="1"/>
  <c r="W20"/>
  <c r="W33"/>
  <c r="W182"/>
  <c r="Y182" s="1"/>
  <c r="Z182" s="1"/>
  <c r="W14"/>
  <c r="G13"/>
  <c r="Y14"/>
  <c r="Z14" s="1"/>
  <c r="Y84"/>
  <c r="Z84" s="1"/>
  <c r="Y106"/>
  <c r="Z106" s="1"/>
  <c r="Y39"/>
  <c r="Z39" s="1"/>
  <c r="S61"/>
  <c r="Y70"/>
  <c r="Z70" s="1"/>
  <c r="W16"/>
  <c r="Y16" s="1"/>
  <c r="Z16" s="1"/>
  <c r="W24"/>
  <c r="W34"/>
  <c r="Y34" s="1"/>
  <c r="Z34" s="1"/>
  <c r="W41"/>
  <c r="Y41" s="1"/>
  <c r="Z41" s="1"/>
  <c r="W47"/>
  <c r="W57"/>
  <c r="W62"/>
  <c r="W67"/>
  <c r="Y67" s="1"/>
  <c r="Z67" s="1"/>
  <c r="W72"/>
  <c r="Y72" s="1"/>
  <c r="Z72" s="1"/>
  <c r="W79"/>
  <c r="Y79" s="1"/>
  <c r="Z79" s="1"/>
  <c r="W86"/>
  <c r="Y86" s="1"/>
  <c r="Z86" s="1"/>
  <c r="W92"/>
  <c r="Y92" s="1"/>
  <c r="Z92" s="1"/>
  <c r="W98"/>
  <c r="W103"/>
  <c r="Y103" s="1"/>
  <c r="Z103" s="1"/>
  <c r="W108"/>
  <c r="Y108" s="1"/>
  <c r="Z108" s="1"/>
  <c r="W114"/>
  <c r="Y114" s="1"/>
  <c r="Z114" s="1"/>
  <c r="W118"/>
  <c r="Y118" s="1"/>
  <c r="Z118" s="1"/>
  <c r="S130"/>
  <c r="W126"/>
  <c r="Y126" s="1"/>
  <c r="Z126" s="1"/>
  <c r="W133"/>
  <c r="Y133" s="1"/>
  <c r="Z133" s="1"/>
  <c r="W140"/>
  <c r="Y140" s="1"/>
  <c r="Z140" s="1"/>
  <c r="W147"/>
  <c r="W158"/>
  <c r="W168"/>
  <c r="W173"/>
  <c r="Y173" s="1"/>
  <c r="Z173" s="1"/>
  <c r="W176"/>
  <c r="Y176" s="1"/>
  <c r="Z176" s="1"/>
  <c r="W15"/>
  <c r="Y15" s="1"/>
  <c r="Z15" s="1"/>
  <c r="S19"/>
  <c r="W22"/>
  <c r="Y22" s="1"/>
  <c r="Z22" s="1"/>
  <c r="W25"/>
  <c r="Y25" s="1"/>
  <c r="Z25" s="1"/>
  <c r="S32"/>
  <c r="W35"/>
  <c r="Y35" s="1"/>
  <c r="Z35" s="1"/>
  <c r="W40"/>
  <c r="Y40" s="1"/>
  <c r="Z40" s="1"/>
  <c r="W43"/>
  <c r="W45"/>
  <c r="Y45" s="1"/>
  <c r="Z45" s="1"/>
  <c r="W48"/>
  <c r="Y48" s="1"/>
  <c r="Z48" s="1"/>
  <c r="W53"/>
  <c r="S52"/>
  <c r="W55"/>
  <c r="Y55" s="1"/>
  <c r="Z55" s="1"/>
  <c r="W63"/>
  <c r="Y63" s="1"/>
  <c r="Z63" s="1"/>
  <c r="W66"/>
  <c r="S65"/>
  <c r="W68"/>
  <c r="Y68" s="1"/>
  <c r="Z68" s="1"/>
  <c r="M69"/>
  <c r="W71"/>
  <c r="Y71" s="1"/>
  <c r="Z71" s="1"/>
  <c r="W74"/>
  <c r="S73"/>
  <c r="W76"/>
  <c r="Y76" s="1"/>
  <c r="Z76" s="1"/>
  <c r="W78"/>
  <c r="S77"/>
  <c r="W80"/>
  <c r="Y80" s="1"/>
  <c r="Z80" s="1"/>
  <c r="M83"/>
  <c r="W85"/>
  <c r="Y85" s="1"/>
  <c r="Z85" s="1"/>
  <c r="W88"/>
  <c r="W90"/>
  <c r="Y90" s="1"/>
  <c r="Z90" s="1"/>
  <c r="S91"/>
  <c r="M91"/>
  <c r="W94"/>
  <c r="Y94" s="1"/>
  <c r="Z94" s="1"/>
  <c r="W99"/>
  <c r="Y99" s="1"/>
  <c r="Z99" s="1"/>
  <c r="W102"/>
  <c r="S101"/>
  <c r="W104"/>
  <c r="Y104" s="1"/>
  <c r="Z104" s="1"/>
  <c r="M105"/>
  <c r="W107"/>
  <c r="Y107" s="1"/>
  <c r="Z107" s="1"/>
  <c r="W111"/>
  <c r="Y111" s="1"/>
  <c r="Z111" s="1"/>
  <c r="S122"/>
  <c r="W113"/>
  <c r="Y113" s="1"/>
  <c r="Z113" s="1"/>
  <c r="W115"/>
  <c r="Y115" s="1"/>
  <c r="Z115" s="1"/>
  <c r="W117"/>
  <c r="Y117" s="1"/>
  <c r="Z117" s="1"/>
  <c r="W119"/>
  <c r="Y119" s="1"/>
  <c r="Z119" s="1"/>
  <c r="W125"/>
  <c r="W127"/>
  <c r="Y127" s="1"/>
  <c r="Z127" s="1"/>
  <c r="W132"/>
  <c r="Y132" s="1"/>
  <c r="Z132" s="1"/>
  <c r="W134"/>
  <c r="Y134" s="1"/>
  <c r="Z134" s="1"/>
  <c r="W136"/>
  <c r="Y136" s="1"/>
  <c r="Z136" s="1"/>
  <c r="W141"/>
  <c r="Y141" s="1"/>
  <c r="Z141" s="1"/>
  <c r="W143"/>
  <c r="Y143" s="1"/>
  <c r="Z143" s="1"/>
  <c r="W151"/>
  <c r="Y151" s="1"/>
  <c r="Z151" s="1"/>
  <c r="W153"/>
  <c r="Y153" s="1"/>
  <c r="Z153" s="1"/>
  <c r="W159"/>
  <c r="Y159" s="1"/>
  <c r="Z159" s="1"/>
  <c r="W161"/>
  <c r="Y161" s="1"/>
  <c r="Z161" s="1"/>
  <c r="W163"/>
  <c r="W165"/>
  <c r="Y165" s="1"/>
  <c r="Z165" s="1"/>
  <c r="W169"/>
  <c r="Y169" s="1"/>
  <c r="Z169" s="1"/>
  <c r="W172"/>
  <c r="W174"/>
  <c r="Y174" s="1"/>
  <c r="Z174" s="1"/>
  <c r="W177"/>
  <c r="Y177" s="1"/>
  <c r="Z177" s="1"/>
  <c r="S13"/>
  <c r="Q28" s="1"/>
  <c r="S42"/>
  <c r="S56"/>
  <c r="S59" s="1"/>
  <c r="S87"/>
  <c r="M97"/>
  <c r="S167"/>
  <c r="S23"/>
  <c r="Q31" s="1"/>
  <c r="S31" s="1"/>
  <c r="M32"/>
  <c r="S38"/>
  <c r="M42"/>
  <c r="S46"/>
  <c r="S149"/>
  <c r="M171"/>
  <c r="M52"/>
  <c r="M65"/>
  <c r="M13"/>
  <c r="Q30"/>
  <c r="S69"/>
  <c r="M73"/>
  <c r="S97"/>
  <c r="S109" s="1"/>
  <c r="M23"/>
  <c r="K31" s="1"/>
  <c r="M31" s="1"/>
  <c r="M38"/>
  <c r="M46"/>
  <c r="M61"/>
  <c r="M77"/>
  <c r="S83"/>
  <c r="S95" s="1"/>
  <c r="M87"/>
  <c r="M101"/>
  <c r="S105"/>
  <c r="M122"/>
  <c r="M167"/>
  <c r="G19"/>
  <c r="G32"/>
  <c r="G42"/>
  <c r="G52"/>
  <c r="G65"/>
  <c r="G73"/>
  <c r="G77"/>
  <c r="G87"/>
  <c r="G101"/>
  <c r="M155"/>
  <c r="M149"/>
  <c r="G157"/>
  <c r="S166"/>
  <c r="S162" s="1"/>
  <c r="S157"/>
  <c r="G167"/>
  <c r="M19"/>
  <c r="K30" s="1"/>
  <c r="M30" s="1"/>
  <c r="G23"/>
  <c r="G38"/>
  <c r="G46"/>
  <c r="G61"/>
  <c r="G69"/>
  <c r="G83"/>
  <c r="G91"/>
  <c r="G97"/>
  <c r="G105"/>
  <c r="G121"/>
  <c r="W121" s="1"/>
  <c r="Y121" s="1"/>
  <c r="Z121" s="1"/>
  <c r="G149"/>
  <c r="M166"/>
  <c r="M162" s="1"/>
  <c r="M157"/>
  <c r="G171"/>
  <c r="S183"/>
  <c r="W183" s="1"/>
  <c r="Y183" s="1"/>
  <c r="Z183" s="1"/>
  <c r="M56"/>
  <c r="G129"/>
  <c r="G166"/>
  <c r="S154"/>
  <c r="S30"/>
  <c r="Q81"/>
  <c r="M129"/>
  <c r="M137" s="1"/>
  <c r="M138" s="1"/>
  <c r="S137"/>
  <c r="S138" s="1"/>
  <c r="Y33" l="1"/>
  <c r="W32"/>
  <c r="W129"/>
  <c r="Y129" s="1"/>
  <c r="Z129" s="1"/>
  <c r="M50"/>
  <c r="S50"/>
  <c r="W42"/>
  <c r="W19"/>
  <c r="W46"/>
  <c r="W13"/>
  <c r="Y163"/>
  <c r="Z163" s="1"/>
  <c r="W73"/>
  <c r="Y73" s="1"/>
  <c r="Z73" s="1"/>
  <c r="Y74"/>
  <c r="Z74" s="1"/>
  <c r="Y42"/>
  <c r="Z42" s="1"/>
  <c r="Y43"/>
  <c r="Z43" s="1"/>
  <c r="M59"/>
  <c r="W171"/>
  <c r="Y171" s="1"/>
  <c r="Z171" s="1"/>
  <c r="Y172"/>
  <c r="Z172" s="1"/>
  <c r="W77"/>
  <c r="Y77" s="1"/>
  <c r="Z77" s="1"/>
  <c r="Y78"/>
  <c r="Z78" s="1"/>
  <c r="W65"/>
  <c r="Y66"/>
  <c r="Z66" s="1"/>
  <c r="W52"/>
  <c r="Y52" s="1"/>
  <c r="Z52" s="1"/>
  <c r="Y53"/>
  <c r="Z53" s="1"/>
  <c r="W167"/>
  <c r="Y167" s="1"/>
  <c r="Z167" s="1"/>
  <c r="Y168"/>
  <c r="Z168" s="1"/>
  <c r="W38"/>
  <c r="Y38" s="1"/>
  <c r="Z38" s="1"/>
  <c r="W83"/>
  <c r="W87"/>
  <c r="Y87" s="1"/>
  <c r="Z87" s="1"/>
  <c r="Y88"/>
  <c r="Z88" s="1"/>
  <c r="Y32"/>
  <c r="Z32" s="1"/>
  <c r="Z33"/>
  <c r="Y19"/>
  <c r="Z19" s="1"/>
  <c r="Y20"/>
  <c r="Z20" s="1"/>
  <c r="W97"/>
  <c r="Y97" s="1"/>
  <c r="Z97" s="1"/>
  <c r="Y98"/>
  <c r="Z98" s="1"/>
  <c r="Y47"/>
  <c r="Z47" s="1"/>
  <c r="M81"/>
  <c r="M184"/>
  <c r="Q27"/>
  <c r="W101"/>
  <c r="Y101" s="1"/>
  <c r="Z101" s="1"/>
  <c r="Y102"/>
  <c r="Z102" s="1"/>
  <c r="M95"/>
  <c r="W91"/>
  <c r="Y91" s="1"/>
  <c r="Z91" s="1"/>
  <c r="W157"/>
  <c r="Y157" s="1"/>
  <c r="Z157" s="1"/>
  <c r="Y158"/>
  <c r="Z158" s="1"/>
  <c r="W61"/>
  <c r="Y61" s="1"/>
  <c r="Z61" s="1"/>
  <c r="Y62"/>
  <c r="Z62" s="1"/>
  <c r="W69"/>
  <c r="Y69" s="1"/>
  <c r="Z69" s="1"/>
  <c r="K28"/>
  <c r="W130"/>
  <c r="Y130" s="1"/>
  <c r="Z130" s="1"/>
  <c r="Y125"/>
  <c r="Z125" s="1"/>
  <c r="M109"/>
  <c r="S81"/>
  <c r="W149"/>
  <c r="Y149" s="1"/>
  <c r="Z149" s="1"/>
  <c r="Y147"/>
  <c r="Z147" s="1"/>
  <c r="W56"/>
  <c r="Y57"/>
  <c r="Z57" s="1"/>
  <c r="W23"/>
  <c r="Y23" s="1"/>
  <c r="Z23" s="1"/>
  <c r="Y24"/>
  <c r="Z24" s="1"/>
  <c r="W105"/>
  <c r="S155"/>
  <c r="W154"/>
  <c r="Y154" s="1"/>
  <c r="Z154" s="1"/>
  <c r="W122"/>
  <c r="Y122" s="1"/>
  <c r="Z122" s="1"/>
  <c r="W166"/>
  <c r="Y166" s="1"/>
  <c r="Z166" s="1"/>
  <c r="G50"/>
  <c r="G109"/>
  <c r="G95"/>
  <c r="G137"/>
  <c r="W137" s="1"/>
  <c r="G130"/>
  <c r="E31"/>
  <c r="G31" s="1"/>
  <c r="W31" s="1"/>
  <c r="Y31" s="1"/>
  <c r="Z31" s="1"/>
  <c r="G28"/>
  <c r="M130"/>
  <c r="G122"/>
  <c r="G59"/>
  <c r="E30"/>
  <c r="G30" s="1"/>
  <c r="W30" s="1"/>
  <c r="Y30" s="1"/>
  <c r="Z30" s="1"/>
  <c r="K27"/>
  <c r="S171"/>
  <c r="S184" s="1"/>
  <c r="G162"/>
  <c r="G155"/>
  <c r="G81"/>
  <c r="M144"/>
  <c r="M145" s="1"/>
  <c r="M28"/>
  <c r="M27" s="1"/>
  <c r="M36" s="1"/>
  <c r="G144"/>
  <c r="S28"/>
  <c r="S27" s="1"/>
  <c r="S36" s="1"/>
  <c r="S144"/>
  <c r="S145" s="1"/>
  <c r="W28" l="1"/>
  <c r="W27" s="1"/>
  <c r="W36" s="1"/>
  <c r="M185"/>
  <c r="W138"/>
  <c r="Y138" s="1"/>
  <c r="Z138" s="1"/>
  <c r="Y137"/>
  <c r="Z137" s="1"/>
  <c r="W109"/>
  <c r="Y109" s="1"/>
  <c r="Z109" s="1"/>
  <c r="Y105"/>
  <c r="Z105" s="1"/>
  <c r="W59"/>
  <c r="Y59" s="1"/>
  <c r="Z59" s="1"/>
  <c r="Y56"/>
  <c r="Z56" s="1"/>
  <c r="W95"/>
  <c r="Y95" s="1"/>
  <c r="Z95" s="1"/>
  <c r="Y83"/>
  <c r="Z83" s="1"/>
  <c r="Y13"/>
  <c r="Z13" s="1"/>
  <c r="W155"/>
  <c r="Y155" s="1"/>
  <c r="Z155" s="1"/>
  <c r="W50"/>
  <c r="Y50" s="1"/>
  <c r="Z50" s="1"/>
  <c r="Y46"/>
  <c r="Z46" s="1"/>
  <c r="W81"/>
  <c r="Y81" s="1"/>
  <c r="Z81" s="1"/>
  <c r="Y65"/>
  <c r="Z65" s="1"/>
  <c r="W162"/>
  <c r="Y162" s="1"/>
  <c r="Z162" s="1"/>
  <c r="W144"/>
  <c r="S185"/>
  <c r="S187" s="1"/>
  <c r="G27"/>
  <c r="G145"/>
  <c r="E27"/>
  <c r="G184"/>
  <c r="G138"/>
  <c r="Y28" l="1"/>
  <c r="Z28" s="1"/>
  <c r="W184"/>
  <c r="Y184" s="1"/>
  <c r="Z184" s="1"/>
  <c r="W145"/>
  <c r="Y145" s="1"/>
  <c r="Z145" s="1"/>
  <c r="Y144"/>
  <c r="Z144" s="1"/>
  <c r="G36"/>
  <c r="G185" s="1"/>
  <c r="G187" s="1"/>
  <c r="Y27" l="1"/>
  <c r="Z27" s="1"/>
  <c r="Y36" l="1"/>
  <c r="W185"/>
  <c r="W187" s="1"/>
  <c r="Z36" l="1"/>
  <c r="Y185"/>
  <c r="Z185" s="1"/>
</calcChain>
</file>

<file path=xl/sharedStrings.xml><?xml version="1.0" encoding="utf-8"?>
<sst xmlns="http://schemas.openxmlformats.org/spreadsheetml/2006/main" count="709" uniqueCount="392">
  <si>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</si>
  <si>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</si>
  <si>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</si>
  <si>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</si>
  <si>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</si>
  <si>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</si>
  <si>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</si>
  <si>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</si>
  <si>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</si>
  <si>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</si>
  <si>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</si>
  <si>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</si>
  <si>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</si>
  <si>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</si>
  <si>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</si>
  <si>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</si>
  <si>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</si>
  <si>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</si>
  <si>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</si>
  <si>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</si>
  <si>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</si>
  <si>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</si>
  <si>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</si>
  <si>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</si>
  <si>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</si>
  <si>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</si>
  <si>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</si>
  <si>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</si>
  <si>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</si>
  <si>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</si>
  <si>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</si>
  <si>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</si>
  <si>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</si>
  <si>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</si>
  <si>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</si>
  <si>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</si>
  <si>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</si>
  <si>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</si>
  <si>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</si>
  <si>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</si>
  <si>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</si>
  <si>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</si>
  <si>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</si>
  <si>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</si>
  <si>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</si>
  <si>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</si>
  <si>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</si>
  <si>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</si>
  <si>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</si>
  <si>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</si>
  <si>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</si>
  <si>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</si>
  <si>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</si>
  <si>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</si>
  <si>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</si>
  <si>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</si>
  <si>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</si>
  <si>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</si>
  <si>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</si>
  <si>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</si>
  <si>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</si>
  <si>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</si>
  <si>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</si>
  <si>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</si>
  <si>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</si>
  <si>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</si>
  <si>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</si>
  <si>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</si>
  <si>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</si>
  <si>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</si>
  <si>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</si>
  <si>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</si>
  <si>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</si>
  <si>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</si>
  <si>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</si>
  <si>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</si>
  <si>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</si>
  <si>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</si>
  <si>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</si>
  <si>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</si>
  <si>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</si>
  <si>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</si>
  <si>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</si>
  <si>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</si>
  <si>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</si>
  <si>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</si>
  <si>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</si>
  <si>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</si>
  <si>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</si>
  <si>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</si>
  <si>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</si>
  <si>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</si>
  <si>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</si>
  <si>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</si>
  <si>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</si>
  <si>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</si>
  <si>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</si>
  <si>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</si>
  <si>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</si>
  <si>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</si>
  <si>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</si>
  <si>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</si>
  <si>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</si>
  <si>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</si>
  <si>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</si>
  <si>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</si>
  <si>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</si>
  <si>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</si>
  <si>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</si>
  <si>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</si>
  <si>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</si>
  <si>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</si>
  <si>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</si>
  <si>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</si>
  <si>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</si>
  <si>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</si>
  <si>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</si>
  <si>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</si>
  <si>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</si>
  <si>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</si>
  <si>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</si>
  <si>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</si>
  <si>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</si>
  <si>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</si>
  <si>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</si>
  <si>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</si>
  <si>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</si>
  <si>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</si>
  <si>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</si>
  <si>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</si>
  <si>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</si>
  <si>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</si>
  <si>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</si>
  <si>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</si>
  <si>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</si>
  <si>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</si>
  <si>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</si>
  <si>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</si>
  <si>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</si>
  <si>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</si>
  <si>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</si>
  <si>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</si>
  <si>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</si>
  <si>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</si>
  <si>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</si>
  <si>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</si>
  <si>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</si>
  <si>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</si>
  <si>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</si>
  <si>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</si>
  <si>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</si>
  <si>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</si>
  <si>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</si>
  <si>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</si>
  <si>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</si>
  <si>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</si>
  <si>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</si>
  <si>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</si>
  <si>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</si>
  <si>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</si>
  <si>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</si>
  <si>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</si>
  <si>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</si>
  <si>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</si>
  <si>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</si>
  <si>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</si>
  <si>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</si>
  <si>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</si>
  <si>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</si>
  <si>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</si>
  <si>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</si>
  <si>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</si>
  <si>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</si>
  <si>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</si>
  <si>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</si>
  <si>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</si>
  <si>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</si>
  <si>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</si>
  <si>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</si>
  <si>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</si>
  <si>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</si>
  <si>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</si>
  <si>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</si>
  <si>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</si>
  <si>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</si>
  <si>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</si>
  <si>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</si>
  <si>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</si>
  <si>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</si>
  <si>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</si>
  <si>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</si>
  <si>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</si>
  <si>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</si>
  <si>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</si>
  <si>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</si>
  <si>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</si>
  <si>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</si>
  <si>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</si>
  <si>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</si>
  <si>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</si>
  <si>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</si>
  <si>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</si>
  <si>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</si>
  <si>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</si>
  <si>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</si>
  <si>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</si>
  <si>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</si>
  <si>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</si>
  <si>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</si>
  <si>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</si>
  <si>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</si>
  <si>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</si>
  <si>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</si>
  <si>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</si>
  <si>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</si>
  <si>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</si>
  <si>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</si>
  <si>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</si>
  <si>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</si>
  <si>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</si>
  <si>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</si>
  <si>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</si>
  <si>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</si>
  <si>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</si>
  <si>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</si>
  <si>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</si>
  <si>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</si>
  <si>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</si>
  <si>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</si>
  <si>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</si>
  <si>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</si>
  <si>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</si>
  <si>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</si>
  <si>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</si>
  <si>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</si>
  <si>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</si>
  <si>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</si>
  <si>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</si>
  <si>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</si>
  <si>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</si>
  <si>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</si>
  <si>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</si>
  <si>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</si>
  <si>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</si>
  <si>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</si>
  <si>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</si>
  <si>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</si>
  <si>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</si>
  <si>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</si>
  <si>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</si>
  <si>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</si>
  <si>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</si>
  <si>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</si>
  <si>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</si>
  <si>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</si>
  <si>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</si>
  <si>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</si>
  <si>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</si>
  <si>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</si>
  <si>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</si>
  <si>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</si>
  <si>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</si>
  <si>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</si>
  <si>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</si>
  <si>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</si>
  <si>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</si>
  <si>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</si>
  <si>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</si>
  <si>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</si>
  <si>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</si>
  <si>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</si>
  <si>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</si>
  <si>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</si>
  <si>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</si>
  <si>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</si>
  <si>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</si>
  <si>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</si>
  <si>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</si>
  <si>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</si>
  <si>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</si>
  <si>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</si>
  <si>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</si>
  <si>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</si>
  <si>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</si>
  <si>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</si>
  <si>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</si>
  <si>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</si>
  <si>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</si>
  <si>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</si>
  <si>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</si>
  <si>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</si>
  <si>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</si>
  <si>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</si>
  <si>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</si>
  <si>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</si>
  <si>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</si>
  <si>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</si>
  <si>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</si>
  <si>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</si>
  <si>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</si>
  <si>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</si>
  <si>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</si>
  <si>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</si>
  <si>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</si>
  <si>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</si>
  <si>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</si>
  <si>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</si>
  <si>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</si>
  <si>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</si>
  <si>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</si>
  <si>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</si>
  <si>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</si>
  <si>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</si>
  <si>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</si>
  <si>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</si>
  <si>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Додаток № 4</t>
  </si>
  <si>
    <t>до Договору про надання гранту №4REG11-6671</t>
  </si>
  <si>
    <t>від "15" липня 2021 року</t>
  </si>
  <si>
    <t>Культура. Туризм. Регіони</t>
  </si>
  <si>
    <t>Культурно-туристичний маршрут</t>
  </si>
  <si>
    <t>Державний історико-культурний заповідник м. Дубно</t>
  </si>
  <si>
    <t>Via Regia Ukraine - культурний та туристичний маршрут Ради Європи в Україні</t>
  </si>
  <si>
    <t>15 липня 2021 року</t>
  </si>
  <si>
    <t>15 листопада 2021 року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</si>
  <si>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15 липня 2021 року</t>
    </r>
    <r>
      <rPr>
        <b/>
        <sz val="12"/>
        <color theme="1"/>
        <rFont val="Arial"/>
        <family val="2"/>
        <charset val="204"/>
      </rPr>
      <t xml:space="preserve">  по </t>
    </r>
    <r>
      <rPr>
        <b/>
        <u/>
        <sz val="12"/>
        <color theme="1"/>
        <rFont val="Arial"/>
        <family val="2"/>
        <charset val="204"/>
      </rPr>
      <t>15 листопада 2021 року</t>
    </r>
  </si>
  <si>
    <t>Головний бухгалтер</t>
  </si>
  <si>
    <t>Кічатий Леонід Святославович, директор (керівник проєкту)</t>
  </si>
  <si>
    <t xml:space="preserve">Мандзюк Микола Миколайович, завідувач відділу туризму, менеджменту та інвестицій (менеджер проєкту) </t>
  </si>
  <si>
    <t>Герасимчук Андрій Володимирович, науковий співробітник (операційний менеджер)</t>
  </si>
  <si>
    <t>1.1.4</t>
  </si>
  <si>
    <t>Муха Наталія Володимирівна, провідний екскурсовод (PR менеджер проєкту)</t>
  </si>
  <si>
    <t>1.1.5</t>
  </si>
  <si>
    <t>Корнійчук Віталій Володимирович, головний бухгалтер (бухгалтер проєкту)</t>
  </si>
  <si>
    <t>1.4.4</t>
  </si>
  <si>
    <t>Рахунки з готелів (Мандзюк М. М., Герасимчук А. В.)</t>
  </si>
  <si>
    <t>Добові Мандзюка М. М.</t>
  </si>
  <si>
    <t>Добові Герасимчука А. В.</t>
  </si>
  <si>
    <t>Послуги з харчування (обід та вечеря) для учасників промотуру по культурно-туристичному шляху протягом 14 діб для 5 осіб</t>
  </si>
  <si>
    <t>Послуги з харчування (обід і кава-брейк) для учасників прес-туру в місті Дубні</t>
  </si>
  <si>
    <t>Вартість проживання штатних працівників під час супроводу промо-туру за маршрутом Дубно-Київ-Радомишль-Житомир-Острог-Рівне-Дубно-Броди-Львів-Городок-Володимир-Волинський-Луцьк. Проживання працівників заявника буде здійснюватися у двомісному номері у кожному із міст ночівлі протягом 2 діб.</t>
  </si>
  <si>
    <t>Вартість добових під час супроводу промо-туру за маршрутом Дубно-Київ-Радомишль-Житомир-Острог-Рівне-Дубно-Броди-Львів-Городок-Володимир-Волинський-Луцьк протягом 12 діб.</t>
  </si>
  <si>
    <t xml:space="preserve">Харчування учасників промо-туру розраховане із включенням обіду та вечері для 5 учасників протягом 12 діб за маршрутом Київ-Радомишль-Житомир-Острог-Рівне-Дубно-Броди-Львів-Городок-Володимир-Волинський-Луцьк. Отже, загальна кількість витрат на харчування протягом промо-туру буде проводитися із розрахунку на 60 осіб (5 учасників х 12 діб подорожі).    </t>
  </si>
  <si>
    <t xml:space="preserve">Вартість проживання учасників промо-туру у кількості 5 осіб розрахована виходячи із можливості розташування проживаючих осіб у двомісних номерах протягом 12 діб (тривалість туру) із розрахунку 416,5 грн/ніч. Отже, для проживання 5 учасників промо-туру потрібно забронювати 3 двомісних номерів на 1 добу: 3 номери х 12 ночей х 416,5 грн/ніч = 14994 грн.  </t>
  </si>
  <si>
    <t>Х-банер 60х160 см</t>
  </si>
  <si>
    <t>Прапор 90х135 см</t>
  </si>
  <si>
    <t>Накопичувач HDD Transcend StoreJet 25M3G 2TB (TS2TSJ25M3G) USB 3.1</t>
  </si>
  <si>
    <t>Прапор із інформацією про проєкт для використання під час промотуру</t>
  </si>
  <si>
    <t xml:space="preserve">Накопичувач для збереження матеріалів (фото та відео) в ході реалізації промотуру. </t>
  </si>
  <si>
    <t xml:space="preserve">Наклейки квадратні розміром 50*50 мм прорізані на листі (біла плівка) </t>
  </si>
  <si>
    <t>Друк буклета (210х297, двосторонній друк, 115гм2)</t>
  </si>
  <si>
    <t>Друк єврофлаєра  (210*99мм, двосторонній друк, 115гм2)</t>
  </si>
  <si>
    <t>Друк буклета-карти у форматі карманного путівника (210х297, двосторонній друк, 115гм2)</t>
  </si>
  <si>
    <t>Друк банера 60х160 см</t>
  </si>
  <si>
    <t>Наклейки з інформацією про проєкт будуть розміщені у закладах партнерів, ТІЦах у кожному з міст реалізації проєкту</t>
  </si>
  <si>
    <t>Буклет як інструмент інформування про промотур в кожному з міст на шляху Via Regia Ukraine</t>
  </si>
  <si>
    <t>Єврофлаєр як інструмент інформування про промотур в кожному з міст на шляху Via Regia Ukraine. Частина флаєрів (по 500 шт.) буде передано у ТІЦи в кожному з міст реалізації проекту. Залишок товару буде передано у некомерційний ТІЦ Via Regia Ukraine в місті Дубні.</t>
  </si>
  <si>
    <t>Надрукований банер для використання під час промотуру</t>
  </si>
  <si>
    <t>Фотофіксація промотуру</t>
  </si>
  <si>
    <t xml:space="preserve">Відеофіксація промотуру </t>
  </si>
  <si>
    <t>Аерозйомка промотуру</t>
  </si>
  <si>
    <t xml:space="preserve">Монтаж 2-х промороликів: 1 проморолик про культурний туризм на шляху Via Regia Ukraine та 1 відео про практичні етапи та елементи подорожі Україною </t>
  </si>
  <si>
    <t>Реклама через рекламний кабінет Facebook</t>
  </si>
  <si>
    <t>Витрат на рекламу за допомогою GoogleAdWords</t>
  </si>
  <si>
    <t>днів</t>
  </si>
  <si>
    <t>шт</t>
  </si>
  <si>
    <t xml:space="preserve">У вартість монтажу входить написання сценарію, корекція кольору, плашки, титровка, музичний ряд з ліцензією для соціальних мереж та ТБ, коротка версія (для Instagram, IGTV).   </t>
  </si>
  <si>
    <t>У вартість реклами входить: розробка стратегії для соціальних мереж заявника; написання текстів та рекламних повідомлень (по 25 унікальних текстів для кожної соціальної мережі щомісяця); розробка візуальної концепції (стрічка, сторіс, рекламні креативи); налаштування таргетиногової реклами з ціллю збільшення трафіку на сайт та створення впізнаваності бренду серед цільових аудиторій; підбір та робота з блогерами; детальна аналітика всіх виконаних завдань, запущених рекламних кампаній, оцінка їх ефективності та детальний план роботи на наступний місяць</t>
  </si>
  <si>
    <t xml:space="preserve">1. Налаштування рекламної кампанії: формування карти сеансів, формування карти цільової аудиторії, налаштування акаунта, налаштування акаунта GoogleAnalytics. 2. GoogleAdWords медійна реклама: розробка креативів (банерів) та написання оголошень, медійна реклама за кліки на ключових словах на сайтах партнерів, реклама за кліки по аудиторіях за інтересами. 3. GoogleAdWords YouTube: за перeгляди відео, за кліки по аудиторіях за інтересами. 4. GoogleAdWords пошукова реклама: збір та пошук сематики, написання оголошень, пошукова реклама Google.  </t>
  </si>
  <si>
    <t xml:space="preserve">Фотозйомка перебігу промотуру 800 грн х 12 днів = 9600 грн. Із кожної локації (пам'ятки, об'єкта) в кожному місті пербування команди має бути 5-10 фотографій.  </t>
  </si>
  <si>
    <t>Зйомка відеосюжетів у форматі 4К (об’єкти+команда) – 4000 грн./день х 12 днів - 48 000 грн.</t>
  </si>
  <si>
    <t>Послуги аерозйомки (квадракоптер): обє’кти+команда, мінімум 3 запуски в день (1 запуск - 20 хв) - 3000 грн./день х 12 днів = 36000 грн.</t>
  </si>
  <si>
    <t>Розробка та створення особистого кабінету користувача з можливістю розміщення власного контенту на сайті та формування персональних маршрутів на порталі https://via-regia.org.ua/</t>
  </si>
  <si>
    <t>Вартість послуги передбачає: 3 ролі користувачів (турист, гід, компанія) та розробку окремих алгоритмів для цих цілей; розміщення інформації про туристичні маршрути, місця, культурні об'єкти, заклади харчування та проживання; розробку алгоритмів для автоматичного формування персональних маршрутів користувача та їх збереження в особистому кабінеті; синхронізація входу в особистий кабінет через профіль фейсбук; перевірку, модерацію та публікацію отриманої інформації від гідів та компаній</t>
  </si>
  <si>
    <t>Хостинг та домен для порталу https://via-regia.org.ua/</t>
  </si>
  <si>
    <t>Завантаження фото 360 на сервер; завантаження віртуальних 3D панорам на сервер; завантаження віртуальних 3D турів на сервер; завантаження віртуальних 3D відеотурів на сервер;  періодичне доповнення ресурсу новим контентом; технічний супровід та підтримка</t>
  </si>
  <si>
    <t>Переклад контенту порталу на англійську, німецьку та польську мови</t>
  </si>
  <si>
    <t>Розробка та укладення договору про передачу авторських прав на розроблений маршрут</t>
  </si>
  <si>
    <t>Створення віртуального кастомного 3д туру на порталі для віртуальної екскурсії по туристичному маршруту Via Regia Ukraine з 11 міст України</t>
  </si>
  <si>
    <t>Зйомка 3-D аеропанорам в 11 містах</t>
  </si>
  <si>
    <t>Транспортні послуги для проведення промотуру по маршруту (Дубно-Київ-Радомишль-Житомир-Острог-Рівне-Дубно-Броди-Львів-Городок-Володимир-Волинський-Луцьк-Дубно, 1500 км/140 годин)</t>
  </si>
  <si>
    <t xml:space="preserve">Формування бази продукту з наданих матеріалів, написання кастомного коду, підготовка інформіток, зшивання кінцевого продукту, а саме:  
- написання нового шаблону (написання нового html коду (кістяк 3Dтуру), на базі якого буде працювати вся система) з можливістю перегляду туру через VRокуляри – 35 тис.грн.
- підготовка до розміщення140 інфоміток, що будуть містити як текстову, візуальну (відео, 3D тури та 3D панорами) і графічну інформацію (фото), а також посилання на тематичні веб-сайти та адаптація зібраного контенту під цілі проєкту – 7 тис. грн.
- створення дизайнерських графічних елементів (головне та додаткове меню туру, додаткові іконки та елементи) – 4 тис.грн.
- добавлення опціональної можливості перегляду туру за допомогою VRокулярів – 27 тис.грн.
- зшивка (збирання) всіх елементів туру в комплексний продукт, тестування та допрацювання окремих елементів – 52 тис.грн.
</t>
  </si>
  <si>
    <t>Зйомка панорам необхідна для створення віртуального кастомного 3д туру та наповнення порталу. Вартість зйомки панорами становить - 2750 грн. за 1 панораму</t>
  </si>
  <si>
    <t xml:space="preserve">Оплата за оренду мікроавтобуса (наприклад, Hyundai H1, Volkswagen Caravelle) складатиметься із розміру тарифу 16 грн/км для перевезення учасників промотуру (8 осіб) по маршруту Дубно-Київ-Радомишль-Житомир-Острог-Рівне-Дубно-Броди-Львів-Городок-Володимир-Волинський-Луцьк-Дубно (1300 км.) та переміщень між туристичними локаціями (200 км) що в загальному становить 1500 км. Розрахунок витрат на перевезення - 1500 км х 16 грн/км = 24000 грн. Крім того, перевізник при розрахунку вартості оренди автотранспорту буде брати плату за очікування із розрахунку 400 грн/год. Розрахунок вартості витрат за простій транспорту - 12 діб промотуру х 4 год./добу простою х 312,50 грн/год = 15000 грн. Загальна вартість оренди автотранспорту - 24000 грн. + 15000 грн. = 39000 грн.    
Промотур є вагомим елементом інформаційної капанії в рамках проєкту, що, в свою чергу, створить інформаційний привід для поширення інформації серед цільової та опосередкованої аудиторій в кожному із міст реалізації даного проєкту. Планується, що в рамках протуру будуть брати участь 8 осіб: 2 члени команди проєкту, 1 відеограф/фотограф та 5 осіб (блогери), які не отримуватимуть оплату в рамках проєкту. </t>
  </si>
  <si>
    <t xml:space="preserve">Встановлення туристичних вказівників </t>
  </si>
  <si>
    <t>Встановлення інформаційних табличок</t>
  </si>
  <si>
    <t>13.4.9</t>
  </si>
  <si>
    <t xml:space="preserve">Друк стилізованих футболок для учасників промотуру </t>
  </si>
  <si>
    <t>13.4.10</t>
  </si>
  <si>
    <t xml:space="preserve">Друк стилізоіваних кепок для учасників промотуру </t>
  </si>
  <si>
    <t>13.4.11</t>
  </si>
  <si>
    <t>13.4.12</t>
  </si>
  <si>
    <t>Віталій КОРНІЙЧУК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</si>
</sst>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8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8" xfId="0" applyNumberFormat="1" applyFont="1" applyBorder="1" applyAlignment="1">
      <alignment horizontal="center" vertical="center"/>
    </xf>
    <xf numFmtId="49" fontId="37" fillId="0" borderId="115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8" fillId="0" borderId="114" xfId="0" applyNumberFormat="1" applyFont="1" applyBorder="1" applyAlignment="1">
      <alignment horizontal="center" vertical="center"/>
    </xf>
    <xf numFmtId="4" fontId="38" fillId="0" borderId="114" xfId="0" applyNumberFormat="1" applyFont="1" applyBorder="1" applyAlignment="1">
      <alignment horizontal="center" vertical="center"/>
    </xf>
    <xf numFmtId="4" fontId="41" fillId="0" borderId="114" xfId="0" applyNumberFormat="1" applyFont="1" applyBorder="1" applyAlignment="1">
      <alignment horizontal="center" vertical="center"/>
    </xf>
    <xf numFmtId="10" fontId="42" fillId="0" borderId="114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42" fillId="0" borderId="118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10" fontId="37" fillId="0" borderId="121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10" fontId="42" fillId="0" borderId="120" xfId="0" applyNumberFormat="1" applyFont="1" applyBorder="1" applyAlignment="1">
      <alignment horizontal="center" vertical="center"/>
    </xf>
    <xf numFmtId="4" fontId="38" fillId="0" borderId="122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 wrapText="1"/>
    </xf>
    <xf numFmtId="10" fontId="38" fillId="0" borderId="131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41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2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44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4" fillId="0" borderId="145" xfId="0" applyFont="1" applyBorder="1" applyAlignment="1">
      <alignment vertical="top" wrapText="1"/>
    </xf>
    <xf numFmtId="0" fontId="44" fillId="0" borderId="146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9" fontId="2" fillId="6" borderId="60" xfId="0" applyNumberFormat="1" applyFont="1" applyFill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164" fontId="2" fillId="0" borderId="114" xfId="0" applyNumberFormat="1" applyFont="1" applyBorder="1" applyAlignment="1">
      <alignment vertical="top"/>
    </xf>
    <xf numFmtId="49" fontId="3" fillId="0" borderId="114" xfId="0" applyNumberFormat="1" applyFont="1" applyBorder="1" applyAlignment="1">
      <alignment horizontal="center" vertical="top"/>
    </xf>
    <xf numFmtId="4" fontId="1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Fill="1" applyBorder="1" applyAlignment="1">
      <alignment horizontal="right" vertical="top"/>
    </xf>
    <xf numFmtId="10" fontId="12" fillId="0" borderId="114" xfId="0" applyNumberFormat="1" applyFont="1" applyFill="1" applyBorder="1" applyAlignment="1">
      <alignment horizontal="right" vertical="top"/>
    </xf>
    <xf numFmtId="0" fontId="0" fillId="0" borderId="114" xfId="0" applyFont="1" applyBorder="1" applyAlignment="1"/>
    <xf numFmtId="0" fontId="1" fillId="0" borderId="0" xfId="0" applyFont="1" applyBorder="1" applyAlignment="1">
      <alignment vertical="top"/>
    </xf>
    <xf numFmtId="0" fontId="0" fillId="0" borderId="0" xfId="0" applyFont="1" applyBorder="1" applyAlignment="1"/>
    <xf numFmtId="164" fontId="2" fillId="0" borderId="118" xfId="0" applyNumberFormat="1" applyFont="1" applyBorder="1" applyAlignment="1">
      <alignment vertical="top"/>
    </xf>
    <xf numFmtId="49" fontId="3" fillId="0" borderId="118" xfId="0" applyNumberFormat="1" applyFont="1" applyBorder="1" applyAlignment="1">
      <alignment horizontal="center" vertical="top"/>
    </xf>
    <xf numFmtId="0" fontId="1" fillId="0" borderId="118" xfId="0" applyFont="1" applyBorder="1" applyAlignment="1">
      <alignment horizontal="center" vertical="top"/>
    </xf>
    <xf numFmtId="4" fontId="1" fillId="0" borderId="118" xfId="0" applyNumberFormat="1" applyFont="1" applyBorder="1" applyAlignment="1">
      <alignment horizontal="right" vertical="top"/>
    </xf>
    <xf numFmtId="0" fontId="0" fillId="0" borderId="118" xfId="0" applyFont="1" applyBorder="1" applyAlignment="1"/>
    <xf numFmtId="0" fontId="0" fillId="0" borderId="137" xfId="0" applyFont="1" applyBorder="1" applyAlignment="1"/>
    <xf numFmtId="0" fontId="0" fillId="0" borderId="136" xfId="0" applyFont="1" applyBorder="1" applyAlignment="1"/>
    <xf numFmtId="4" fontId="12" fillId="0" borderId="64" xfId="0" applyNumberFormat="1" applyFont="1" applyBorder="1" applyAlignment="1">
      <alignment horizontal="right" vertical="top"/>
    </xf>
    <xf numFmtId="0" fontId="30" fillId="0" borderId="136" xfId="0" applyFont="1" applyBorder="1" applyAlignment="1">
      <alignment vertical="top" wrapText="1"/>
    </xf>
    <xf numFmtId="0" fontId="1" fillId="0" borderId="99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44" fillId="0" borderId="147" xfId="0" applyFont="1" applyBorder="1" applyAlignment="1">
      <alignment vertical="top" wrapText="1"/>
    </xf>
    <xf numFmtId="0" fontId="30" fillId="0" borderId="148" xfId="0" applyFont="1" applyBorder="1" applyAlignment="1">
      <alignment vertical="top" wrapText="1"/>
    </xf>
    <xf numFmtId="0" fontId="0" fillId="0" borderId="0" xfId="0" applyFont="1" applyAlignment="1"/>
    <xf numFmtId="0" fontId="30" fillId="0" borderId="149" xfId="0" applyFont="1" applyBorder="1" applyAlignment="1">
      <alignment vertical="top" wrapText="1"/>
    </xf>
    <xf numFmtId="0" fontId="44" fillId="0" borderId="145" xfId="0" applyFont="1" applyFill="1" applyBorder="1" applyAlignment="1">
      <alignment vertical="top" wrapText="1"/>
    </xf>
    <xf numFmtId="0" fontId="44" fillId="0" borderId="150" xfId="0" applyFont="1" applyBorder="1" applyAlignment="1">
      <alignment vertical="top" wrapText="1"/>
    </xf>
    <xf numFmtId="0" fontId="44" fillId="0" borderId="151" xfId="0" applyFont="1" applyBorder="1" applyAlignment="1">
      <alignment horizontal="center" vertical="top"/>
    </xf>
    <xf numFmtId="0" fontId="44" fillId="0" borderId="152" xfId="0" applyFont="1" applyBorder="1" applyAlignment="1">
      <alignment horizontal="center" vertical="top"/>
    </xf>
    <xf numFmtId="0" fontId="30" fillId="0" borderId="153" xfId="0" applyFont="1" applyBorder="1" applyAlignment="1">
      <alignment vertical="top" wrapText="1"/>
    </xf>
    <xf numFmtId="0" fontId="44" fillId="0" borderId="154" xfId="0" applyFont="1" applyBorder="1" applyAlignment="1">
      <alignment wrapText="1"/>
    </xf>
    <xf numFmtId="0" fontId="44" fillId="0" borderId="155" xfId="0" applyFont="1" applyFill="1" applyBorder="1" applyAlignment="1">
      <alignment vertical="top" wrapText="1"/>
    </xf>
    <xf numFmtId="0" fontId="45" fillId="0" borderId="156" xfId="0" applyFont="1" applyBorder="1" applyAlignment="1">
      <alignment wrapText="1"/>
    </xf>
    <xf numFmtId="0" fontId="44" fillId="0" borderId="157" xfId="0" applyFont="1" applyFill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158" xfId="0" applyFont="1" applyBorder="1" applyAlignment="1">
      <alignment horizontal="center" vertical="top"/>
    </xf>
    <xf numFmtId="0" fontId="30" fillId="0" borderId="159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4" fillId="0" borderId="146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49" fontId="47" fillId="0" borderId="160" xfId="0" applyNumberFormat="1" applyFont="1" applyBorder="1" applyAlignment="1">
      <alignment horizontal="center" vertical="top"/>
    </xf>
    <xf numFmtId="0" fontId="44" fillId="0" borderId="146" xfId="0" applyFont="1" applyFill="1" applyBorder="1" applyAlignment="1">
      <alignment vertical="top" wrapText="1"/>
    </xf>
    <xf numFmtId="0" fontId="44" fillId="0" borderId="161" xfId="0" applyFont="1" applyBorder="1" applyAlignment="1">
      <alignment horizontal="center" vertical="top"/>
    </xf>
    <xf numFmtId="0" fontId="44" fillId="0" borderId="162" xfId="0" applyFont="1" applyBorder="1" applyAlignment="1">
      <alignment horizontal="center" vertical="top"/>
    </xf>
    <xf numFmtId="0" fontId="44" fillId="0" borderId="163" xfId="0" applyFont="1" applyBorder="1" applyAlignment="1">
      <alignment vertical="top" wrapText="1"/>
    </xf>
    <xf numFmtId="0" fontId="44" fillId="0" borderId="164" xfId="0" applyFont="1" applyBorder="1" applyAlignment="1">
      <alignment horizontal="center" vertical="top"/>
    </xf>
    <xf numFmtId="10" fontId="12" fillId="0" borderId="35" xfId="0" applyNumberFormat="1" applyFont="1" applyFill="1" applyBorder="1" applyAlignment="1">
      <alignment horizontal="right" vertical="top"/>
    </xf>
    <xf numFmtId="0" fontId="30" fillId="0" borderId="96" xfId="0" applyFont="1" applyBorder="1" applyAlignment="1">
      <alignment vertical="top" wrapText="1"/>
    </xf>
    <xf numFmtId="0" fontId="30" fillId="0" borderId="114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8" xfId="0" applyFont="1" applyBorder="1" applyAlignment="1">
      <alignment horizontal="center" vertical="center" wrapText="1"/>
    </xf>
    <xf numFmtId="0" fontId="15" fillId="0" borderId="139" xfId="0" applyFont="1" applyBorder="1"/>
    <xf numFmtId="0" fontId="15" fillId="0" borderId="140" xfId="0" applyFont="1" applyBorder="1"/>
    <xf numFmtId="0" fontId="39" fillId="0" borderId="123" xfId="0" applyFont="1" applyBorder="1" applyAlignment="1">
      <alignment horizontal="center" vertical="center" wrapText="1"/>
    </xf>
    <xf numFmtId="0" fontId="15" fillId="0" borderId="124" xfId="0" applyFont="1" applyBorder="1"/>
    <xf numFmtId="0" fontId="15" fillId="0" borderId="84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127" xfId="0" applyFont="1" applyBorder="1"/>
    <xf numFmtId="0" fontId="39" fillId="0" borderId="128" xfId="0" applyFont="1" applyBorder="1" applyAlignment="1">
      <alignment horizontal="center" vertical="center" wrapText="1"/>
    </xf>
    <xf numFmtId="0" fontId="15" fillId="0" borderId="99" xfId="0" applyFont="1" applyBorder="1"/>
    <xf numFmtId="0" fontId="15" fillId="0" borderId="129" xfId="0" applyFont="1" applyBorder="1"/>
    <xf numFmtId="0" fontId="15" fillId="0" borderId="130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8" xfId="0" applyFont="1" applyBorder="1"/>
    <xf numFmtId="0" fontId="2" fillId="0" borderId="35" xfId="0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4" zoomScale="80" zoomScaleNormal="80" workbookViewId="0">
      <selection activeCell="I29" sqref="I29"/>
    </sheetView>
  </sheetViews>
  <sheetFormatPr defaultColWidth="12.625" defaultRowHeight="15" customHeight="1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6.75" customWidth="1"/>
    <col min="10" max="10" width="8.875" customWidth="1"/>
    <col min="11" max="11" width="6.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>
      <c r="A1" s="411" t="s">
        <v>0</v>
      </c>
      <c r="B1" s="410"/>
      <c r="C1" s="1"/>
      <c r="D1" s="2"/>
      <c r="E1" s="1"/>
      <c r="F1" s="1"/>
      <c r="G1" s="1"/>
      <c r="H1" s="2" t="s">
        <v>315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>
      <c r="A2" s="3"/>
      <c r="B2" s="1"/>
      <c r="C2" s="1"/>
      <c r="D2" s="2"/>
      <c r="E2" s="1"/>
      <c r="F2" s="1"/>
      <c r="G2" s="1"/>
      <c r="H2" s="411" t="s">
        <v>316</v>
      </c>
      <c r="I2" s="411"/>
      <c r="J2" s="4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>
      <c r="A3" s="3"/>
      <c r="B3" s="1"/>
      <c r="C3" s="1"/>
      <c r="D3" s="2"/>
      <c r="E3" s="1"/>
      <c r="F3" s="1"/>
      <c r="G3" s="1"/>
      <c r="H3" s="411" t="s">
        <v>317</v>
      </c>
      <c r="I3" s="411"/>
      <c r="J3" s="4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>
      <c r="A10" s="184" t="s">
        <v>1</v>
      </c>
      <c r="B10" s="185"/>
      <c r="C10" s="185" t="s">
        <v>318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>
      <c r="A11" s="187" t="s">
        <v>2</v>
      </c>
      <c r="B11" s="185" t="s">
        <v>319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>
      <c r="A12" s="187" t="s">
        <v>314</v>
      </c>
      <c r="B12" s="185"/>
      <c r="C12" s="185" t="s">
        <v>320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>
      <c r="A13" s="187" t="s">
        <v>3</v>
      </c>
      <c r="B13" s="185" t="s">
        <v>321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>
      <c r="A14" s="187" t="s">
        <v>4</v>
      </c>
      <c r="B14" s="185"/>
      <c r="C14" s="185" t="s">
        <v>322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>
      <c r="A15" s="187" t="s">
        <v>5</v>
      </c>
      <c r="B15" s="185"/>
      <c r="C15" s="185" t="s">
        <v>323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7" customFormat="1" ht="15.75">
      <c r="A18" s="285"/>
      <c r="B18" s="412" t="s">
        <v>272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286"/>
      <c r="P18" s="287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</row>
    <row r="19" spans="1:31" s="277" customFormat="1" ht="15.75">
      <c r="A19" s="285"/>
      <c r="B19" s="412" t="s">
        <v>273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286"/>
      <c r="P19" s="287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</row>
    <row r="20" spans="1:31" s="277" customFormat="1" ht="15.75">
      <c r="A20" s="285"/>
      <c r="B20" s="413" t="s">
        <v>324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286"/>
      <c r="P20" s="287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</row>
    <row r="21" spans="1:31" s="277" customFormat="1" ht="15.75">
      <c r="A21" s="285"/>
      <c r="B21" s="3"/>
      <c r="C21" s="1"/>
      <c r="D21" s="288"/>
      <c r="E21" s="288"/>
      <c r="F21" s="288"/>
      <c r="G21" s="288"/>
      <c r="H21" s="288"/>
      <c r="I21" s="288"/>
      <c r="J21" s="289"/>
      <c r="K21" s="288"/>
      <c r="L21" s="289"/>
      <c r="M21" s="288"/>
      <c r="N21" s="289"/>
      <c r="O21" s="286"/>
      <c r="P21" s="287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</row>
    <row r="22" spans="1:31" s="277" customFormat="1" ht="15.75" thickBot="1">
      <c r="D22" s="290"/>
      <c r="E22" s="290"/>
      <c r="F22" s="290"/>
      <c r="G22" s="290"/>
      <c r="H22" s="290"/>
      <c r="I22" s="290"/>
      <c r="J22" s="291"/>
      <c r="K22" s="290"/>
      <c r="L22" s="291"/>
      <c r="M22" s="290"/>
      <c r="N22" s="291"/>
      <c r="O22" s="290"/>
      <c r="P22" s="291"/>
    </row>
    <row r="23" spans="1:31" s="277" customFormat="1">
      <c r="A23" s="414"/>
      <c r="B23" s="417" t="s">
        <v>274</v>
      </c>
      <c r="C23" s="418"/>
      <c r="D23" s="420" t="s">
        <v>275</v>
      </c>
      <c r="E23" s="421"/>
      <c r="F23" s="421"/>
      <c r="G23" s="421"/>
      <c r="H23" s="421"/>
      <c r="I23" s="421"/>
      <c r="J23" s="422"/>
      <c r="K23" s="423" t="s">
        <v>276</v>
      </c>
      <c r="L23" s="418"/>
      <c r="M23" s="423" t="s">
        <v>277</v>
      </c>
      <c r="N23" s="425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</row>
    <row r="24" spans="1:31" s="277" customFormat="1" ht="135.6" customHeight="1">
      <c r="A24" s="415"/>
      <c r="B24" s="408"/>
      <c r="C24" s="419"/>
      <c r="D24" s="293" t="s">
        <v>310</v>
      </c>
      <c r="E24" s="294" t="s">
        <v>311</v>
      </c>
      <c r="F24" s="294" t="s">
        <v>278</v>
      </c>
      <c r="G24" s="294" t="s">
        <v>279</v>
      </c>
      <c r="H24" s="294" t="s">
        <v>6</v>
      </c>
      <c r="I24" s="427" t="s">
        <v>280</v>
      </c>
      <c r="J24" s="428"/>
      <c r="K24" s="424"/>
      <c r="L24" s="419"/>
      <c r="M24" s="424"/>
      <c r="N24" s="426"/>
      <c r="Q24" s="295"/>
    </row>
    <row r="25" spans="1:31" s="277" customFormat="1" ht="60.75" thickBot="1">
      <c r="A25" s="416"/>
      <c r="B25" s="332" t="s">
        <v>269</v>
      </c>
      <c r="C25" s="327" t="s">
        <v>281</v>
      </c>
      <c r="D25" s="326" t="s">
        <v>281</v>
      </c>
      <c r="E25" s="328" t="s">
        <v>281</v>
      </c>
      <c r="F25" s="328" t="s">
        <v>281</v>
      </c>
      <c r="G25" s="328" t="s">
        <v>281</v>
      </c>
      <c r="H25" s="328" t="s">
        <v>281</v>
      </c>
      <c r="I25" s="328" t="s">
        <v>269</v>
      </c>
      <c r="J25" s="329" t="s">
        <v>282</v>
      </c>
      <c r="K25" s="326" t="s">
        <v>269</v>
      </c>
      <c r="L25" s="327" t="s">
        <v>281</v>
      </c>
      <c r="M25" s="330" t="s">
        <v>269</v>
      </c>
      <c r="N25" s="331" t="s">
        <v>281</v>
      </c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</row>
    <row r="26" spans="1:31" s="277" customFormat="1">
      <c r="A26" s="334" t="s">
        <v>283</v>
      </c>
      <c r="B26" s="305" t="s">
        <v>284</v>
      </c>
      <c r="C26" s="306" t="s">
        <v>285</v>
      </c>
      <c r="D26" s="307" t="s">
        <v>286</v>
      </c>
      <c r="E26" s="308" t="s">
        <v>287</v>
      </c>
      <c r="F26" s="308" t="s">
        <v>288</v>
      </c>
      <c r="G26" s="308" t="s">
        <v>289</v>
      </c>
      <c r="H26" s="308" t="s">
        <v>290</v>
      </c>
      <c r="I26" s="308" t="s">
        <v>291</v>
      </c>
      <c r="J26" s="306" t="s">
        <v>292</v>
      </c>
      <c r="K26" s="307" t="s">
        <v>293</v>
      </c>
      <c r="L26" s="306" t="s">
        <v>294</v>
      </c>
      <c r="M26" s="307" t="s">
        <v>295</v>
      </c>
      <c r="N26" s="306" t="s">
        <v>296</v>
      </c>
      <c r="O26" s="297"/>
      <c r="P26" s="297"/>
      <c r="Q26" s="298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</row>
    <row r="27" spans="1:31" s="277" customFormat="1">
      <c r="A27" s="335" t="s">
        <v>297</v>
      </c>
      <c r="B27" s="333">
        <v>0.99760000000000004</v>
      </c>
      <c r="C27" s="310">
        <v>855854.76</v>
      </c>
      <c r="D27" s="310">
        <v>0</v>
      </c>
      <c r="E27" s="310">
        <v>0</v>
      </c>
      <c r="F27" s="310">
        <v>0</v>
      </c>
      <c r="G27" s="310">
        <v>0</v>
      </c>
      <c r="H27" s="310">
        <v>2100</v>
      </c>
      <c r="I27" s="309">
        <v>2.3999999999999998E-3</v>
      </c>
      <c r="J27" s="310">
        <f>D27+E27+F27+G27+H27</f>
        <v>2100</v>
      </c>
      <c r="K27" s="309">
        <v>0</v>
      </c>
      <c r="L27" s="310">
        <v>0</v>
      </c>
      <c r="M27" s="311">
        <v>1</v>
      </c>
      <c r="N27" s="312">
        <f>C27+J27+L27</f>
        <v>857954.76</v>
      </c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</row>
    <row r="28" spans="1:31" s="277" customFormat="1">
      <c r="A28" s="336" t="s">
        <v>298</v>
      </c>
      <c r="B28" s="333">
        <f>(C28*B27)/C27</f>
        <v>0.97263464663560451</v>
      </c>
      <c r="C28" s="313">
        <v>834436.64</v>
      </c>
      <c r="D28" s="310">
        <v>0</v>
      </c>
      <c r="E28" s="310">
        <v>0</v>
      </c>
      <c r="F28" s="310">
        <v>0</v>
      </c>
      <c r="G28" s="310">
        <v>0</v>
      </c>
      <c r="H28" s="310">
        <v>2102.7600000000002</v>
      </c>
      <c r="I28" s="309">
        <f>(J28*I27)/J27</f>
        <v>2.4031542857142858E-3</v>
      </c>
      <c r="J28" s="310">
        <f>D28+E28+F28+G28+H28</f>
        <v>2102.7600000000002</v>
      </c>
      <c r="K28" s="309"/>
      <c r="L28" s="310"/>
      <c r="M28" s="314">
        <f>(N28*M27)/N27</f>
        <v>0.97503905683791536</v>
      </c>
      <c r="N28" s="312">
        <f>C28+J28+L28</f>
        <v>836539.4</v>
      </c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</row>
    <row r="29" spans="1:31" s="277" customFormat="1" ht="15.75" thickBot="1">
      <c r="A29" s="337" t="s">
        <v>299</v>
      </c>
      <c r="B29" s="333">
        <f t="shared" ref="B29:B30" si="0">(C29*B28)/C28</f>
        <v>0.76043774530155106</v>
      </c>
      <c r="C29" s="316">
        <v>652390</v>
      </c>
      <c r="D29" s="316">
        <v>0</v>
      </c>
      <c r="E29" s="316">
        <v>0</v>
      </c>
      <c r="F29" s="316">
        <v>0</v>
      </c>
      <c r="G29" s="316">
        <v>0</v>
      </c>
      <c r="H29" s="316">
        <v>2102.7600000000002</v>
      </c>
      <c r="I29" s="309">
        <f>(J29*I28)/J28</f>
        <v>2.4031542857142858E-3</v>
      </c>
      <c r="J29" s="316">
        <f t="shared" ref="J29:J30" si="1">D29+E29+F29+G29+H29</f>
        <v>2102.7600000000002</v>
      </c>
      <c r="K29" s="315"/>
      <c r="L29" s="316"/>
      <c r="M29" s="317">
        <f>(N29*M27)/N27</f>
        <v>0.76285229771322671</v>
      </c>
      <c r="N29" s="318">
        <f>C29+J29+L29</f>
        <v>654492.76</v>
      </c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</row>
    <row r="30" spans="1:31" s="277" customFormat="1" ht="30.75" thickBot="1">
      <c r="A30" s="338" t="s">
        <v>300</v>
      </c>
      <c r="B30" s="333">
        <f t="shared" si="0"/>
        <v>0.2121969013340535</v>
      </c>
      <c r="C30" s="319">
        <f t="shared" ref="C30:H30" si="2">C28-C29</f>
        <v>182046.64</v>
      </c>
      <c r="D30" s="320">
        <f t="shared" si="2"/>
        <v>0</v>
      </c>
      <c r="E30" s="321">
        <f t="shared" si="2"/>
        <v>0</v>
      </c>
      <c r="F30" s="321">
        <f t="shared" si="2"/>
        <v>0</v>
      </c>
      <c r="G30" s="321">
        <f t="shared" si="2"/>
        <v>0</v>
      </c>
      <c r="H30" s="321">
        <f t="shared" si="2"/>
        <v>0</v>
      </c>
      <c r="I30" s="322"/>
      <c r="J30" s="319">
        <f t="shared" si="1"/>
        <v>0</v>
      </c>
      <c r="K30" s="323"/>
      <c r="L30" s="319">
        <f>L28-L29</f>
        <v>0</v>
      </c>
      <c r="M30" s="324">
        <f>(N30*M27)/N27</f>
        <v>0.2121867591246886</v>
      </c>
      <c r="N30" s="325">
        <f>C30+J30+L30</f>
        <v>182046.64</v>
      </c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7" customFormat="1" ht="15.75" customHeight="1">
      <c r="A32" s="299"/>
      <c r="B32" s="299" t="s">
        <v>301</v>
      </c>
      <c r="C32" s="407" t="s">
        <v>325</v>
      </c>
      <c r="D32" s="408"/>
      <c r="E32" s="408"/>
      <c r="F32" s="299"/>
      <c r="G32" s="300"/>
      <c r="H32" s="300"/>
      <c r="I32" s="301"/>
      <c r="J32" s="407" t="s">
        <v>391</v>
      </c>
      <c r="K32" s="408"/>
      <c r="L32" s="408"/>
      <c r="M32" s="408"/>
      <c r="N32" s="408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</row>
    <row r="33" spans="1:26" s="277" customFormat="1" ht="15.75" customHeight="1">
      <c r="D33" s="302" t="s">
        <v>302</v>
      </c>
      <c r="F33" s="303"/>
      <c r="G33" s="409" t="s">
        <v>303</v>
      </c>
      <c r="H33" s="410"/>
      <c r="I33" s="290"/>
      <c r="J33" s="409" t="s">
        <v>304</v>
      </c>
      <c r="K33" s="410"/>
      <c r="L33" s="410"/>
      <c r="M33" s="410"/>
      <c r="N33" s="410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T1019"/>
  <sheetViews>
    <sheetView tabSelected="1" zoomScaleNormal="100" workbookViewId="0">
      <pane ySplit="10" topLeftCell="A14" activePane="bottomLeft" state="frozen"/>
      <selection pane="bottomLeft" activeCell="U191" sqref="U191:X191"/>
    </sheetView>
  </sheetViews>
  <sheetFormatPr defaultColWidth="12.625" defaultRowHeight="15" customHeight="1" outlineLevelCol="1"/>
  <cols>
    <col min="1" max="1" width="10.625" customWidth="1"/>
    <col min="2" max="2" width="6.625" customWidth="1"/>
    <col min="3" max="3" width="44.125" customWidth="1"/>
    <col min="4" max="4" width="9.875" customWidth="1"/>
    <col min="5" max="5" width="10" customWidth="1"/>
    <col min="6" max="6" width="14.25" customWidth="1"/>
    <col min="7" max="7" width="15" customWidth="1"/>
    <col min="8" max="8" width="10.25" style="273" customWidth="1"/>
    <col min="9" max="10" width="13.625" style="273" customWidth="1"/>
    <col min="11" max="11" width="9.125" customWidth="1" outlineLevel="1"/>
    <col min="12" max="13" width="13.625" customWidth="1" outlineLevel="1"/>
    <col min="14" max="14" width="9.125" style="273" customWidth="1" outlineLevel="1"/>
    <col min="15" max="16" width="13.625" style="273" customWidth="1" outlineLevel="1"/>
    <col min="17" max="17" width="9.125" customWidth="1" outlineLevel="1"/>
    <col min="18" max="19" width="13.625" customWidth="1" outlineLevel="1"/>
    <col min="20" max="20" width="9.125" style="273" customWidth="1" outlineLevel="1"/>
    <col min="21" max="22" width="13.625" style="273" customWidth="1" outlineLevel="1"/>
    <col min="23" max="25" width="12.625" style="273" customWidth="1"/>
    <col min="26" max="26" width="13.625" style="273" customWidth="1"/>
    <col min="27" max="27" width="24.5" style="264" customWidth="1"/>
    <col min="28" max="28" width="16" style="273" customWidth="1"/>
    <col min="29" max="33" width="5.875" customWidth="1"/>
  </cols>
  <sheetData>
    <row r="1" spans="1:33" ht="15.75">
      <c r="A1" s="460" t="s">
        <v>312</v>
      </c>
      <c r="B1" s="410"/>
      <c r="C1" s="410"/>
      <c r="D1" s="410"/>
      <c r="E1" s="41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4"/>
      <c r="Y1" s="14"/>
      <c r="Z1" s="14"/>
      <c r="AA1" s="241"/>
      <c r="AB1" s="1"/>
      <c r="AC1" s="1"/>
      <c r="AD1" s="1"/>
      <c r="AE1" s="1"/>
      <c r="AF1" s="1"/>
      <c r="AG1" s="1"/>
    </row>
    <row r="2" spans="1:33" s="186" customFormat="1" ht="19.5" customHeight="1">
      <c r="A2" s="473" t="str">
        <f>Фінансування!A12</f>
        <v>Назва Грантоотримувача:</v>
      </c>
      <c r="B2" s="473"/>
      <c r="C2" s="473"/>
      <c r="D2" s="474" t="s">
        <v>320</v>
      </c>
      <c r="E2" s="474"/>
      <c r="F2" s="474"/>
      <c r="G2" s="474"/>
      <c r="H2" s="474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2"/>
      <c r="AB2" s="192"/>
      <c r="AC2" s="192"/>
      <c r="AD2" s="192"/>
      <c r="AE2" s="192"/>
      <c r="AF2" s="192"/>
      <c r="AG2" s="192"/>
    </row>
    <row r="3" spans="1:33" s="186" customFormat="1" ht="19.5" customHeight="1">
      <c r="A3" s="193" t="str">
        <f>Фінансування!A13</f>
        <v>Назва проєкту:</v>
      </c>
      <c r="B3" s="189"/>
      <c r="C3" s="188"/>
      <c r="D3" s="185" t="s">
        <v>321</v>
      </c>
      <c r="E3" s="185"/>
      <c r="F3" s="185"/>
      <c r="G3" s="185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2"/>
      <c r="AB3" s="192"/>
      <c r="AC3" s="192"/>
      <c r="AD3" s="192"/>
      <c r="AE3" s="192"/>
      <c r="AF3" s="192"/>
      <c r="AG3" s="192"/>
    </row>
    <row r="4" spans="1:33" s="186" customFormat="1" ht="19.5" customHeight="1">
      <c r="A4" s="193" t="str">
        <f>Фінансування!A14</f>
        <v>Дата початку проєкту:</v>
      </c>
      <c r="B4" s="192"/>
      <c r="C4" s="192"/>
      <c r="D4" s="192" t="s">
        <v>322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3"/>
      <c r="AB4" s="192"/>
      <c r="AC4" s="192"/>
      <c r="AD4" s="192"/>
      <c r="AE4" s="192"/>
      <c r="AF4" s="192"/>
      <c r="AG4" s="192"/>
    </row>
    <row r="5" spans="1:33" s="186" customFormat="1" ht="19.5" customHeight="1">
      <c r="A5" s="193" t="str">
        <f>Фінансування!A15</f>
        <v>Дата завершення проєкту:</v>
      </c>
      <c r="B5" s="192"/>
      <c r="C5" s="192"/>
      <c r="D5" s="192" t="s">
        <v>323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3"/>
      <c r="AB5" s="192"/>
      <c r="AC5" s="192"/>
      <c r="AD5" s="192"/>
      <c r="AE5" s="192"/>
      <c r="AF5" s="192"/>
      <c r="AG5" s="192"/>
    </row>
    <row r="6" spans="1:33" thickBot="1">
      <c r="A6" s="3"/>
      <c r="B6" s="15"/>
      <c r="C6" s="16"/>
      <c r="D6" s="17"/>
      <c r="E6" s="18"/>
      <c r="F6" s="18"/>
      <c r="G6" s="18"/>
      <c r="H6" s="18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44"/>
      <c r="AB6" s="1"/>
      <c r="AC6" s="1"/>
      <c r="AD6" s="1"/>
      <c r="AE6" s="1"/>
      <c r="AF6" s="1"/>
      <c r="AG6" s="1"/>
    </row>
    <row r="7" spans="1:33" ht="26.25" customHeight="1" thickBot="1">
      <c r="A7" s="461" t="s">
        <v>264</v>
      </c>
      <c r="B7" s="464" t="s">
        <v>10</v>
      </c>
      <c r="C7" s="467" t="s">
        <v>11</v>
      </c>
      <c r="D7" s="470" t="s">
        <v>12</v>
      </c>
      <c r="E7" s="437" t="s">
        <v>13</v>
      </c>
      <c r="F7" s="438"/>
      <c r="G7" s="438"/>
      <c r="H7" s="438"/>
      <c r="I7" s="438"/>
      <c r="J7" s="439"/>
      <c r="K7" s="437" t="s">
        <v>251</v>
      </c>
      <c r="L7" s="438"/>
      <c r="M7" s="438"/>
      <c r="N7" s="438"/>
      <c r="O7" s="438"/>
      <c r="P7" s="439"/>
      <c r="Q7" s="437" t="s">
        <v>252</v>
      </c>
      <c r="R7" s="438"/>
      <c r="S7" s="438"/>
      <c r="T7" s="438"/>
      <c r="U7" s="438"/>
      <c r="V7" s="439"/>
      <c r="W7" s="446" t="s">
        <v>266</v>
      </c>
      <c r="X7" s="447"/>
      <c r="Y7" s="447"/>
      <c r="Z7" s="448"/>
      <c r="AA7" s="443" t="s">
        <v>313</v>
      </c>
      <c r="AB7" s="1"/>
      <c r="AC7" s="1"/>
      <c r="AD7" s="1"/>
      <c r="AE7" s="1"/>
      <c r="AF7" s="1"/>
      <c r="AG7" s="1"/>
    </row>
    <row r="8" spans="1:33" ht="42" customHeight="1" thickBot="1">
      <c r="A8" s="462"/>
      <c r="B8" s="465"/>
      <c r="C8" s="468"/>
      <c r="D8" s="471"/>
      <c r="E8" s="440" t="s">
        <v>14</v>
      </c>
      <c r="F8" s="441"/>
      <c r="G8" s="442"/>
      <c r="H8" s="440" t="s">
        <v>265</v>
      </c>
      <c r="I8" s="441"/>
      <c r="J8" s="442"/>
      <c r="K8" s="440" t="s">
        <v>14</v>
      </c>
      <c r="L8" s="441"/>
      <c r="M8" s="442"/>
      <c r="N8" s="440" t="s">
        <v>265</v>
      </c>
      <c r="O8" s="441"/>
      <c r="P8" s="442"/>
      <c r="Q8" s="440" t="s">
        <v>14</v>
      </c>
      <c r="R8" s="441"/>
      <c r="S8" s="442"/>
      <c r="T8" s="440" t="s">
        <v>265</v>
      </c>
      <c r="U8" s="441"/>
      <c r="V8" s="442"/>
      <c r="W8" s="449" t="s">
        <v>270</v>
      </c>
      <c r="X8" s="449" t="s">
        <v>271</v>
      </c>
      <c r="Y8" s="446" t="s">
        <v>267</v>
      </c>
      <c r="Z8" s="448"/>
      <c r="AA8" s="444"/>
      <c r="AB8" s="1"/>
      <c r="AC8" s="1"/>
      <c r="AD8" s="1"/>
      <c r="AE8" s="1"/>
      <c r="AF8" s="1"/>
      <c r="AG8" s="1"/>
    </row>
    <row r="9" spans="1:33" ht="30" customHeight="1" thickBot="1">
      <c r="A9" s="463"/>
      <c r="B9" s="466"/>
      <c r="C9" s="469"/>
      <c r="D9" s="472"/>
      <c r="E9" s="22" t="s">
        <v>15</v>
      </c>
      <c r="F9" s="23" t="s">
        <v>16</v>
      </c>
      <c r="G9" s="238" t="s">
        <v>262</v>
      </c>
      <c r="H9" s="22" t="s">
        <v>15</v>
      </c>
      <c r="I9" s="23" t="s">
        <v>16</v>
      </c>
      <c r="J9" s="304" t="s">
        <v>309</v>
      </c>
      <c r="K9" s="22" t="s">
        <v>15</v>
      </c>
      <c r="L9" s="23" t="s">
        <v>17</v>
      </c>
      <c r="M9" s="304" t="s">
        <v>305</v>
      </c>
      <c r="N9" s="22" t="s">
        <v>15</v>
      </c>
      <c r="O9" s="23" t="s">
        <v>17</v>
      </c>
      <c r="P9" s="304" t="s">
        <v>306</v>
      </c>
      <c r="Q9" s="22" t="s">
        <v>15</v>
      </c>
      <c r="R9" s="23" t="s">
        <v>17</v>
      </c>
      <c r="S9" s="304" t="s">
        <v>307</v>
      </c>
      <c r="T9" s="22" t="s">
        <v>15</v>
      </c>
      <c r="U9" s="23" t="s">
        <v>17</v>
      </c>
      <c r="V9" s="304" t="s">
        <v>308</v>
      </c>
      <c r="W9" s="450"/>
      <c r="X9" s="450"/>
      <c r="Y9" s="274" t="s">
        <v>268</v>
      </c>
      <c r="Z9" s="275" t="s">
        <v>269</v>
      </c>
      <c r="AA9" s="445"/>
      <c r="AB9" s="1"/>
      <c r="AC9" s="1"/>
      <c r="AD9" s="1"/>
      <c r="AE9" s="1"/>
      <c r="AF9" s="1"/>
      <c r="AG9" s="1"/>
    </row>
    <row r="10" spans="1:33" ht="24.75" customHeight="1" thickBot="1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7" t="s">
        <v>18</v>
      </c>
      <c r="B11" s="28"/>
      <c r="C11" s="29" t="s">
        <v>19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46"/>
      <c r="AB11" s="33"/>
      <c r="AC11" s="33"/>
      <c r="AD11" s="33"/>
      <c r="AE11" s="33"/>
      <c r="AF11" s="33"/>
      <c r="AG11" s="33"/>
    </row>
    <row r="12" spans="1:33" ht="30" customHeight="1" thickBot="1">
      <c r="A12" s="34" t="s">
        <v>20</v>
      </c>
      <c r="B12" s="35">
        <v>1</v>
      </c>
      <c r="C12" s="196" t="s">
        <v>258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47"/>
      <c r="AB12" s="4"/>
      <c r="AC12" s="5"/>
      <c r="AD12" s="5"/>
      <c r="AE12" s="5"/>
      <c r="AF12" s="5"/>
      <c r="AG12" s="5"/>
    </row>
    <row r="13" spans="1:33" ht="30" customHeight="1">
      <c r="A13" s="39" t="s">
        <v>21</v>
      </c>
      <c r="B13" s="40" t="s">
        <v>22</v>
      </c>
      <c r="C13" s="197" t="s">
        <v>259</v>
      </c>
      <c r="D13" s="42"/>
      <c r="E13" s="43">
        <f>SUM(E14:E18)</f>
        <v>20</v>
      </c>
      <c r="F13" s="44"/>
      <c r="G13" s="45">
        <f>SUM(G14:G18)</f>
        <v>148332</v>
      </c>
      <c r="H13" s="43">
        <f>SUM(H14:H18)</f>
        <v>20</v>
      </c>
      <c r="I13" s="44"/>
      <c r="J13" s="45">
        <f>SUM(J14:J18)</f>
        <v>148332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SUM(W14:W18)</f>
        <v>148332</v>
      </c>
      <c r="X13" s="45">
        <f>SUM(X14:X18)</f>
        <v>148332</v>
      </c>
      <c r="Y13" s="46">
        <f>W13-X13</f>
        <v>0</v>
      </c>
      <c r="Z13" s="278">
        <f>Y13/W13</f>
        <v>0</v>
      </c>
      <c r="AA13" s="248"/>
      <c r="AB13" s="47"/>
      <c r="AC13" s="47"/>
      <c r="AD13" s="47"/>
      <c r="AE13" s="47"/>
      <c r="AF13" s="47"/>
      <c r="AG13" s="47"/>
    </row>
    <row r="14" spans="1:33" ht="30" customHeight="1">
      <c r="A14" s="48" t="s">
        <v>23</v>
      </c>
      <c r="B14" s="49" t="s">
        <v>24</v>
      </c>
      <c r="C14" s="50" t="s">
        <v>326</v>
      </c>
      <c r="D14" s="51" t="s">
        <v>26</v>
      </c>
      <c r="E14" s="52">
        <v>4</v>
      </c>
      <c r="F14" s="53">
        <v>9428</v>
      </c>
      <c r="G14" s="54">
        <f t="shared" ref="G14:G18" si="0">E14*F14</f>
        <v>37712</v>
      </c>
      <c r="H14" s="52">
        <v>4</v>
      </c>
      <c r="I14" s="53">
        <v>9428</v>
      </c>
      <c r="J14" s="54">
        <f t="shared" ref="J14:J18" si="1">H14*I14</f>
        <v>37712</v>
      </c>
      <c r="K14" s="52"/>
      <c r="L14" s="53"/>
      <c r="M14" s="54">
        <f t="shared" ref="M14:M18" si="2">K14*L14</f>
        <v>0</v>
      </c>
      <c r="N14" s="52"/>
      <c r="O14" s="53"/>
      <c r="P14" s="54">
        <f t="shared" ref="P14:P18" si="3">N14*O14</f>
        <v>0</v>
      </c>
      <c r="Q14" s="52"/>
      <c r="R14" s="53"/>
      <c r="S14" s="54">
        <f t="shared" ref="S14:S18" si="4">Q14*R14</f>
        <v>0</v>
      </c>
      <c r="T14" s="52"/>
      <c r="U14" s="53"/>
      <c r="V14" s="54">
        <f t="shared" ref="V14:V18" si="5">T14*U14</f>
        <v>0</v>
      </c>
      <c r="W14" s="55">
        <f>G14+M14+S14</f>
        <v>37712</v>
      </c>
      <c r="X14" s="276">
        <f t="shared" ref="X14:X35" si="6">J14+P14+V14</f>
        <v>37712</v>
      </c>
      <c r="Y14" s="276">
        <f t="shared" ref="Y14:Y80" si="7">W14-X14</f>
        <v>0</v>
      </c>
      <c r="Z14" s="284">
        <f>Y14/W14</f>
        <v>0</v>
      </c>
      <c r="AA14" s="240"/>
      <c r="AB14" s="56"/>
      <c r="AC14" s="57"/>
      <c r="AD14" s="57"/>
      <c r="AE14" s="57"/>
      <c r="AF14" s="57"/>
      <c r="AG14" s="57"/>
    </row>
    <row r="15" spans="1:33" ht="30" customHeight="1">
      <c r="A15" s="48" t="s">
        <v>23</v>
      </c>
      <c r="B15" s="49" t="s">
        <v>27</v>
      </c>
      <c r="C15" s="350" t="s">
        <v>327</v>
      </c>
      <c r="D15" s="51" t="s">
        <v>26</v>
      </c>
      <c r="E15" s="52">
        <v>4</v>
      </c>
      <c r="F15" s="53">
        <v>7449</v>
      </c>
      <c r="G15" s="54">
        <f t="shared" si="0"/>
        <v>29796</v>
      </c>
      <c r="H15" s="52">
        <v>4</v>
      </c>
      <c r="I15" s="53">
        <v>7449</v>
      </c>
      <c r="J15" s="54">
        <f t="shared" si="1"/>
        <v>29796</v>
      </c>
      <c r="K15" s="52"/>
      <c r="L15" s="53"/>
      <c r="M15" s="54">
        <f t="shared" si="2"/>
        <v>0</v>
      </c>
      <c r="N15" s="52"/>
      <c r="O15" s="53"/>
      <c r="P15" s="54">
        <f t="shared" si="3"/>
        <v>0</v>
      </c>
      <c r="Q15" s="52"/>
      <c r="R15" s="53"/>
      <c r="S15" s="54">
        <f t="shared" si="4"/>
        <v>0</v>
      </c>
      <c r="T15" s="52"/>
      <c r="U15" s="53"/>
      <c r="V15" s="54">
        <f t="shared" si="5"/>
        <v>0</v>
      </c>
      <c r="W15" s="55">
        <f t="shared" ref="W15:W35" si="8">G15+M15+S15</f>
        <v>29796</v>
      </c>
      <c r="X15" s="280">
        <f t="shared" si="6"/>
        <v>29796</v>
      </c>
      <c r="Y15" s="280">
        <f t="shared" si="7"/>
        <v>0</v>
      </c>
      <c r="Z15" s="352">
        <f t="shared" ref="Z15:Z35" si="9">Y15/W15</f>
        <v>0</v>
      </c>
      <c r="AA15" s="240"/>
      <c r="AB15" s="57"/>
      <c r="AC15" s="57"/>
      <c r="AD15" s="57"/>
      <c r="AE15" s="57"/>
      <c r="AF15" s="57"/>
      <c r="AG15" s="57"/>
    </row>
    <row r="16" spans="1:33" ht="30" customHeight="1">
      <c r="A16" s="58" t="s">
        <v>23</v>
      </c>
      <c r="B16" s="59" t="s">
        <v>28</v>
      </c>
      <c r="C16" s="351" t="s">
        <v>328</v>
      </c>
      <c r="D16" s="60" t="s">
        <v>26</v>
      </c>
      <c r="E16" s="52">
        <v>4</v>
      </c>
      <c r="F16" s="62">
        <v>6061</v>
      </c>
      <c r="G16" s="63">
        <f t="shared" si="0"/>
        <v>24244</v>
      </c>
      <c r="H16" s="52">
        <v>4</v>
      </c>
      <c r="I16" s="62">
        <v>6061</v>
      </c>
      <c r="J16" s="63">
        <f t="shared" si="1"/>
        <v>24244</v>
      </c>
      <c r="K16" s="61"/>
      <c r="L16" s="62"/>
      <c r="M16" s="63">
        <f t="shared" si="2"/>
        <v>0</v>
      </c>
      <c r="N16" s="61"/>
      <c r="O16" s="62"/>
      <c r="P16" s="63">
        <f t="shared" si="3"/>
        <v>0</v>
      </c>
      <c r="Q16" s="61"/>
      <c r="R16" s="62"/>
      <c r="S16" s="63">
        <f t="shared" si="4"/>
        <v>0</v>
      </c>
      <c r="T16" s="61"/>
      <c r="U16" s="62"/>
      <c r="V16" s="63">
        <f t="shared" si="5"/>
        <v>0</v>
      </c>
      <c r="W16" s="374">
        <f t="shared" si="8"/>
        <v>24244</v>
      </c>
      <c r="X16" s="362">
        <f t="shared" si="6"/>
        <v>24244</v>
      </c>
      <c r="Y16" s="362">
        <f t="shared" si="7"/>
        <v>0</v>
      </c>
      <c r="Z16" s="363">
        <f t="shared" si="9"/>
        <v>0</v>
      </c>
      <c r="AA16" s="258"/>
      <c r="AB16" s="57"/>
      <c r="AC16" s="57"/>
      <c r="AD16" s="57"/>
      <c r="AE16" s="57"/>
      <c r="AF16" s="57"/>
      <c r="AG16" s="57"/>
    </row>
    <row r="17" spans="1:98" s="371" customFormat="1" ht="30" customHeight="1">
      <c r="A17" s="367" t="s">
        <v>23</v>
      </c>
      <c r="B17" s="368" t="s">
        <v>329</v>
      </c>
      <c r="C17" s="351" t="s">
        <v>330</v>
      </c>
      <c r="D17" s="369" t="s">
        <v>26</v>
      </c>
      <c r="E17" s="52">
        <v>4</v>
      </c>
      <c r="F17" s="370">
        <v>5660</v>
      </c>
      <c r="G17" s="63">
        <f t="shared" si="0"/>
        <v>22640</v>
      </c>
      <c r="H17" s="52">
        <v>4</v>
      </c>
      <c r="I17" s="370">
        <v>5660</v>
      </c>
      <c r="J17" s="63">
        <f t="shared" si="1"/>
        <v>22640</v>
      </c>
      <c r="K17" s="370"/>
      <c r="L17" s="370"/>
      <c r="M17" s="63">
        <f t="shared" si="2"/>
        <v>0</v>
      </c>
      <c r="N17" s="370"/>
      <c r="O17" s="370"/>
      <c r="P17" s="63">
        <f t="shared" si="3"/>
        <v>0</v>
      </c>
      <c r="Q17" s="370"/>
      <c r="R17" s="370"/>
      <c r="S17" s="63">
        <f t="shared" si="4"/>
        <v>0</v>
      </c>
      <c r="T17" s="370"/>
      <c r="U17" s="370"/>
      <c r="V17" s="63">
        <f t="shared" si="5"/>
        <v>0</v>
      </c>
      <c r="W17" s="374">
        <f t="shared" si="8"/>
        <v>22640</v>
      </c>
      <c r="X17" s="362">
        <f t="shared" si="6"/>
        <v>22640</v>
      </c>
      <c r="Y17" s="362">
        <f t="shared" si="7"/>
        <v>0</v>
      </c>
      <c r="Z17" s="363">
        <f t="shared" si="9"/>
        <v>0</v>
      </c>
      <c r="AA17" s="375"/>
      <c r="AB17" s="365"/>
      <c r="AC17" s="365"/>
      <c r="AD17" s="365"/>
      <c r="AE17" s="365"/>
      <c r="AF17" s="365"/>
      <c r="AG17" s="365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72"/>
    </row>
    <row r="18" spans="1:98" s="364" customFormat="1" ht="30" customHeight="1">
      <c r="A18" s="359" t="s">
        <v>23</v>
      </c>
      <c r="B18" s="360" t="s">
        <v>331</v>
      </c>
      <c r="C18" s="350" t="s">
        <v>332</v>
      </c>
      <c r="D18" s="369" t="s">
        <v>26</v>
      </c>
      <c r="E18" s="52">
        <v>4</v>
      </c>
      <c r="F18" s="361">
        <v>8485</v>
      </c>
      <c r="G18" s="63">
        <f t="shared" si="0"/>
        <v>33940</v>
      </c>
      <c r="H18" s="52">
        <v>4</v>
      </c>
      <c r="I18" s="361">
        <v>8485</v>
      </c>
      <c r="J18" s="63">
        <f t="shared" si="1"/>
        <v>33940</v>
      </c>
      <c r="K18" s="361"/>
      <c r="L18" s="361"/>
      <c r="M18" s="63">
        <f t="shared" si="2"/>
        <v>0</v>
      </c>
      <c r="N18" s="361"/>
      <c r="O18" s="361"/>
      <c r="P18" s="63">
        <f t="shared" si="3"/>
        <v>0</v>
      </c>
      <c r="Q18" s="361"/>
      <c r="R18" s="361"/>
      <c r="S18" s="63">
        <f t="shared" si="4"/>
        <v>0</v>
      </c>
      <c r="T18" s="361"/>
      <c r="U18" s="361"/>
      <c r="V18" s="63">
        <f t="shared" si="5"/>
        <v>0</v>
      </c>
      <c r="W18" s="374">
        <f t="shared" si="8"/>
        <v>33940</v>
      </c>
      <c r="X18" s="362">
        <f t="shared" si="6"/>
        <v>33940</v>
      </c>
      <c r="Y18" s="362">
        <f t="shared" si="7"/>
        <v>0</v>
      </c>
      <c r="Z18" s="363">
        <f t="shared" si="9"/>
        <v>0</v>
      </c>
      <c r="AA18" s="375"/>
      <c r="AB18" s="365"/>
      <c r="AC18" s="365"/>
      <c r="AD18" s="365"/>
      <c r="AE18" s="365"/>
      <c r="AF18" s="365"/>
      <c r="AG18" s="365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73"/>
    </row>
    <row r="19" spans="1:98" ht="30" customHeight="1">
      <c r="A19" s="227" t="s">
        <v>21</v>
      </c>
      <c r="B19" s="353" t="s">
        <v>29</v>
      </c>
      <c r="C19" s="41" t="s">
        <v>30</v>
      </c>
      <c r="D19" s="354"/>
      <c r="E19" s="43">
        <f>SUM(E13:E18)</f>
        <v>40</v>
      </c>
      <c r="F19" s="355"/>
      <c r="G19" s="356">
        <f>SUM(G20:G22)</f>
        <v>0</v>
      </c>
      <c r="H19" s="43">
        <f>SUM(H20:H22)</f>
        <v>0</v>
      </c>
      <c r="I19" s="355"/>
      <c r="J19" s="356">
        <f>SUM(J20:J22)</f>
        <v>0</v>
      </c>
      <c r="K19" s="43">
        <f>SUM(K20:K22)</f>
        <v>0</v>
      </c>
      <c r="L19" s="355"/>
      <c r="M19" s="356">
        <f>SUM(M20:M22)</f>
        <v>0</v>
      </c>
      <c r="N19" s="43">
        <f>SUM(N20:N22)</f>
        <v>0</v>
      </c>
      <c r="O19" s="355"/>
      <c r="P19" s="356">
        <f>SUM(P20:P22)</f>
        <v>0</v>
      </c>
      <c r="Q19" s="43">
        <f>SUM(Q20:Q22)</f>
        <v>0</v>
      </c>
      <c r="R19" s="355"/>
      <c r="S19" s="356">
        <f>SUM(S20:S22)</f>
        <v>0</v>
      </c>
      <c r="T19" s="43">
        <f>SUM(T20:T22)</f>
        <v>0</v>
      </c>
      <c r="U19" s="355"/>
      <c r="V19" s="356">
        <f>SUM(V20:V22)</f>
        <v>0</v>
      </c>
      <c r="W19" s="356">
        <f>SUM(W20:W22)</f>
        <v>0</v>
      </c>
      <c r="X19" s="357">
        <f>SUM(X20:X22)</f>
        <v>0</v>
      </c>
      <c r="Y19" s="357">
        <f t="shared" si="7"/>
        <v>0</v>
      </c>
      <c r="Z19" s="357" t="e">
        <f>Y19/W19</f>
        <v>#DIV/0!</v>
      </c>
      <c r="AA19" s="358"/>
      <c r="AB19" s="47"/>
      <c r="AC19" s="47"/>
      <c r="AD19" s="47"/>
      <c r="AE19" s="47"/>
      <c r="AF19" s="47"/>
      <c r="AG19" s="47"/>
    </row>
    <row r="20" spans="1:98" ht="30" customHeight="1">
      <c r="A20" s="48" t="s">
        <v>23</v>
      </c>
      <c r="B20" s="49" t="s">
        <v>31</v>
      </c>
      <c r="C20" s="50" t="s">
        <v>25</v>
      </c>
      <c r="D20" s="51" t="s">
        <v>26</v>
      </c>
      <c r="E20" s="52"/>
      <c r="F20" s="53"/>
      <c r="G20" s="54">
        <f t="shared" ref="G20:G22" si="10">E20*F20</f>
        <v>0</v>
      </c>
      <c r="H20" s="52"/>
      <c r="I20" s="53"/>
      <c r="J20" s="54">
        <f t="shared" ref="J20:J22" si="11">H20*I20</f>
        <v>0</v>
      </c>
      <c r="K20" s="52"/>
      <c r="L20" s="53"/>
      <c r="M20" s="54">
        <f t="shared" ref="M20:M22" si="12">K20*L20</f>
        <v>0</v>
      </c>
      <c r="N20" s="52"/>
      <c r="O20" s="53"/>
      <c r="P20" s="54">
        <f t="shared" ref="P20:P22" si="13">N20*O20</f>
        <v>0</v>
      </c>
      <c r="Q20" s="52"/>
      <c r="R20" s="53"/>
      <c r="S20" s="54">
        <f t="shared" ref="S20:S22" si="14">Q20*R20</f>
        <v>0</v>
      </c>
      <c r="T20" s="52"/>
      <c r="U20" s="53"/>
      <c r="V20" s="54">
        <f t="shared" ref="V20:V22" si="15">T20*U20</f>
        <v>0</v>
      </c>
      <c r="W20" s="55">
        <f>G20+M20+S20</f>
        <v>0</v>
      </c>
      <c r="X20" s="276">
        <f t="shared" si="6"/>
        <v>0</v>
      </c>
      <c r="Y20" s="276">
        <f t="shared" si="7"/>
        <v>0</v>
      </c>
      <c r="Z20" s="284" t="e">
        <f t="shared" si="9"/>
        <v>#DIV/0!</v>
      </c>
      <c r="AA20" s="240"/>
      <c r="AB20" s="57"/>
      <c r="AC20" s="57"/>
      <c r="AD20" s="57"/>
      <c r="AE20" s="57"/>
      <c r="AF20" s="57"/>
      <c r="AG20" s="57"/>
    </row>
    <row r="21" spans="1:98" ht="30" customHeight="1">
      <c r="A21" s="48" t="s">
        <v>23</v>
      </c>
      <c r="B21" s="49" t="s">
        <v>32</v>
      </c>
      <c r="C21" s="50" t="s">
        <v>25</v>
      </c>
      <c r="D21" s="51" t="s">
        <v>26</v>
      </c>
      <c r="E21" s="52"/>
      <c r="F21" s="53"/>
      <c r="G21" s="54">
        <f t="shared" si="10"/>
        <v>0</v>
      </c>
      <c r="H21" s="52"/>
      <c r="I21" s="53"/>
      <c r="J21" s="54">
        <f t="shared" si="11"/>
        <v>0</v>
      </c>
      <c r="K21" s="52"/>
      <c r="L21" s="53"/>
      <c r="M21" s="54">
        <f t="shared" si="12"/>
        <v>0</v>
      </c>
      <c r="N21" s="52"/>
      <c r="O21" s="53"/>
      <c r="P21" s="54">
        <f t="shared" si="13"/>
        <v>0</v>
      </c>
      <c r="Q21" s="52"/>
      <c r="R21" s="53"/>
      <c r="S21" s="54">
        <f t="shared" si="14"/>
        <v>0</v>
      </c>
      <c r="T21" s="52"/>
      <c r="U21" s="53"/>
      <c r="V21" s="54">
        <f t="shared" si="15"/>
        <v>0</v>
      </c>
      <c r="W21" s="55">
        <f t="shared" si="8"/>
        <v>0</v>
      </c>
      <c r="X21" s="276">
        <f t="shared" si="6"/>
        <v>0</v>
      </c>
      <c r="Y21" s="276">
        <f t="shared" si="7"/>
        <v>0</v>
      </c>
      <c r="Z21" s="284" t="e">
        <f t="shared" si="9"/>
        <v>#DIV/0!</v>
      </c>
      <c r="AA21" s="240"/>
      <c r="AB21" s="57"/>
      <c r="AC21" s="57"/>
      <c r="AD21" s="57"/>
      <c r="AE21" s="57"/>
      <c r="AF21" s="57"/>
      <c r="AG21" s="57"/>
    </row>
    <row r="22" spans="1:98" ht="30" customHeight="1" thickBot="1">
      <c r="A22" s="71" t="s">
        <v>23</v>
      </c>
      <c r="B22" s="59" t="s">
        <v>33</v>
      </c>
      <c r="C22" s="50" t="s">
        <v>25</v>
      </c>
      <c r="D22" s="72" t="s">
        <v>26</v>
      </c>
      <c r="E22" s="73"/>
      <c r="F22" s="74"/>
      <c r="G22" s="75">
        <f t="shared" si="10"/>
        <v>0</v>
      </c>
      <c r="H22" s="73"/>
      <c r="I22" s="74"/>
      <c r="J22" s="75">
        <f t="shared" si="11"/>
        <v>0</v>
      </c>
      <c r="K22" s="73"/>
      <c r="L22" s="74"/>
      <c r="M22" s="75">
        <f t="shared" si="12"/>
        <v>0</v>
      </c>
      <c r="N22" s="73"/>
      <c r="O22" s="74"/>
      <c r="P22" s="75">
        <f t="shared" si="13"/>
        <v>0</v>
      </c>
      <c r="Q22" s="73"/>
      <c r="R22" s="74"/>
      <c r="S22" s="75">
        <f t="shared" si="14"/>
        <v>0</v>
      </c>
      <c r="T22" s="73"/>
      <c r="U22" s="74"/>
      <c r="V22" s="75">
        <f t="shared" si="15"/>
        <v>0</v>
      </c>
      <c r="W22" s="64">
        <f t="shared" si="8"/>
        <v>0</v>
      </c>
      <c r="X22" s="276">
        <f t="shared" si="6"/>
        <v>0</v>
      </c>
      <c r="Y22" s="276">
        <f t="shared" si="7"/>
        <v>0</v>
      </c>
      <c r="Z22" s="284" t="e">
        <f t="shared" si="9"/>
        <v>#DIV/0!</v>
      </c>
      <c r="AA22" s="251"/>
      <c r="AB22" s="57"/>
      <c r="AC22" s="57"/>
      <c r="AD22" s="57"/>
      <c r="AE22" s="57"/>
      <c r="AF22" s="57"/>
      <c r="AG22" s="57"/>
    </row>
    <row r="23" spans="1:98" ht="30" customHeight="1">
      <c r="A23" s="39" t="s">
        <v>21</v>
      </c>
      <c r="B23" s="40" t="s">
        <v>34</v>
      </c>
      <c r="C23" s="76" t="s">
        <v>35</v>
      </c>
      <c r="D23" s="66"/>
      <c r="E23" s="67">
        <f>SUM(E24:E26)</f>
        <v>0</v>
      </c>
      <c r="F23" s="68"/>
      <c r="G23" s="69">
        <f>SUM(G24:G26)</f>
        <v>0</v>
      </c>
      <c r="H23" s="67">
        <f>SUM(H24:H26)</f>
        <v>0</v>
      </c>
      <c r="I23" s="68"/>
      <c r="J23" s="69">
        <f>SUM(J24:J26)</f>
        <v>0</v>
      </c>
      <c r="K23" s="67">
        <f>SUM(K24:K26)</f>
        <v>0</v>
      </c>
      <c r="L23" s="68"/>
      <c r="M23" s="69">
        <f>SUM(M24:M26)</f>
        <v>0</v>
      </c>
      <c r="N23" s="67">
        <f>SUM(N24:N26)</f>
        <v>0</v>
      </c>
      <c r="O23" s="68"/>
      <c r="P23" s="69">
        <f>SUM(P24:P26)</f>
        <v>0</v>
      </c>
      <c r="Q23" s="67">
        <f>SUM(Q24:Q26)</f>
        <v>0</v>
      </c>
      <c r="R23" s="68"/>
      <c r="S23" s="69">
        <f>SUM(S24:S26)</f>
        <v>0</v>
      </c>
      <c r="T23" s="67">
        <f>SUM(T24:T26)</f>
        <v>0</v>
      </c>
      <c r="U23" s="68"/>
      <c r="V23" s="69">
        <f>SUM(V24:V26)</f>
        <v>0</v>
      </c>
      <c r="W23" s="69">
        <f>SUM(W24:W26)</f>
        <v>0</v>
      </c>
      <c r="X23" s="69">
        <f>SUM(X24:X26)</f>
        <v>0</v>
      </c>
      <c r="Y23" s="46">
        <f t="shared" si="7"/>
        <v>0</v>
      </c>
      <c r="Z23" s="278" t="e">
        <f>Y23/W23</f>
        <v>#DIV/0!</v>
      </c>
      <c r="AA23" s="250"/>
      <c r="AB23" s="47"/>
      <c r="AC23" s="47"/>
      <c r="AD23" s="47"/>
      <c r="AE23" s="47"/>
      <c r="AF23" s="47"/>
      <c r="AG23" s="47"/>
    </row>
    <row r="24" spans="1:98" s="180" customFormat="1" ht="30" customHeight="1">
      <c r="A24" s="48" t="s">
        <v>23</v>
      </c>
      <c r="B24" s="49" t="s">
        <v>36</v>
      </c>
      <c r="C24" s="50" t="s">
        <v>37</v>
      </c>
      <c r="D24" s="265" t="s">
        <v>26</v>
      </c>
      <c r="E24" s="52"/>
      <c r="F24" s="53"/>
      <c r="G24" s="54">
        <f t="shared" ref="G24:G26" si="16">E24*F24</f>
        <v>0</v>
      </c>
      <c r="H24" s="52"/>
      <c r="I24" s="53"/>
      <c r="J24" s="54">
        <f t="shared" ref="J24:J26" si="17">H24*I24</f>
        <v>0</v>
      </c>
      <c r="K24" s="52"/>
      <c r="L24" s="53"/>
      <c r="M24" s="54">
        <f t="shared" ref="M24:M26" si="18">K24*L24</f>
        <v>0</v>
      </c>
      <c r="N24" s="52"/>
      <c r="O24" s="53"/>
      <c r="P24" s="54">
        <f t="shared" ref="P24:P26" si="19">N24*O24</f>
        <v>0</v>
      </c>
      <c r="Q24" s="52"/>
      <c r="R24" s="53"/>
      <c r="S24" s="54">
        <f t="shared" ref="S24:S26" si="20">Q24*R24</f>
        <v>0</v>
      </c>
      <c r="T24" s="52"/>
      <c r="U24" s="53"/>
      <c r="V24" s="54">
        <f t="shared" ref="V24:V26" si="21">T24*U24</f>
        <v>0</v>
      </c>
      <c r="W24" s="55">
        <f t="shared" si="8"/>
        <v>0</v>
      </c>
      <c r="X24" s="276">
        <f t="shared" si="6"/>
        <v>0</v>
      </c>
      <c r="Y24" s="276">
        <f t="shared" si="7"/>
        <v>0</v>
      </c>
      <c r="Z24" s="284" t="e">
        <f t="shared" si="9"/>
        <v>#DIV/0!</v>
      </c>
      <c r="AA24" s="240"/>
      <c r="AB24" s="57"/>
      <c r="AC24" s="57"/>
      <c r="AD24" s="57"/>
      <c r="AE24" s="57"/>
      <c r="AF24" s="57"/>
      <c r="AG24" s="57"/>
    </row>
    <row r="25" spans="1:98" ht="30" customHeight="1">
      <c r="A25" s="48" t="s">
        <v>23</v>
      </c>
      <c r="B25" s="49" t="s">
        <v>38</v>
      </c>
      <c r="C25" s="50" t="s">
        <v>37</v>
      </c>
      <c r="D25" s="265" t="s">
        <v>26</v>
      </c>
      <c r="E25" s="52"/>
      <c r="F25" s="53"/>
      <c r="G25" s="54">
        <f t="shared" si="16"/>
        <v>0</v>
      </c>
      <c r="H25" s="52"/>
      <c r="I25" s="53"/>
      <c r="J25" s="54">
        <f t="shared" si="17"/>
        <v>0</v>
      </c>
      <c r="K25" s="52"/>
      <c r="L25" s="53"/>
      <c r="M25" s="54">
        <f t="shared" si="18"/>
        <v>0</v>
      </c>
      <c r="N25" s="52"/>
      <c r="O25" s="53"/>
      <c r="P25" s="54">
        <f t="shared" si="19"/>
        <v>0</v>
      </c>
      <c r="Q25" s="52"/>
      <c r="R25" s="53"/>
      <c r="S25" s="54">
        <f t="shared" si="20"/>
        <v>0</v>
      </c>
      <c r="T25" s="52"/>
      <c r="U25" s="53"/>
      <c r="V25" s="54">
        <f t="shared" si="21"/>
        <v>0</v>
      </c>
      <c r="W25" s="55">
        <f t="shared" si="8"/>
        <v>0</v>
      </c>
      <c r="X25" s="276">
        <f t="shared" si="6"/>
        <v>0</v>
      </c>
      <c r="Y25" s="276">
        <f t="shared" si="7"/>
        <v>0</v>
      </c>
      <c r="Z25" s="284" t="e">
        <f t="shared" si="9"/>
        <v>#DIV/0!</v>
      </c>
      <c r="AA25" s="240"/>
      <c r="AB25" s="57"/>
      <c r="AC25" s="57"/>
      <c r="AD25" s="57"/>
      <c r="AE25" s="57"/>
      <c r="AF25" s="57"/>
      <c r="AG25" s="57"/>
    </row>
    <row r="26" spans="1:98" ht="30" customHeight="1" thickBot="1">
      <c r="A26" s="58" t="s">
        <v>23</v>
      </c>
      <c r="B26" s="77" t="s">
        <v>39</v>
      </c>
      <c r="C26" s="50" t="s">
        <v>37</v>
      </c>
      <c r="D26" s="266" t="s">
        <v>26</v>
      </c>
      <c r="E26" s="61"/>
      <c r="F26" s="62"/>
      <c r="G26" s="63">
        <f t="shared" si="16"/>
        <v>0</v>
      </c>
      <c r="H26" s="61"/>
      <c r="I26" s="62"/>
      <c r="J26" s="63">
        <f t="shared" si="17"/>
        <v>0</v>
      </c>
      <c r="K26" s="73"/>
      <c r="L26" s="74"/>
      <c r="M26" s="75">
        <f t="shared" si="18"/>
        <v>0</v>
      </c>
      <c r="N26" s="73"/>
      <c r="O26" s="74"/>
      <c r="P26" s="75">
        <f t="shared" si="19"/>
        <v>0</v>
      </c>
      <c r="Q26" s="73"/>
      <c r="R26" s="74"/>
      <c r="S26" s="75">
        <f t="shared" si="20"/>
        <v>0</v>
      </c>
      <c r="T26" s="73"/>
      <c r="U26" s="74"/>
      <c r="V26" s="75">
        <f t="shared" si="21"/>
        <v>0</v>
      </c>
      <c r="W26" s="64">
        <f t="shared" si="8"/>
        <v>0</v>
      </c>
      <c r="X26" s="276">
        <f t="shared" si="6"/>
        <v>0</v>
      </c>
      <c r="Y26" s="276">
        <f t="shared" si="7"/>
        <v>0</v>
      </c>
      <c r="Z26" s="284" t="e">
        <f t="shared" si="9"/>
        <v>#DIV/0!</v>
      </c>
      <c r="AA26" s="251"/>
      <c r="AB26" s="57"/>
      <c r="AC26" s="57"/>
      <c r="AD26" s="57"/>
      <c r="AE26" s="57"/>
      <c r="AF26" s="57"/>
      <c r="AG26" s="57"/>
    </row>
    <row r="27" spans="1:98" ht="30" customHeight="1">
      <c r="A27" s="39" t="s">
        <v>20</v>
      </c>
      <c r="B27" s="78" t="s">
        <v>40</v>
      </c>
      <c r="C27" s="65" t="s">
        <v>41</v>
      </c>
      <c r="D27" s="66"/>
      <c r="E27" s="67">
        <f>SUM(E28:E31)</f>
        <v>148332</v>
      </c>
      <c r="F27" s="68"/>
      <c r="G27" s="69">
        <f>SUM(G28:G31)</f>
        <v>28583.763600000002</v>
      </c>
      <c r="H27" s="67">
        <f>SUM(H28:H31)</f>
        <v>148332</v>
      </c>
      <c r="I27" s="68"/>
      <c r="J27" s="69">
        <f>SUM(J28:J31)</f>
        <v>28583.763600000002</v>
      </c>
      <c r="K27" s="67">
        <f>SUM(K28:K31)</f>
        <v>0</v>
      </c>
      <c r="L27" s="68"/>
      <c r="M27" s="69">
        <f>SUM(M28:M31)</f>
        <v>0</v>
      </c>
      <c r="N27" s="67">
        <f>SUM(N28:N31)</f>
        <v>0</v>
      </c>
      <c r="O27" s="68"/>
      <c r="P27" s="69">
        <f>SUM(P28:P31)</f>
        <v>0</v>
      </c>
      <c r="Q27" s="67">
        <f>SUM(Q28:Q31)</f>
        <v>0</v>
      </c>
      <c r="R27" s="68"/>
      <c r="S27" s="69">
        <f>SUM(S28:S31)</f>
        <v>0</v>
      </c>
      <c r="T27" s="67">
        <f>SUM(T28:T31)</f>
        <v>0</v>
      </c>
      <c r="U27" s="68"/>
      <c r="V27" s="69">
        <f>SUM(V28:V31)</f>
        <v>0</v>
      </c>
      <c r="W27" s="69">
        <f>SUM(W28:W31)</f>
        <v>28583.763600000002</v>
      </c>
      <c r="X27" s="69">
        <f>SUM(X28:X31)</f>
        <v>28583.763600000002</v>
      </c>
      <c r="Y27" s="46">
        <f t="shared" si="7"/>
        <v>0</v>
      </c>
      <c r="Z27" s="278">
        <f>Y27/W27</f>
        <v>0</v>
      </c>
      <c r="AA27" s="250"/>
      <c r="AB27" s="5"/>
      <c r="AC27" s="5"/>
      <c r="AD27" s="5"/>
      <c r="AE27" s="5"/>
      <c r="AF27" s="5"/>
      <c r="AG27" s="5"/>
    </row>
    <row r="28" spans="1:98" ht="30" customHeight="1">
      <c r="A28" s="79" t="s">
        <v>23</v>
      </c>
      <c r="B28" s="80" t="s">
        <v>42</v>
      </c>
      <c r="C28" s="50" t="s">
        <v>43</v>
      </c>
      <c r="D28" s="81"/>
      <c r="E28" s="82">
        <v>118536</v>
      </c>
      <c r="F28" s="83">
        <v>0.22</v>
      </c>
      <c r="G28" s="84">
        <f t="shared" ref="G28:G31" si="22">E28*F28</f>
        <v>26077.920000000002</v>
      </c>
      <c r="H28" s="82">
        <v>118536</v>
      </c>
      <c r="I28" s="83">
        <v>0.22</v>
      </c>
      <c r="J28" s="84">
        <f t="shared" ref="J28:J31" si="23">H28*I28</f>
        <v>26077.920000000002</v>
      </c>
      <c r="K28" s="82">
        <f>M13</f>
        <v>0</v>
      </c>
      <c r="L28" s="83">
        <v>0.22</v>
      </c>
      <c r="M28" s="84">
        <f t="shared" ref="M28:M31" si="24">K28*L28</f>
        <v>0</v>
      </c>
      <c r="N28" s="82">
        <f>P13</f>
        <v>0</v>
      </c>
      <c r="O28" s="83">
        <v>0.22</v>
      </c>
      <c r="P28" s="84">
        <f t="shared" ref="P28:P31" si="25">N28*O28</f>
        <v>0</v>
      </c>
      <c r="Q28" s="82">
        <f>S13</f>
        <v>0</v>
      </c>
      <c r="R28" s="83">
        <v>0.22</v>
      </c>
      <c r="S28" s="84">
        <f t="shared" ref="S28:S31" si="26">Q28*R28</f>
        <v>0</v>
      </c>
      <c r="T28" s="82">
        <f>V13</f>
        <v>0</v>
      </c>
      <c r="U28" s="83">
        <v>0.22</v>
      </c>
      <c r="V28" s="84">
        <f t="shared" ref="V28:V31" si="27">T28*U28</f>
        <v>0</v>
      </c>
      <c r="W28" s="85">
        <f>G28+M28+S28</f>
        <v>26077.920000000002</v>
      </c>
      <c r="X28" s="276">
        <f>J28+P28+V28</f>
        <v>26077.920000000002</v>
      </c>
      <c r="Y28" s="276">
        <f t="shared" si="7"/>
        <v>0</v>
      </c>
      <c r="Z28" s="284">
        <f t="shared" si="9"/>
        <v>0</v>
      </c>
      <c r="AA28" s="252"/>
      <c r="AB28" s="56"/>
      <c r="AC28" s="57"/>
      <c r="AD28" s="57"/>
      <c r="AE28" s="57"/>
      <c r="AF28" s="57"/>
      <c r="AG28" s="57"/>
    </row>
    <row r="29" spans="1:98" s="349" customFormat="1" ht="30" customHeight="1">
      <c r="A29" s="79" t="s">
        <v>23</v>
      </c>
      <c r="B29" s="49" t="s">
        <v>44</v>
      </c>
      <c r="C29" s="50" t="s">
        <v>43</v>
      </c>
      <c r="D29" s="376"/>
      <c r="E29" s="377">
        <v>29796</v>
      </c>
      <c r="F29" s="83">
        <v>8.4099999999999994E-2</v>
      </c>
      <c r="G29" s="84">
        <f t="shared" si="22"/>
        <v>2505.8435999999997</v>
      </c>
      <c r="H29" s="377">
        <v>29796</v>
      </c>
      <c r="I29" s="83">
        <v>8.4099999999999994E-2</v>
      </c>
      <c r="J29" s="84">
        <f t="shared" si="23"/>
        <v>2505.8435999999997</v>
      </c>
      <c r="K29" s="82">
        <f>M14</f>
        <v>0</v>
      </c>
      <c r="L29" s="83">
        <v>0.22</v>
      </c>
      <c r="M29" s="84">
        <f t="shared" si="24"/>
        <v>0</v>
      </c>
      <c r="N29" s="82">
        <f>P14</f>
        <v>0</v>
      </c>
      <c r="O29" s="83">
        <v>8.4099999999999994E-2</v>
      </c>
      <c r="P29" s="84">
        <f t="shared" si="25"/>
        <v>0</v>
      </c>
      <c r="Q29" s="82">
        <f>S14</f>
        <v>0</v>
      </c>
      <c r="R29" s="83">
        <v>8.4099999999999994E-2</v>
      </c>
      <c r="S29" s="84">
        <f t="shared" si="26"/>
        <v>0</v>
      </c>
      <c r="T29" s="82">
        <f>V14</f>
        <v>0</v>
      </c>
      <c r="U29" s="83">
        <v>8.4099999999999994E-2</v>
      </c>
      <c r="V29" s="84">
        <f t="shared" si="27"/>
        <v>0</v>
      </c>
      <c r="W29" s="85">
        <f>G29+M29+S29</f>
        <v>2505.8435999999997</v>
      </c>
      <c r="X29" s="276">
        <f>J29+P29+V29</f>
        <v>2505.8435999999997</v>
      </c>
      <c r="Y29" s="276">
        <f t="shared" si="7"/>
        <v>0</v>
      </c>
      <c r="Z29" s="284">
        <f t="shared" si="9"/>
        <v>0</v>
      </c>
      <c r="AA29" s="252"/>
      <c r="AB29" s="56"/>
      <c r="AC29" s="57"/>
      <c r="AD29" s="57"/>
      <c r="AE29" s="57"/>
      <c r="AF29" s="57"/>
      <c r="AG29" s="57"/>
    </row>
    <row r="30" spans="1:98" ht="30" customHeight="1">
      <c r="A30" s="48" t="s">
        <v>23</v>
      </c>
      <c r="B30" s="49" t="s">
        <v>46</v>
      </c>
      <c r="C30" s="50" t="s">
        <v>45</v>
      </c>
      <c r="D30" s="51"/>
      <c r="E30" s="52">
        <f>G19</f>
        <v>0</v>
      </c>
      <c r="F30" s="53">
        <v>0.22</v>
      </c>
      <c r="G30" s="54">
        <f t="shared" si="22"/>
        <v>0</v>
      </c>
      <c r="H30" s="52">
        <f>J19</f>
        <v>0</v>
      </c>
      <c r="I30" s="53">
        <v>0.22</v>
      </c>
      <c r="J30" s="54">
        <f t="shared" si="23"/>
        <v>0</v>
      </c>
      <c r="K30" s="52">
        <f>M19</f>
        <v>0</v>
      </c>
      <c r="L30" s="53">
        <v>0.22</v>
      </c>
      <c r="M30" s="54">
        <f t="shared" si="24"/>
        <v>0</v>
      </c>
      <c r="N30" s="52">
        <f>P19</f>
        <v>0</v>
      </c>
      <c r="O30" s="53">
        <v>0.22</v>
      </c>
      <c r="P30" s="54">
        <f t="shared" si="25"/>
        <v>0</v>
      </c>
      <c r="Q30" s="52">
        <f>S19</f>
        <v>0</v>
      </c>
      <c r="R30" s="53">
        <v>0.22</v>
      </c>
      <c r="S30" s="54">
        <f t="shared" si="26"/>
        <v>0</v>
      </c>
      <c r="T30" s="52">
        <f>V19</f>
        <v>0</v>
      </c>
      <c r="U30" s="53">
        <v>0.22</v>
      </c>
      <c r="V30" s="54">
        <f t="shared" si="27"/>
        <v>0</v>
      </c>
      <c r="W30" s="55">
        <f t="shared" si="8"/>
        <v>0</v>
      </c>
      <c r="X30" s="276">
        <f t="shared" si="6"/>
        <v>0</v>
      </c>
      <c r="Y30" s="276">
        <f t="shared" si="7"/>
        <v>0</v>
      </c>
      <c r="Z30" s="284" t="e">
        <f t="shared" si="9"/>
        <v>#DIV/0!</v>
      </c>
      <c r="AA30" s="240"/>
      <c r="AB30" s="57"/>
      <c r="AC30" s="57"/>
      <c r="AD30" s="57"/>
      <c r="AE30" s="57"/>
      <c r="AF30" s="57"/>
      <c r="AG30" s="57"/>
    </row>
    <row r="31" spans="1:98" ht="30" customHeight="1" thickBot="1">
      <c r="A31" s="58" t="s">
        <v>23</v>
      </c>
      <c r="B31" s="49" t="s">
        <v>333</v>
      </c>
      <c r="C31" s="86" t="s">
        <v>35</v>
      </c>
      <c r="D31" s="60"/>
      <c r="E31" s="61">
        <f>G23</f>
        <v>0</v>
      </c>
      <c r="F31" s="62">
        <v>0.22</v>
      </c>
      <c r="G31" s="63">
        <f t="shared" si="22"/>
        <v>0</v>
      </c>
      <c r="H31" s="61">
        <f>J23</f>
        <v>0</v>
      </c>
      <c r="I31" s="62">
        <v>0.22</v>
      </c>
      <c r="J31" s="63">
        <f t="shared" si="23"/>
        <v>0</v>
      </c>
      <c r="K31" s="61">
        <f>M23</f>
        <v>0</v>
      </c>
      <c r="L31" s="62">
        <v>0.22</v>
      </c>
      <c r="M31" s="63">
        <f t="shared" si="24"/>
        <v>0</v>
      </c>
      <c r="N31" s="61">
        <f>P23</f>
        <v>0</v>
      </c>
      <c r="O31" s="62">
        <v>0.22</v>
      </c>
      <c r="P31" s="63">
        <f t="shared" si="25"/>
        <v>0</v>
      </c>
      <c r="Q31" s="61">
        <f>S23</f>
        <v>0</v>
      </c>
      <c r="R31" s="62">
        <v>0.22</v>
      </c>
      <c r="S31" s="63">
        <f t="shared" si="26"/>
        <v>0</v>
      </c>
      <c r="T31" s="61">
        <f>V23</f>
        <v>0</v>
      </c>
      <c r="U31" s="62">
        <v>0.22</v>
      </c>
      <c r="V31" s="63">
        <f t="shared" si="27"/>
        <v>0</v>
      </c>
      <c r="W31" s="64">
        <f t="shared" si="8"/>
        <v>0</v>
      </c>
      <c r="X31" s="276">
        <f t="shared" si="6"/>
        <v>0</v>
      </c>
      <c r="Y31" s="276">
        <f t="shared" si="7"/>
        <v>0</v>
      </c>
      <c r="Z31" s="284" t="e">
        <f t="shared" si="9"/>
        <v>#DIV/0!</v>
      </c>
      <c r="AA31" s="249"/>
      <c r="AB31" s="57"/>
      <c r="AC31" s="57"/>
      <c r="AD31" s="57"/>
      <c r="AE31" s="57"/>
      <c r="AF31" s="57"/>
      <c r="AG31" s="57"/>
    </row>
    <row r="32" spans="1:98" ht="30" customHeight="1">
      <c r="A32" s="39" t="s">
        <v>21</v>
      </c>
      <c r="B32" s="78" t="s">
        <v>47</v>
      </c>
      <c r="C32" s="65" t="s">
        <v>48</v>
      </c>
      <c r="D32" s="66"/>
      <c r="E32" s="67">
        <f>SUM(E33:E35)</f>
        <v>0</v>
      </c>
      <c r="F32" s="68"/>
      <c r="G32" s="69">
        <f>SUM(G33:G35)</f>
        <v>0</v>
      </c>
      <c r="H32" s="67">
        <f>SUM(H33:H35)</f>
        <v>0</v>
      </c>
      <c r="I32" s="68"/>
      <c r="J32" s="69">
        <f>SUM(J33:J35)</f>
        <v>0</v>
      </c>
      <c r="K32" s="67">
        <f>SUM(K33:K35)</f>
        <v>0</v>
      </c>
      <c r="L32" s="68"/>
      <c r="M32" s="69">
        <f>SUM(M33:M35)</f>
        <v>0</v>
      </c>
      <c r="N32" s="67">
        <f>SUM(N33:N35)</f>
        <v>0</v>
      </c>
      <c r="O32" s="68"/>
      <c r="P32" s="69">
        <f>SUM(P33:P35)</f>
        <v>0</v>
      </c>
      <c r="Q32" s="67">
        <f>SUM(Q33:Q35)</f>
        <v>0</v>
      </c>
      <c r="R32" s="68"/>
      <c r="S32" s="69">
        <f>SUM(S33:S35)</f>
        <v>0</v>
      </c>
      <c r="T32" s="67">
        <f>SUM(T33:T35)</f>
        <v>0</v>
      </c>
      <c r="U32" s="68"/>
      <c r="V32" s="69">
        <f>SUM(V33:V35)</f>
        <v>0</v>
      </c>
      <c r="W32" s="69">
        <f>SUM(W33:W35)</f>
        <v>0</v>
      </c>
      <c r="X32" s="69">
        <f>SUM(X33:X35)</f>
        <v>0</v>
      </c>
      <c r="Y32" s="69">
        <f t="shared" si="7"/>
        <v>0</v>
      </c>
      <c r="Z32" s="69" t="e">
        <f>Y32/W32</f>
        <v>#DIV/0!</v>
      </c>
      <c r="AA32" s="250"/>
      <c r="AB32" s="5"/>
      <c r="AC32" s="5"/>
      <c r="AD32" s="5"/>
      <c r="AE32" s="5"/>
      <c r="AF32" s="5"/>
      <c r="AG32" s="5"/>
    </row>
    <row r="33" spans="1:33" ht="30" customHeight="1">
      <c r="A33" s="48" t="s">
        <v>23</v>
      </c>
      <c r="B33" s="80" t="s">
        <v>49</v>
      </c>
      <c r="C33" s="50" t="s">
        <v>37</v>
      </c>
      <c r="D33" s="265" t="s">
        <v>26</v>
      </c>
      <c r="E33" s="52"/>
      <c r="F33" s="53"/>
      <c r="G33" s="54">
        <f t="shared" ref="G33:G35" si="28">E33*F33</f>
        <v>0</v>
      </c>
      <c r="H33" s="52"/>
      <c r="I33" s="53"/>
      <c r="J33" s="54">
        <f t="shared" ref="J33:J35" si="29">H33*I33</f>
        <v>0</v>
      </c>
      <c r="K33" s="52"/>
      <c r="L33" s="53"/>
      <c r="M33" s="54">
        <f t="shared" ref="M33:M35" si="30">K33*L33</f>
        <v>0</v>
      </c>
      <c r="N33" s="52"/>
      <c r="O33" s="53"/>
      <c r="P33" s="54">
        <f t="shared" ref="P33:P35" si="31">N33*O33</f>
        <v>0</v>
      </c>
      <c r="Q33" s="52"/>
      <c r="R33" s="53"/>
      <c r="S33" s="54">
        <f t="shared" ref="S33:S35" si="32">Q33*R33</f>
        <v>0</v>
      </c>
      <c r="T33" s="52"/>
      <c r="U33" s="53"/>
      <c r="V33" s="54">
        <f t="shared" ref="V33:V35" si="33">T33*U33</f>
        <v>0</v>
      </c>
      <c r="W33" s="55">
        <f>G33+M33+S33</f>
        <v>0</v>
      </c>
      <c r="X33" s="276">
        <f>J33+P33+V33</f>
        <v>0</v>
      </c>
      <c r="Y33" s="276">
        <f>W33-X33</f>
        <v>0</v>
      </c>
      <c r="Z33" s="284" t="e">
        <f t="shared" si="9"/>
        <v>#DIV/0!</v>
      </c>
      <c r="AA33" s="240"/>
      <c r="AB33" s="5"/>
      <c r="AC33" s="5"/>
      <c r="AD33" s="5"/>
      <c r="AE33" s="5"/>
      <c r="AF33" s="5"/>
      <c r="AG33" s="5"/>
    </row>
    <row r="34" spans="1:33" ht="30" customHeight="1">
      <c r="A34" s="48" t="s">
        <v>23</v>
      </c>
      <c r="B34" s="49" t="s">
        <v>50</v>
      </c>
      <c r="C34" s="50" t="s">
        <v>37</v>
      </c>
      <c r="D34" s="265" t="s">
        <v>26</v>
      </c>
      <c r="E34" s="52"/>
      <c r="F34" s="53"/>
      <c r="G34" s="54">
        <f t="shared" si="28"/>
        <v>0</v>
      </c>
      <c r="H34" s="52"/>
      <c r="I34" s="53"/>
      <c r="J34" s="54">
        <f t="shared" si="29"/>
        <v>0</v>
      </c>
      <c r="K34" s="52"/>
      <c r="L34" s="53"/>
      <c r="M34" s="54">
        <f t="shared" si="30"/>
        <v>0</v>
      </c>
      <c r="N34" s="52"/>
      <c r="O34" s="53"/>
      <c r="P34" s="54">
        <f t="shared" si="31"/>
        <v>0</v>
      </c>
      <c r="Q34" s="52"/>
      <c r="R34" s="53"/>
      <c r="S34" s="54">
        <f t="shared" si="32"/>
        <v>0</v>
      </c>
      <c r="T34" s="52"/>
      <c r="U34" s="53"/>
      <c r="V34" s="54">
        <f t="shared" si="33"/>
        <v>0</v>
      </c>
      <c r="W34" s="55">
        <f t="shared" si="8"/>
        <v>0</v>
      </c>
      <c r="X34" s="276">
        <f t="shared" si="6"/>
        <v>0</v>
      </c>
      <c r="Y34" s="276">
        <f t="shared" si="7"/>
        <v>0</v>
      </c>
      <c r="Z34" s="284" t="e">
        <f t="shared" si="9"/>
        <v>#DIV/0!</v>
      </c>
      <c r="AA34" s="240"/>
      <c r="AB34" s="5"/>
      <c r="AC34" s="5"/>
      <c r="AD34" s="5"/>
      <c r="AE34" s="5"/>
      <c r="AF34" s="5"/>
      <c r="AG34" s="5"/>
    </row>
    <row r="35" spans="1:33" ht="30" customHeight="1" thickBot="1">
      <c r="A35" s="58" t="s">
        <v>23</v>
      </c>
      <c r="B35" s="59" t="s">
        <v>51</v>
      </c>
      <c r="C35" s="213" t="s">
        <v>37</v>
      </c>
      <c r="D35" s="266" t="s">
        <v>26</v>
      </c>
      <c r="E35" s="61"/>
      <c r="F35" s="62"/>
      <c r="G35" s="63">
        <f t="shared" si="28"/>
        <v>0</v>
      </c>
      <c r="H35" s="61"/>
      <c r="I35" s="62"/>
      <c r="J35" s="63">
        <f t="shared" si="29"/>
        <v>0</v>
      </c>
      <c r="K35" s="73"/>
      <c r="L35" s="74"/>
      <c r="M35" s="75">
        <f t="shared" si="30"/>
        <v>0</v>
      </c>
      <c r="N35" s="73"/>
      <c r="O35" s="74"/>
      <c r="P35" s="75">
        <f t="shared" si="31"/>
        <v>0</v>
      </c>
      <c r="Q35" s="73"/>
      <c r="R35" s="74"/>
      <c r="S35" s="75">
        <f t="shared" si="32"/>
        <v>0</v>
      </c>
      <c r="T35" s="73"/>
      <c r="U35" s="74"/>
      <c r="V35" s="75">
        <f t="shared" si="33"/>
        <v>0</v>
      </c>
      <c r="W35" s="64">
        <f t="shared" si="8"/>
        <v>0</v>
      </c>
      <c r="X35" s="276">
        <f t="shared" si="6"/>
        <v>0</v>
      </c>
      <c r="Y35" s="280">
        <f t="shared" si="7"/>
        <v>0</v>
      </c>
      <c r="Z35" s="284" t="e">
        <f t="shared" si="9"/>
        <v>#DIV/0!</v>
      </c>
      <c r="AA35" s="251"/>
      <c r="AB35" s="5"/>
      <c r="AC35" s="5"/>
      <c r="AD35" s="5"/>
      <c r="AE35" s="5"/>
      <c r="AF35" s="5"/>
      <c r="AG35" s="5"/>
    </row>
    <row r="36" spans="1:33" ht="30" customHeight="1" thickBot="1">
      <c r="A36" s="218" t="s">
        <v>52</v>
      </c>
      <c r="B36" s="219"/>
      <c r="C36" s="220"/>
      <c r="D36" s="221"/>
      <c r="E36" s="267"/>
      <c r="F36" s="222"/>
      <c r="G36" s="87">
        <f>G13+G19+G23+G27+G32</f>
        <v>176915.76360000001</v>
      </c>
      <c r="H36" s="267"/>
      <c r="I36" s="222"/>
      <c r="J36" s="87">
        <f>J13+J19+J23+J27+J32</f>
        <v>176915.76360000001</v>
      </c>
      <c r="K36" s="267"/>
      <c r="L36" s="113"/>
      <c r="M36" s="87">
        <f>M13+M19+M23+M27+M32</f>
        <v>0</v>
      </c>
      <c r="N36" s="267"/>
      <c r="O36" s="113"/>
      <c r="P36" s="87">
        <f>P13+P19+P23+P27+P32</f>
        <v>0</v>
      </c>
      <c r="Q36" s="267"/>
      <c r="R36" s="113"/>
      <c r="S36" s="87">
        <f>S13+S19+S23+S27+S32</f>
        <v>0</v>
      </c>
      <c r="T36" s="267"/>
      <c r="U36" s="113"/>
      <c r="V36" s="87">
        <f>V13+V19+V23+V27+V32</f>
        <v>0</v>
      </c>
      <c r="W36" s="87">
        <f>W13+W19+W23+W27+W32</f>
        <v>176915.76360000001</v>
      </c>
      <c r="X36" s="339">
        <f>X13+X19+X23+X27+X32</f>
        <v>176915.76360000001</v>
      </c>
      <c r="Y36" s="341">
        <f t="shared" si="7"/>
        <v>0</v>
      </c>
      <c r="Z36" s="340">
        <f>Y36/W36</f>
        <v>0</v>
      </c>
      <c r="AA36" s="253"/>
      <c r="AB36" s="4"/>
      <c r="AC36" s="5"/>
      <c r="AD36" s="5"/>
      <c r="AE36" s="5"/>
      <c r="AF36" s="5"/>
      <c r="AG36" s="5"/>
    </row>
    <row r="37" spans="1:33" ht="30" customHeight="1" thickBot="1">
      <c r="A37" s="214" t="s">
        <v>20</v>
      </c>
      <c r="B37" s="119">
        <v>2</v>
      </c>
      <c r="C37" s="215" t="s">
        <v>53</v>
      </c>
      <c r="D37" s="21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38"/>
      <c r="Y37" s="344"/>
      <c r="Z37" s="38"/>
      <c r="AA37" s="247"/>
      <c r="AB37" s="5"/>
      <c r="AC37" s="5"/>
      <c r="AD37" s="5"/>
      <c r="AE37" s="5"/>
      <c r="AF37" s="5"/>
      <c r="AG37" s="5"/>
    </row>
    <row r="38" spans="1:33" ht="30" customHeight="1">
      <c r="A38" s="39" t="s">
        <v>21</v>
      </c>
      <c r="B38" s="78" t="s">
        <v>54</v>
      </c>
      <c r="C38" s="41" t="s">
        <v>55</v>
      </c>
      <c r="D38" s="42"/>
      <c r="E38" s="43">
        <f>SUM(E39:E41)</f>
        <v>0</v>
      </c>
      <c r="F38" s="44"/>
      <c r="G38" s="45">
        <f>SUM(G39:G41)</f>
        <v>0</v>
      </c>
      <c r="H38" s="43">
        <f>SUM(H39:H41)</f>
        <v>0</v>
      </c>
      <c r="I38" s="44"/>
      <c r="J38" s="45">
        <f>SUM(J39:J41)</f>
        <v>0</v>
      </c>
      <c r="K38" s="43">
        <f>SUM(K39:K41)</f>
        <v>0</v>
      </c>
      <c r="L38" s="44"/>
      <c r="M38" s="45">
        <f>SUM(M39:M41)</f>
        <v>0</v>
      </c>
      <c r="N38" s="43">
        <f>SUM(N39:N41)</f>
        <v>0</v>
      </c>
      <c r="O38" s="44"/>
      <c r="P38" s="45">
        <f>SUM(P39:P41)</f>
        <v>0</v>
      </c>
      <c r="Q38" s="43">
        <f>SUM(Q39:Q41)</f>
        <v>0</v>
      </c>
      <c r="R38" s="44"/>
      <c r="S38" s="45">
        <f>SUM(S39:S41)</f>
        <v>0</v>
      </c>
      <c r="T38" s="43">
        <f>SUM(T39:T41)</f>
        <v>0</v>
      </c>
      <c r="U38" s="44"/>
      <c r="V38" s="45">
        <f>SUM(V39:V41)</f>
        <v>0</v>
      </c>
      <c r="W38" s="45">
        <f>SUM(W39:W41)</f>
        <v>0</v>
      </c>
      <c r="X38" s="342">
        <f>SUM(X39:X41)</f>
        <v>0</v>
      </c>
      <c r="Y38" s="345">
        <f t="shared" si="7"/>
        <v>0</v>
      </c>
      <c r="Z38" s="343" t="e">
        <f>Y38/W38</f>
        <v>#DIV/0!</v>
      </c>
      <c r="AA38" s="248"/>
      <c r="AB38" s="93"/>
      <c r="AC38" s="47"/>
      <c r="AD38" s="47"/>
      <c r="AE38" s="47"/>
      <c r="AF38" s="47"/>
      <c r="AG38" s="47"/>
    </row>
    <row r="39" spans="1:33" ht="30" customHeight="1">
      <c r="A39" s="48" t="s">
        <v>23</v>
      </c>
      <c r="B39" s="49" t="s">
        <v>56</v>
      </c>
      <c r="C39" s="50" t="s">
        <v>57</v>
      </c>
      <c r="D39" s="51" t="s">
        <v>58</v>
      </c>
      <c r="E39" s="52"/>
      <c r="F39" s="53"/>
      <c r="G39" s="54">
        <f t="shared" ref="G39:G41" si="34">E39*F39</f>
        <v>0</v>
      </c>
      <c r="H39" s="52"/>
      <c r="I39" s="53"/>
      <c r="J39" s="54">
        <f t="shared" ref="J39:J41" si="35">H39*I39</f>
        <v>0</v>
      </c>
      <c r="K39" s="52"/>
      <c r="L39" s="53"/>
      <c r="M39" s="54">
        <f t="shared" ref="M39:M41" si="36">K39*L39</f>
        <v>0</v>
      </c>
      <c r="N39" s="52"/>
      <c r="O39" s="53"/>
      <c r="P39" s="54">
        <f t="shared" ref="P39:P41" si="37">N39*O39</f>
        <v>0</v>
      </c>
      <c r="Q39" s="52"/>
      <c r="R39" s="53"/>
      <c r="S39" s="54">
        <f t="shared" ref="S39:S41" si="38">Q39*R39</f>
        <v>0</v>
      </c>
      <c r="T39" s="52"/>
      <c r="U39" s="53"/>
      <c r="V39" s="54">
        <f t="shared" ref="V39:V41" si="39">T39*U39</f>
        <v>0</v>
      </c>
      <c r="W39" s="55">
        <f>G39+M39+S39</f>
        <v>0</v>
      </c>
      <c r="X39" s="276">
        <f>J39+P39+V39</f>
        <v>0</v>
      </c>
      <c r="Y39" s="276">
        <f t="shared" si="7"/>
        <v>0</v>
      </c>
      <c r="Z39" s="284" t="e">
        <f t="shared" ref="Z39:Z49" si="40">Y39/W39</f>
        <v>#DIV/0!</v>
      </c>
      <c r="AA39" s="240"/>
      <c r="AB39" s="57"/>
      <c r="AC39" s="57"/>
      <c r="AD39" s="57"/>
      <c r="AE39" s="57"/>
      <c r="AF39" s="57"/>
      <c r="AG39" s="57"/>
    </row>
    <row r="40" spans="1:33" ht="30" customHeight="1">
      <c r="A40" s="48" t="s">
        <v>23</v>
      </c>
      <c r="B40" s="49" t="s">
        <v>59</v>
      </c>
      <c r="C40" s="50" t="s">
        <v>57</v>
      </c>
      <c r="D40" s="51" t="s">
        <v>58</v>
      </c>
      <c r="E40" s="52"/>
      <c r="F40" s="53"/>
      <c r="G40" s="54">
        <f t="shared" si="34"/>
        <v>0</v>
      </c>
      <c r="H40" s="52"/>
      <c r="I40" s="53"/>
      <c r="J40" s="54">
        <f t="shared" si="35"/>
        <v>0</v>
      </c>
      <c r="K40" s="52"/>
      <c r="L40" s="53"/>
      <c r="M40" s="54">
        <f t="shared" si="36"/>
        <v>0</v>
      </c>
      <c r="N40" s="52"/>
      <c r="O40" s="53"/>
      <c r="P40" s="54">
        <f t="shared" si="37"/>
        <v>0</v>
      </c>
      <c r="Q40" s="52"/>
      <c r="R40" s="53"/>
      <c r="S40" s="54">
        <f t="shared" si="38"/>
        <v>0</v>
      </c>
      <c r="T40" s="52"/>
      <c r="U40" s="53"/>
      <c r="V40" s="54">
        <f t="shared" si="39"/>
        <v>0</v>
      </c>
      <c r="W40" s="55">
        <f t="shared" ref="W40:W45" si="41">G40+M40+S40</f>
        <v>0</v>
      </c>
      <c r="X40" s="276">
        <f t="shared" ref="X40:X49" si="42">J40+P40+V40</f>
        <v>0</v>
      </c>
      <c r="Y40" s="276">
        <f t="shared" si="7"/>
        <v>0</v>
      </c>
      <c r="Z40" s="284" t="e">
        <f t="shared" si="40"/>
        <v>#DIV/0!</v>
      </c>
      <c r="AA40" s="240"/>
      <c r="AB40" s="57"/>
      <c r="AC40" s="57"/>
      <c r="AD40" s="57"/>
      <c r="AE40" s="57"/>
      <c r="AF40" s="57"/>
      <c r="AG40" s="57"/>
    </row>
    <row r="41" spans="1:33" ht="30" customHeight="1" thickBot="1">
      <c r="A41" s="71" t="s">
        <v>23</v>
      </c>
      <c r="B41" s="77" t="s">
        <v>60</v>
      </c>
      <c r="C41" s="50" t="s">
        <v>57</v>
      </c>
      <c r="D41" s="72" t="s">
        <v>58</v>
      </c>
      <c r="E41" s="73"/>
      <c r="F41" s="74"/>
      <c r="G41" s="75">
        <f t="shared" si="34"/>
        <v>0</v>
      </c>
      <c r="H41" s="73"/>
      <c r="I41" s="74"/>
      <c r="J41" s="75">
        <f t="shared" si="35"/>
        <v>0</v>
      </c>
      <c r="K41" s="73"/>
      <c r="L41" s="74"/>
      <c r="M41" s="75">
        <f t="shared" si="36"/>
        <v>0</v>
      </c>
      <c r="N41" s="73"/>
      <c r="O41" s="74"/>
      <c r="P41" s="75">
        <f t="shared" si="37"/>
        <v>0</v>
      </c>
      <c r="Q41" s="73"/>
      <c r="R41" s="74"/>
      <c r="S41" s="75">
        <f t="shared" si="38"/>
        <v>0</v>
      </c>
      <c r="T41" s="73"/>
      <c r="U41" s="74"/>
      <c r="V41" s="75">
        <f t="shared" si="39"/>
        <v>0</v>
      </c>
      <c r="W41" s="64">
        <f t="shared" si="41"/>
        <v>0</v>
      </c>
      <c r="X41" s="276">
        <f t="shared" si="42"/>
        <v>0</v>
      </c>
      <c r="Y41" s="276">
        <f t="shared" si="7"/>
        <v>0</v>
      </c>
      <c r="Z41" s="284" t="e">
        <f t="shared" si="40"/>
        <v>#DIV/0!</v>
      </c>
      <c r="AA41" s="251"/>
      <c r="AB41" s="57"/>
      <c r="AC41" s="57"/>
      <c r="AD41" s="57"/>
      <c r="AE41" s="57"/>
      <c r="AF41" s="57"/>
      <c r="AG41" s="57"/>
    </row>
    <row r="42" spans="1:33" ht="30" customHeight="1">
      <c r="A42" s="39" t="s">
        <v>21</v>
      </c>
      <c r="B42" s="78" t="s">
        <v>61</v>
      </c>
      <c r="C42" s="76" t="s">
        <v>62</v>
      </c>
      <c r="D42" s="66"/>
      <c r="E42" s="67">
        <f>SUM(E43:E45)</f>
        <v>14</v>
      </c>
      <c r="F42" s="68"/>
      <c r="G42" s="69">
        <f>SUM(G43:G45)</f>
        <v>8400</v>
      </c>
      <c r="H42" s="67">
        <f>SUM(H43:H45)</f>
        <v>2</v>
      </c>
      <c r="I42" s="68"/>
      <c r="J42" s="69">
        <f>SUM(J43:J45)</f>
        <v>2850</v>
      </c>
      <c r="K42" s="67">
        <f>SUM(K43:K45)</f>
        <v>0</v>
      </c>
      <c r="L42" s="68"/>
      <c r="M42" s="69">
        <f>SUM(M43:M45)</f>
        <v>0</v>
      </c>
      <c r="N42" s="67">
        <f>SUM(N43:N45)</f>
        <v>0</v>
      </c>
      <c r="O42" s="68"/>
      <c r="P42" s="69">
        <f>SUM(P43:P45)</f>
        <v>0</v>
      </c>
      <c r="Q42" s="67">
        <f>SUM(Q43:Q45)</f>
        <v>0</v>
      </c>
      <c r="R42" s="68"/>
      <c r="S42" s="69">
        <f>SUM(S43:S45)</f>
        <v>0</v>
      </c>
      <c r="T42" s="67">
        <f>SUM(T43:T45)</f>
        <v>0</v>
      </c>
      <c r="U42" s="68"/>
      <c r="V42" s="69">
        <f>SUM(V43:V45)</f>
        <v>0</v>
      </c>
      <c r="W42" s="69">
        <f>SUM(W43:W45)</f>
        <v>8400</v>
      </c>
      <c r="X42" s="69">
        <f>SUM(X43:X45)</f>
        <v>2850</v>
      </c>
      <c r="Y42" s="346">
        <f t="shared" si="7"/>
        <v>5550</v>
      </c>
      <c r="Z42" s="346">
        <f>Y42/W42</f>
        <v>0.6607142857142857</v>
      </c>
      <c r="AA42" s="250"/>
      <c r="AB42" s="47"/>
      <c r="AC42" s="47"/>
      <c r="AD42" s="47"/>
      <c r="AE42" s="47"/>
      <c r="AF42" s="47"/>
      <c r="AG42" s="47"/>
    </row>
    <row r="43" spans="1:33" ht="145.5" customHeight="1">
      <c r="A43" s="48" t="s">
        <v>23</v>
      </c>
      <c r="B43" s="49" t="s">
        <v>63</v>
      </c>
      <c r="C43" s="350" t="s">
        <v>334</v>
      </c>
      <c r="D43" s="51" t="s">
        <v>65</v>
      </c>
      <c r="E43" s="52">
        <v>14</v>
      </c>
      <c r="F43" s="53">
        <v>600</v>
      </c>
      <c r="G43" s="54">
        <f t="shared" ref="G43:G45" si="43">E43*F43</f>
        <v>8400</v>
      </c>
      <c r="H43" s="52">
        <v>2</v>
      </c>
      <c r="I43" s="53">
        <v>1425</v>
      </c>
      <c r="J43" s="54">
        <f t="shared" ref="J43:J45" si="44">H43*I43</f>
        <v>2850</v>
      </c>
      <c r="K43" s="52"/>
      <c r="L43" s="53"/>
      <c r="M43" s="54">
        <f t="shared" ref="M43:M45" si="45">K43*L43</f>
        <v>0</v>
      </c>
      <c r="N43" s="52"/>
      <c r="O43" s="53"/>
      <c r="P43" s="54">
        <f t="shared" ref="P43:P45" si="46">N43*O43</f>
        <v>0</v>
      </c>
      <c r="Q43" s="52"/>
      <c r="R43" s="53"/>
      <c r="S43" s="54">
        <f t="shared" ref="S43:S45" si="47">Q43*R43</f>
        <v>0</v>
      </c>
      <c r="T43" s="52"/>
      <c r="U43" s="53"/>
      <c r="V43" s="54">
        <f t="shared" ref="V43:V45" si="48">T43*U43</f>
        <v>0</v>
      </c>
      <c r="W43" s="55">
        <f t="shared" si="41"/>
        <v>8400</v>
      </c>
      <c r="X43" s="276">
        <f t="shared" si="42"/>
        <v>2850</v>
      </c>
      <c r="Y43" s="276">
        <f t="shared" si="7"/>
        <v>5550</v>
      </c>
      <c r="Z43" s="284">
        <f t="shared" si="40"/>
        <v>0.6607142857142857</v>
      </c>
      <c r="AA43" s="379" t="s">
        <v>339</v>
      </c>
      <c r="AB43" s="57"/>
      <c r="AC43" s="57"/>
      <c r="AD43" s="57"/>
      <c r="AE43" s="57"/>
      <c r="AF43" s="57"/>
      <c r="AG43" s="57"/>
    </row>
    <row r="44" spans="1:33" ht="30" customHeight="1">
      <c r="A44" s="48" t="s">
        <v>23</v>
      </c>
      <c r="B44" s="49" t="s">
        <v>66</v>
      </c>
      <c r="C44" s="94" t="s">
        <v>64</v>
      </c>
      <c r="D44" s="51" t="s">
        <v>65</v>
      </c>
      <c r="E44" s="52"/>
      <c r="F44" s="53"/>
      <c r="G44" s="54">
        <f t="shared" si="43"/>
        <v>0</v>
      </c>
      <c r="H44" s="52"/>
      <c r="I44" s="53"/>
      <c r="J44" s="54">
        <f t="shared" si="44"/>
        <v>0</v>
      </c>
      <c r="K44" s="52"/>
      <c r="L44" s="53"/>
      <c r="M44" s="54">
        <f t="shared" si="45"/>
        <v>0</v>
      </c>
      <c r="N44" s="52"/>
      <c r="O44" s="53"/>
      <c r="P44" s="54">
        <f t="shared" si="46"/>
        <v>0</v>
      </c>
      <c r="Q44" s="52"/>
      <c r="R44" s="53"/>
      <c r="S44" s="54">
        <f t="shared" si="47"/>
        <v>0</v>
      </c>
      <c r="T44" s="52"/>
      <c r="U44" s="53"/>
      <c r="V44" s="54">
        <f t="shared" si="48"/>
        <v>0</v>
      </c>
      <c r="W44" s="55">
        <f t="shared" si="41"/>
        <v>0</v>
      </c>
      <c r="X44" s="276">
        <f t="shared" si="42"/>
        <v>0</v>
      </c>
      <c r="Y44" s="276">
        <f t="shared" si="7"/>
        <v>0</v>
      </c>
      <c r="Z44" s="284" t="e">
        <f t="shared" si="40"/>
        <v>#DIV/0!</v>
      </c>
      <c r="AA44" s="240"/>
      <c r="AB44" s="57"/>
      <c r="AC44" s="57"/>
      <c r="AD44" s="57"/>
      <c r="AE44" s="57"/>
      <c r="AF44" s="57"/>
      <c r="AG44" s="57"/>
    </row>
    <row r="45" spans="1:33" ht="30" customHeight="1" thickBot="1">
      <c r="A45" s="71" t="s">
        <v>23</v>
      </c>
      <c r="B45" s="77" t="s">
        <v>67</v>
      </c>
      <c r="C45" s="95" t="s">
        <v>64</v>
      </c>
      <c r="D45" s="72" t="s">
        <v>65</v>
      </c>
      <c r="E45" s="73"/>
      <c r="F45" s="74"/>
      <c r="G45" s="75">
        <f t="shared" si="43"/>
        <v>0</v>
      </c>
      <c r="H45" s="73"/>
      <c r="I45" s="74"/>
      <c r="J45" s="75">
        <f t="shared" si="44"/>
        <v>0</v>
      </c>
      <c r="K45" s="73"/>
      <c r="L45" s="74"/>
      <c r="M45" s="75">
        <f t="shared" si="45"/>
        <v>0</v>
      </c>
      <c r="N45" s="73"/>
      <c r="O45" s="74"/>
      <c r="P45" s="75">
        <f t="shared" si="46"/>
        <v>0</v>
      </c>
      <c r="Q45" s="73"/>
      <c r="R45" s="74"/>
      <c r="S45" s="75">
        <f t="shared" si="47"/>
        <v>0</v>
      </c>
      <c r="T45" s="73"/>
      <c r="U45" s="74"/>
      <c r="V45" s="75">
        <f t="shared" si="48"/>
        <v>0</v>
      </c>
      <c r="W45" s="64">
        <f t="shared" si="41"/>
        <v>0</v>
      </c>
      <c r="X45" s="276">
        <f t="shared" si="42"/>
        <v>0</v>
      </c>
      <c r="Y45" s="276">
        <f t="shared" si="7"/>
        <v>0</v>
      </c>
      <c r="Z45" s="284" t="e">
        <f t="shared" si="40"/>
        <v>#DIV/0!</v>
      </c>
      <c r="AA45" s="251"/>
      <c r="AB45" s="57"/>
      <c r="AC45" s="57"/>
      <c r="AD45" s="57"/>
      <c r="AE45" s="57"/>
      <c r="AF45" s="57"/>
      <c r="AG45" s="57"/>
    </row>
    <row r="46" spans="1:33" ht="30" customHeight="1">
      <c r="A46" s="39" t="s">
        <v>21</v>
      </c>
      <c r="B46" s="78" t="s">
        <v>68</v>
      </c>
      <c r="C46" s="76" t="s">
        <v>69</v>
      </c>
      <c r="D46" s="66"/>
      <c r="E46" s="67">
        <f>SUM(E47:E49)</f>
        <v>28</v>
      </c>
      <c r="F46" s="68"/>
      <c r="G46" s="69">
        <f>SUM(G47:G49)</f>
        <v>1680</v>
      </c>
      <c r="H46" s="67">
        <f>SUM(H47:H49)</f>
        <v>24</v>
      </c>
      <c r="I46" s="68"/>
      <c r="J46" s="69">
        <f>SUM(J47:J49)</f>
        <v>1440</v>
      </c>
      <c r="K46" s="67">
        <f>SUM(K47:K49)</f>
        <v>0</v>
      </c>
      <c r="L46" s="68"/>
      <c r="M46" s="69">
        <f>SUM(M47:M49)</f>
        <v>0</v>
      </c>
      <c r="N46" s="67">
        <f>SUM(N47:N49)</f>
        <v>0</v>
      </c>
      <c r="O46" s="68"/>
      <c r="P46" s="69">
        <f>SUM(P47:P49)</f>
        <v>0</v>
      </c>
      <c r="Q46" s="67">
        <f>SUM(Q47:Q49)</f>
        <v>0</v>
      </c>
      <c r="R46" s="68"/>
      <c r="S46" s="69">
        <f>SUM(S47:S49)</f>
        <v>0</v>
      </c>
      <c r="T46" s="67">
        <f>SUM(T47:T49)</f>
        <v>0</v>
      </c>
      <c r="U46" s="68"/>
      <c r="V46" s="69">
        <f>SUM(V47:V49)</f>
        <v>0</v>
      </c>
      <c r="W46" s="69">
        <f>SUM(W47:W49)</f>
        <v>1680</v>
      </c>
      <c r="X46" s="69">
        <f>SUM(X47:X49)</f>
        <v>1440</v>
      </c>
      <c r="Y46" s="68">
        <f t="shared" si="7"/>
        <v>240</v>
      </c>
      <c r="Z46" s="68">
        <f>Y46/W46</f>
        <v>0.14285714285714285</v>
      </c>
      <c r="AA46" s="250"/>
      <c r="AB46" s="47"/>
      <c r="AC46" s="47"/>
      <c r="AD46" s="47"/>
      <c r="AE46" s="47"/>
      <c r="AF46" s="47"/>
      <c r="AG46" s="47"/>
    </row>
    <row r="47" spans="1:33" ht="102.75" customHeight="1">
      <c r="A47" s="48" t="s">
        <v>23</v>
      </c>
      <c r="B47" s="49" t="s">
        <v>70</v>
      </c>
      <c r="C47" s="350" t="s">
        <v>335</v>
      </c>
      <c r="D47" s="51" t="s">
        <v>65</v>
      </c>
      <c r="E47" s="52">
        <v>14</v>
      </c>
      <c r="F47" s="53">
        <v>60</v>
      </c>
      <c r="G47" s="54">
        <f t="shared" ref="G47:G49" si="49">E47*F47</f>
        <v>840</v>
      </c>
      <c r="H47" s="52">
        <v>12</v>
      </c>
      <c r="I47" s="53">
        <v>60</v>
      </c>
      <c r="J47" s="54">
        <f t="shared" ref="J47:J49" si="50">H47*I47</f>
        <v>720</v>
      </c>
      <c r="K47" s="52"/>
      <c r="L47" s="53"/>
      <c r="M47" s="54">
        <f t="shared" ref="M47:M49" si="51">K47*L47</f>
        <v>0</v>
      </c>
      <c r="N47" s="52"/>
      <c r="O47" s="53"/>
      <c r="P47" s="54">
        <f t="shared" ref="P47:P49" si="52">N47*O47</f>
        <v>0</v>
      </c>
      <c r="Q47" s="52"/>
      <c r="R47" s="53"/>
      <c r="S47" s="54">
        <f t="shared" ref="S47:S49" si="53">Q47*R47</f>
        <v>0</v>
      </c>
      <c r="T47" s="52"/>
      <c r="U47" s="53"/>
      <c r="V47" s="54">
        <f t="shared" ref="V47:V49" si="54">T47*U47</f>
        <v>0</v>
      </c>
      <c r="W47" s="55">
        <f>G47+M47+S47</f>
        <v>840</v>
      </c>
      <c r="X47" s="276">
        <f t="shared" si="42"/>
        <v>720</v>
      </c>
      <c r="Y47" s="276">
        <f t="shared" si="7"/>
        <v>120</v>
      </c>
      <c r="Z47" s="284">
        <f t="shared" si="40"/>
        <v>0.14285714285714285</v>
      </c>
      <c r="AA47" s="379" t="s">
        <v>340</v>
      </c>
      <c r="AB47" s="56"/>
      <c r="AC47" s="57"/>
      <c r="AD47" s="57"/>
      <c r="AE47" s="57"/>
      <c r="AF47" s="57"/>
      <c r="AG47" s="57"/>
    </row>
    <row r="48" spans="1:33" ht="104.25" customHeight="1">
      <c r="A48" s="48" t="s">
        <v>23</v>
      </c>
      <c r="B48" s="49" t="s">
        <v>72</v>
      </c>
      <c r="C48" s="350" t="s">
        <v>336</v>
      </c>
      <c r="D48" s="51" t="s">
        <v>65</v>
      </c>
      <c r="E48" s="52">
        <v>14</v>
      </c>
      <c r="F48" s="53">
        <v>60</v>
      </c>
      <c r="G48" s="54">
        <f t="shared" si="49"/>
        <v>840</v>
      </c>
      <c r="H48" s="52">
        <v>12</v>
      </c>
      <c r="I48" s="53">
        <v>60</v>
      </c>
      <c r="J48" s="54">
        <f t="shared" si="50"/>
        <v>720</v>
      </c>
      <c r="K48" s="52"/>
      <c r="L48" s="53"/>
      <c r="M48" s="54">
        <f t="shared" si="51"/>
        <v>0</v>
      </c>
      <c r="N48" s="52"/>
      <c r="O48" s="53"/>
      <c r="P48" s="54">
        <f t="shared" si="52"/>
        <v>0</v>
      </c>
      <c r="Q48" s="52"/>
      <c r="R48" s="53"/>
      <c r="S48" s="54">
        <f t="shared" si="53"/>
        <v>0</v>
      </c>
      <c r="T48" s="52"/>
      <c r="U48" s="53"/>
      <c r="V48" s="54">
        <f t="shared" si="54"/>
        <v>0</v>
      </c>
      <c r="W48" s="55">
        <f>G48+M48+S48</f>
        <v>840</v>
      </c>
      <c r="X48" s="276">
        <f t="shared" si="42"/>
        <v>720</v>
      </c>
      <c r="Y48" s="276">
        <f t="shared" si="7"/>
        <v>120</v>
      </c>
      <c r="Z48" s="284">
        <f t="shared" si="40"/>
        <v>0.14285714285714285</v>
      </c>
      <c r="AA48" s="379" t="s">
        <v>340</v>
      </c>
      <c r="AB48" s="57"/>
      <c r="AC48" s="57"/>
      <c r="AD48" s="57"/>
      <c r="AE48" s="57"/>
      <c r="AF48" s="57"/>
      <c r="AG48" s="57"/>
    </row>
    <row r="49" spans="1:33" ht="30" customHeight="1" thickBot="1">
      <c r="A49" s="58" t="s">
        <v>23</v>
      </c>
      <c r="B49" s="59" t="s">
        <v>73</v>
      </c>
      <c r="C49" s="213" t="s">
        <v>71</v>
      </c>
      <c r="D49" s="60" t="s">
        <v>65</v>
      </c>
      <c r="E49" s="73"/>
      <c r="F49" s="74"/>
      <c r="G49" s="75">
        <f t="shared" si="49"/>
        <v>0</v>
      </c>
      <c r="H49" s="73"/>
      <c r="I49" s="74"/>
      <c r="J49" s="75">
        <f t="shared" si="50"/>
        <v>0</v>
      </c>
      <c r="K49" s="73"/>
      <c r="L49" s="74"/>
      <c r="M49" s="75">
        <f t="shared" si="51"/>
        <v>0</v>
      </c>
      <c r="N49" s="73"/>
      <c r="O49" s="74"/>
      <c r="P49" s="75">
        <f t="shared" si="52"/>
        <v>0</v>
      </c>
      <c r="Q49" s="73"/>
      <c r="R49" s="74"/>
      <c r="S49" s="75">
        <f t="shared" si="53"/>
        <v>0</v>
      </c>
      <c r="T49" s="73"/>
      <c r="U49" s="74"/>
      <c r="V49" s="75">
        <f t="shared" si="54"/>
        <v>0</v>
      </c>
      <c r="W49" s="64">
        <f>G49+M49+S49</f>
        <v>0</v>
      </c>
      <c r="X49" s="276">
        <f t="shared" si="42"/>
        <v>0</v>
      </c>
      <c r="Y49" s="276">
        <f t="shared" si="7"/>
        <v>0</v>
      </c>
      <c r="Z49" s="284" t="e">
        <f t="shared" si="40"/>
        <v>#DIV/0!</v>
      </c>
      <c r="AA49" s="251"/>
      <c r="AB49" s="57"/>
      <c r="AC49" s="57"/>
      <c r="AD49" s="57"/>
      <c r="AE49" s="57"/>
      <c r="AF49" s="57"/>
      <c r="AG49" s="57"/>
    </row>
    <row r="50" spans="1:33" ht="30" customHeight="1" thickBot="1">
      <c r="A50" s="223" t="s">
        <v>249</v>
      </c>
      <c r="B50" s="219"/>
      <c r="C50" s="220"/>
      <c r="D50" s="221"/>
      <c r="E50" s="113">
        <f>E46+E42+E38</f>
        <v>42</v>
      </c>
      <c r="F50" s="88"/>
      <c r="G50" s="87">
        <f>G46+G42+G38</f>
        <v>10080</v>
      </c>
      <c r="H50" s="113">
        <f>H46+H42+H38</f>
        <v>26</v>
      </c>
      <c r="I50" s="88"/>
      <c r="J50" s="87">
        <f>J46+J42+J38</f>
        <v>4290</v>
      </c>
      <c r="K50" s="89">
        <f>K46+K42+K38</f>
        <v>0</v>
      </c>
      <c r="L50" s="88"/>
      <c r="M50" s="87">
        <f>M46+M42+M38</f>
        <v>0</v>
      </c>
      <c r="N50" s="89">
        <f>N46+N42+N38</f>
        <v>0</v>
      </c>
      <c r="O50" s="88"/>
      <c r="P50" s="87">
        <f>P46+P42+P38</f>
        <v>0</v>
      </c>
      <c r="Q50" s="89">
        <f>Q46+Q42+Q38</f>
        <v>0</v>
      </c>
      <c r="R50" s="88"/>
      <c r="S50" s="87">
        <f>S46+S42+S38</f>
        <v>0</v>
      </c>
      <c r="T50" s="89">
        <f>T46+T42+T38</f>
        <v>0</v>
      </c>
      <c r="U50" s="88"/>
      <c r="V50" s="87">
        <f>V46+V42+V38</f>
        <v>0</v>
      </c>
      <c r="W50" s="96">
        <f>W46+W42+W38</f>
        <v>10080</v>
      </c>
      <c r="X50" s="96">
        <f>X46+X42+X38</f>
        <v>4290</v>
      </c>
      <c r="Y50" s="96">
        <f t="shared" si="7"/>
        <v>5790</v>
      </c>
      <c r="Z50" s="96">
        <f>Y50/W50</f>
        <v>0.57440476190476186</v>
      </c>
      <c r="AA50" s="253"/>
      <c r="AB50" s="5"/>
      <c r="AC50" s="5"/>
      <c r="AD50" s="5"/>
      <c r="AE50" s="5"/>
      <c r="AF50" s="5"/>
      <c r="AG50" s="5"/>
    </row>
    <row r="51" spans="1:33" ht="30" customHeight="1" thickBot="1">
      <c r="A51" s="214" t="s">
        <v>20</v>
      </c>
      <c r="B51" s="119">
        <v>3</v>
      </c>
      <c r="C51" s="215" t="s">
        <v>74</v>
      </c>
      <c r="D51" s="21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  <c r="AA51" s="247"/>
      <c r="AB51" s="5"/>
      <c r="AC51" s="5"/>
      <c r="AD51" s="5"/>
      <c r="AE51" s="5"/>
      <c r="AF51" s="5"/>
      <c r="AG51" s="5"/>
    </row>
    <row r="52" spans="1:33" ht="45" customHeight="1">
      <c r="A52" s="39" t="s">
        <v>21</v>
      </c>
      <c r="B52" s="78" t="s">
        <v>75</v>
      </c>
      <c r="C52" s="41" t="s">
        <v>76</v>
      </c>
      <c r="D52" s="42"/>
      <c r="E52" s="43">
        <f>SUM(E53:E55)</f>
        <v>0</v>
      </c>
      <c r="F52" s="44"/>
      <c r="G52" s="45">
        <f>SUM(G53:G55)</f>
        <v>0</v>
      </c>
      <c r="H52" s="43">
        <f>SUM(H53:H55)</f>
        <v>0</v>
      </c>
      <c r="I52" s="44"/>
      <c r="J52" s="45">
        <f>SUM(J53:J55)</f>
        <v>0</v>
      </c>
      <c r="K52" s="43">
        <f t="shared" ref="K52" si="55">SUM(K53:K55)</f>
        <v>0</v>
      </c>
      <c r="L52" s="44"/>
      <c r="M52" s="45">
        <f>SUM(M53:M55)</f>
        <v>0</v>
      </c>
      <c r="N52" s="43">
        <f t="shared" ref="N52" si="56">SUM(N53:N55)</f>
        <v>0</v>
      </c>
      <c r="O52" s="44"/>
      <c r="P52" s="45">
        <f>SUM(P53:P55)</f>
        <v>0</v>
      </c>
      <c r="Q52" s="43">
        <f t="shared" ref="Q52" si="57">SUM(Q53:Q55)</f>
        <v>0</v>
      </c>
      <c r="R52" s="44"/>
      <c r="S52" s="45">
        <f>SUM(S53:S55)</f>
        <v>0</v>
      </c>
      <c r="T52" s="43">
        <f t="shared" ref="T52" si="58">SUM(T53:T55)</f>
        <v>0</v>
      </c>
      <c r="U52" s="44"/>
      <c r="V52" s="45">
        <f>SUM(V53:V55)</f>
        <v>0</v>
      </c>
      <c r="W52" s="45">
        <f>SUM(W53:W55)</f>
        <v>0</v>
      </c>
      <c r="X52" s="45">
        <f>SUM(X53:X55)</f>
        <v>0</v>
      </c>
      <c r="Y52" s="46">
        <f t="shared" si="7"/>
        <v>0</v>
      </c>
      <c r="Z52" s="278" t="e">
        <f>Y52/W52</f>
        <v>#DIV/0!</v>
      </c>
      <c r="AA52" s="248"/>
      <c r="AB52" s="47"/>
      <c r="AC52" s="47"/>
      <c r="AD52" s="47"/>
      <c r="AE52" s="47"/>
      <c r="AF52" s="47"/>
      <c r="AG52" s="47"/>
    </row>
    <row r="53" spans="1:33" ht="30" customHeight="1">
      <c r="A53" s="48" t="s">
        <v>23</v>
      </c>
      <c r="B53" s="49" t="s">
        <v>77</v>
      </c>
      <c r="C53" s="94" t="s">
        <v>78</v>
      </c>
      <c r="D53" s="51" t="s">
        <v>58</v>
      </c>
      <c r="E53" s="52"/>
      <c r="F53" s="53"/>
      <c r="G53" s="54">
        <f t="shared" ref="G53:G55" si="59">E53*F53</f>
        <v>0</v>
      </c>
      <c r="H53" s="52"/>
      <c r="I53" s="53"/>
      <c r="J53" s="54">
        <f t="shared" ref="J53:J55" si="60">H53*I53</f>
        <v>0</v>
      </c>
      <c r="K53" s="52"/>
      <c r="L53" s="53"/>
      <c r="M53" s="54">
        <f t="shared" ref="M53:M55" si="61">K53*L53</f>
        <v>0</v>
      </c>
      <c r="N53" s="52"/>
      <c r="O53" s="53"/>
      <c r="P53" s="54">
        <f t="shared" ref="P53:P55" si="62">N53*O53</f>
        <v>0</v>
      </c>
      <c r="Q53" s="52"/>
      <c r="R53" s="53"/>
      <c r="S53" s="54">
        <f t="shared" ref="S53:S55" si="63">Q53*R53</f>
        <v>0</v>
      </c>
      <c r="T53" s="52"/>
      <c r="U53" s="53"/>
      <c r="V53" s="54">
        <f t="shared" ref="V53:V55" si="64">T53*U53</f>
        <v>0</v>
      </c>
      <c r="W53" s="55">
        <f>G53+M53+S53</f>
        <v>0</v>
      </c>
      <c r="X53" s="276">
        <f t="shared" ref="X53:X58" si="65">J53+P53+V53</f>
        <v>0</v>
      </c>
      <c r="Y53" s="276">
        <f t="shared" si="7"/>
        <v>0</v>
      </c>
      <c r="Z53" s="284" t="e">
        <f t="shared" ref="Z53:Z58" si="66">Y53/W53</f>
        <v>#DIV/0!</v>
      </c>
      <c r="AA53" s="240"/>
      <c r="AB53" s="57"/>
      <c r="AC53" s="57"/>
      <c r="AD53" s="57"/>
      <c r="AE53" s="57"/>
      <c r="AF53" s="57"/>
      <c r="AG53" s="57"/>
    </row>
    <row r="54" spans="1:33" ht="30" customHeight="1">
      <c r="A54" s="48" t="s">
        <v>23</v>
      </c>
      <c r="B54" s="49" t="s">
        <v>79</v>
      </c>
      <c r="C54" s="183" t="s">
        <v>80</v>
      </c>
      <c r="D54" s="51" t="s">
        <v>58</v>
      </c>
      <c r="E54" s="52"/>
      <c r="F54" s="53"/>
      <c r="G54" s="54">
        <f t="shared" si="59"/>
        <v>0</v>
      </c>
      <c r="H54" s="52"/>
      <c r="I54" s="53"/>
      <c r="J54" s="54">
        <f t="shared" si="60"/>
        <v>0</v>
      </c>
      <c r="K54" s="52"/>
      <c r="L54" s="53"/>
      <c r="M54" s="54">
        <f t="shared" si="61"/>
        <v>0</v>
      </c>
      <c r="N54" s="52"/>
      <c r="O54" s="53"/>
      <c r="P54" s="54">
        <f t="shared" si="62"/>
        <v>0</v>
      </c>
      <c r="Q54" s="52"/>
      <c r="R54" s="53"/>
      <c r="S54" s="54">
        <f t="shared" si="63"/>
        <v>0</v>
      </c>
      <c r="T54" s="52"/>
      <c r="U54" s="53"/>
      <c r="V54" s="54">
        <f t="shared" si="64"/>
        <v>0</v>
      </c>
      <c r="W54" s="55">
        <f>G54+M54+S54</f>
        <v>0</v>
      </c>
      <c r="X54" s="276">
        <f t="shared" si="65"/>
        <v>0</v>
      </c>
      <c r="Y54" s="276">
        <f t="shared" si="7"/>
        <v>0</v>
      </c>
      <c r="Z54" s="284" t="e">
        <f t="shared" si="66"/>
        <v>#DIV/0!</v>
      </c>
      <c r="AA54" s="240"/>
      <c r="AB54" s="57"/>
      <c r="AC54" s="57"/>
      <c r="AD54" s="57"/>
      <c r="AE54" s="57"/>
      <c r="AF54" s="57"/>
      <c r="AG54" s="57"/>
    </row>
    <row r="55" spans="1:33" ht="30" customHeight="1" thickBot="1">
      <c r="A55" s="58" t="s">
        <v>23</v>
      </c>
      <c r="B55" s="59" t="s">
        <v>81</v>
      </c>
      <c r="C55" s="86" t="s">
        <v>82</v>
      </c>
      <c r="D55" s="60" t="s">
        <v>58</v>
      </c>
      <c r="E55" s="61"/>
      <c r="F55" s="62"/>
      <c r="G55" s="63">
        <f t="shared" si="59"/>
        <v>0</v>
      </c>
      <c r="H55" s="61"/>
      <c r="I55" s="62"/>
      <c r="J55" s="63">
        <f t="shared" si="60"/>
        <v>0</v>
      </c>
      <c r="K55" s="61"/>
      <c r="L55" s="62"/>
      <c r="M55" s="63">
        <f t="shared" si="61"/>
        <v>0</v>
      </c>
      <c r="N55" s="61"/>
      <c r="O55" s="62"/>
      <c r="P55" s="63">
        <f t="shared" si="62"/>
        <v>0</v>
      </c>
      <c r="Q55" s="61"/>
      <c r="R55" s="62"/>
      <c r="S55" s="63">
        <f t="shared" si="63"/>
        <v>0</v>
      </c>
      <c r="T55" s="61"/>
      <c r="U55" s="62"/>
      <c r="V55" s="63">
        <f t="shared" si="64"/>
        <v>0</v>
      </c>
      <c r="W55" s="64">
        <f>G55+M55+S55</f>
        <v>0</v>
      </c>
      <c r="X55" s="276">
        <f t="shared" si="65"/>
        <v>0</v>
      </c>
      <c r="Y55" s="276">
        <f t="shared" si="7"/>
        <v>0</v>
      </c>
      <c r="Z55" s="284" t="e">
        <f t="shared" si="66"/>
        <v>#DIV/0!</v>
      </c>
      <c r="AA55" s="249"/>
      <c r="AB55" s="57"/>
      <c r="AC55" s="57"/>
      <c r="AD55" s="57"/>
      <c r="AE55" s="57"/>
      <c r="AF55" s="57"/>
      <c r="AG55" s="57"/>
    </row>
    <row r="56" spans="1:33" ht="47.25" customHeight="1">
      <c r="A56" s="39" t="s">
        <v>21</v>
      </c>
      <c r="B56" s="78" t="s">
        <v>83</v>
      </c>
      <c r="C56" s="65" t="s">
        <v>84</v>
      </c>
      <c r="D56" s="66"/>
      <c r="E56" s="67"/>
      <c r="F56" s="68"/>
      <c r="G56" s="69"/>
      <c r="H56" s="67"/>
      <c r="I56" s="68"/>
      <c r="J56" s="69"/>
      <c r="K56" s="67">
        <f>SUM(K57:K58)</f>
        <v>0</v>
      </c>
      <c r="L56" s="68"/>
      <c r="M56" s="69">
        <f>SUM(M57:M58)</f>
        <v>0</v>
      </c>
      <c r="N56" s="67">
        <f>SUM(N57:N58)</f>
        <v>0</v>
      </c>
      <c r="O56" s="68"/>
      <c r="P56" s="69">
        <f>SUM(P57:P58)</f>
        <v>0</v>
      </c>
      <c r="Q56" s="67">
        <f>SUM(Q57:Q58)</f>
        <v>0</v>
      </c>
      <c r="R56" s="68"/>
      <c r="S56" s="69">
        <f>SUM(S57:S58)</f>
        <v>0</v>
      </c>
      <c r="T56" s="67">
        <f>SUM(T57:T58)</f>
        <v>0</v>
      </c>
      <c r="U56" s="68"/>
      <c r="V56" s="69">
        <f>SUM(V57:V58)</f>
        <v>0</v>
      </c>
      <c r="W56" s="69">
        <f>SUM(W57:W58)</f>
        <v>0</v>
      </c>
      <c r="X56" s="69">
        <f>SUM(X57:X58)</f>
        <v>0</v>
      </c>
      <c r="Y56" s="69">
        <f t="shared" si="7"/>
        <v>0</v>
      </c>
      <c r="Z56" s="69" t="e">
        <f>Y56/W56</f>
        <v>#DIV/0!</v>
      </c>
      <c r="AA56" s="250"/>
      <c r="AB56" s="47"/>
      <c r="AC56" s="47"/>
      <c r="AD56" s="47"/>
      <c r="AE56" s="47"/>
      <c r="AF56" s="47"/>
      <c r="AG56" s="47"/>
    </row>
    <row r="57" spans="1:33" ht="30" customHeight="1">
      <c r="A57" s="48" t="s">
        <v>23</v>
      </c>
      <c r="B57" s="49" t="s">
        <v>85</v>
      </c>
      <c r="C57" s="94" t="s">
        <v>86</v>
      </c>
      <c r="D57" s="51" t="s">
        <v>87</v>
      </c>
      <c r="E57" s="431" t="s">
        <v>88</v>
      </c>
      <c r="F57" s="432"/>
      <c r="G57" s="433"/>
      <c r="H57" s="431" t="s">
        <v>88</v>
      </c>
      <c r="I57" s="432"/>
      <c r="J57" s="433"/>
      <c r="K57" s="52"/>
      <c r="L57" s="53"/>
      <c r="M57" s="54">
        <f t="shared" ref="M57:M58" si="67">K57*L57</f>
        <v>0</v>
      </c>
      <c r="N57" s="52"/>
      <c r="O57" s="53"/>
      <c r="P57" s="54">
        <f t="shared" ref="P57:P58" si="68">N57*O57</f>
        <v>0</v>
      </c>
      <c r="Q57" s="52"/>
      <c r="R57" s="53"/>
      <c r="S57" s="54">
        <f t="shared" ref="S57:S58" si="69">Q57*R57</f>
        <v>0</v>
      </c>
      <c r="T57" s="52"/>
      <c r="U57" s="53"/>
      <c r="V57" s="54">
        <f t="shared" ref="V57:V58" si="70">T57*U57</f>
        <v>0</v>
      </c>
      <c r="W57" s="64">
        <f>G57+M57+S57</f>
        <v>0</v>
      </c>
      <c r="X57" s="276">
        <f t="shared" si="65"/>
        <v>0</v>
      </c>
      <c r="Y57" s="276">
        <f t="shared" si="7"/>
        <v>0</v>
      </c>
      <c r="Z57" s="284" t="e">
        <f t="shared" si="66"/>
        <v>#DIV/0!</v>
      </c>
      <c r="AA57" s="240"/>
      <c r="AB57" s="57"/>
      <c r="AC57" s="57"/>
      <c r="AD57" s="57"/>
      <c r="AE57" s="57"/>
      <c r="AF57" s="57"/>
      <c r="AG57" s="57"/>
    </row>
    <row r="58" spans="1:33" ht="30" customHeight="1" thickBot="1">
      <c r="A58" s="58" t="s">
        <v>23</v>
      </c>
      <c r="B58" s="59" t="s">
        <v>89</v>
      </c>
      <c r="C58" s="86" t="s">
        <v>90</v>
      </c>
      <c r="D58" s="60" t="s">
        <v>87</v>
      </c>
      <c r="E58" s="434"/>
      <c r="F58" s="435"/>
      <c r="G58" s="436"/>
      <c r="H58" s="434"/>
      <c r="I58" s="435"/>
      <c r="J58" s="436"/>
      <c r="K58" s="73"/>
      <c r="L58" s="74"/>
      <c r="M58" s="75">
        <f t="shared" si="67"/>
        <v>0</v>
      </c>
      <c r="N58" s="73"/>
      <c r="O58" s="74"/>
      <c r="P58" s="75">
        <f t="shared" si="68"/>
        <v>0</v>
      </c>
      <c r="Q58" s="73"/>
      <c r="R58" s="74"/>
      <c r="S58" s="75">
        <f t="shared" si="69"/>
        <v>0</v>
      </c>
      <c r="T58" s="73"/>
      <c r="U58" s="74"/>
      <c r="V58" s="75">
        <f t="shared" si="70"/>
        <v>0</v>
      </c>
      <c r="W58" s="64">
        <f>G58+M58+S58</f>
        <v>0</v>
      </c>
      <c r="X58" s="276">
        <f t="shared" si="65"/>
        <v>0</v>
      </c>
      <c r="Y58" s="280">
        <f t="shared" si="7"/>
        <v>0</v>
      </c>
      <c r="Z58" s="284" t="e">
        <f t="shared" si="66"/>
        <v>#DIV/0!</v>
      </c>
      <c r="AA58" s="251"/>
      <c r="AB58" s="57"/>
      <c r="AC58" s="57"/>
      <c r="AD58" s="57"/>
      <c r="AE58" s="57"/>
      <c r="AF58" s="57"/>
      <c r="AG58" s="57"/>
    </row>
    <row r="59" spans="1:33" ht="30" customHeight="1" thickBot="1">
      <c r="A59" s="218" t="s">
        <v>91</v>
      </c>
      <c r="B59" s="219"/>
      <c r="C59" s="220"/>
      <c r="D59" s="221"/>
      <c r="E59" s="113">
        <f>E52</f>
        <v>0</v>
      </c>
      <c r="F59" s="88"/>
      <c r="G59" s="87">
        <f>G52</f>
        <v>0</v>
      </c>
      <c r="H59" s="113">
        <f>H52</f>
        <v>0</v>
      </c>
      <c r="I59" s="88"/>
      <c r="J59" s="87">
        <f>J52</f>
        <v>0</v>
      </c>
      <c r="K59" s="89">
        <f>K56+K52</f>
        <v>0</v>
      </c>
      <c r="L59" s="88"/>
      <c r="M59" s="87">
        <f>M56+M52</f>
        <v>0</v>
      </c>
      <c r="N59" s="89">
        <f>N56+N52</f>
        <v>0</v>
      </c>
      <c r="O59" s="88"/>
      <c r="P59" s="87">
        <f>P56+P52</f>
        <v>0</v>
      </c>
      <c r="Q59" s="89">
        <f>Q56+Q52</f>
        <v>0</v>
      </c>
      <c r="R59" s="88"/>
      <c r="S59" s="87">
        <f>S56+S52</f>
        <v>0</v>
      </c>
      <c r="T59" s="89">
        <f>T56+T52</f>
        <v>0</v>
      </c>
      <c r="U59" s="88"/>
      <c r="V59" s="87">
        <f>V56+V52</f>
        <v>0</v>
      </c>
      <c r="W59" s="96">
        <f>W56+W52</f>
        <v>0</v>
      </c>
      <c r="X59" s="96">
        <f>X56+X52</f>
        <v>0</v>
      </c>
      <c r="Y59" s="96">
        <f t="shared" si="7"/>
        <v>0</v>
      </c>
      <c r="Z59" s="96" t="e">
        <f>Y59/W59</f>
        <v>#DIV/0!</v>
      </c>
      <c r="AA59" s="253"/>
      <c r="AB59" s="57"/>
      <c r="AC59" s="57"/>
      <c r="AD59" s="57"/>
      <c r="AE59" s="5"/>
      <c r="AF59" s="5"/>
      <c r="AG59" s="5"/>
    </row>
    <row r="60" spans="1:33" ht="30" customHeight="1" thickBot="1">
      <c r="A60" s="214" t="s">
        <v>20</v>
      </c>
      <c r="B60" s="119">
        <v>4</v>
      </c>
      <c r="C60" s="215" t="s">
        <v>92</v>
      </c>
      <c r="D60" s="21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47"/>
      <c r="Z60" s="38"/>
      <c r="AA60" s="247"/>
      <c r="AB60" s="5"/>
      <c r="AC60" s="5"/>
      <c r="AD60" s="5"/>
      <c r="AE60" s="5"/>
      <c r="AF60" s="5"/>
      <c r="AG60" s="5"/>
    </row>
    <row r="61" spans="1:33" ht="30" customHeight="1">
      <c r="A61" s="39" t="s">
        <v>21</v>
      </c>
      <c r="B61" s="78" t="s">
        <v>93</v>
      </c>
      <c r="C61" s="97" t="s">
        <v>94</v>
      </c>
      <c r="D61" s="42"/>
      <c r="E61" s="43">
        <f>SUM(E62:E64)</f>
        <v>0</v>
      </c>
      <c r="F61" s="44"/>
      <c r="G61" s="45">
        <f>SUM(G62:G64)</f>
        <v>0</v>
      </c>
      <c r="H61" s="43">
        <f>SUM(H62:H64)</f>
        <v>0</v>
      </c>
      <c r="I61" s="44"/>
      <c r="J61" s="45">
        <f>SUM(J62:J64)</f>
        <v>0</v>
      </c>
      <c r="K61" s="43">
        <f>SUM(K62:K64)</f>
        <v>0</v>
      </c>
      <c r="L61" s="44"/>
      <c r="M61" s="45">
        <f>SUM(M62:M64)</f>
        <v>0</v>
      </c>
      <c r="N61" s="43">
        <f>SUM(N62:N64)</f>
        <v>0</v>
      </c>
      <c r="O61" s="44"/>
      <c r="P61" s="45">
        <f>SUM(P62:P64)</f>
        <v>0</v>
      </c>
      <c r="Q61" s="43">
        <f>SUM(Q62:Q64)</f>
        <v>0</v>
      </c>
      <c r="R61" s="44"/>
      <c r="S61" s="45">
        <f>SUM(S62:S64)</f>
        <v>0</v>
      </c>
      <c r="T61" s="43">
        <f>SUM(T62:T64)</f>
        <v>0</v>
      </c>
      <c r="U61" s="44"/>
      <c r="V61" s="45">
        <f>SUM(V62:V64)</f>
        <v>0</v>
      </c>
      <c r="W61" s="45">
        <f>SUM(W62:W64)</f>
        <v>0</v>
      </c>
      <c r="X61" s="45">
        <f>SUM(X62:X64)</f>
        <v>0</v>
      </c>
      <c r="Y61" s="348">
        <f t="shared" si="7"/>
        <v>0</v>
      </c>
      <c r="Z61" s="278" t="e">
        <f>Y61/W61</f>
        <v>#DIV/0!</v>
      </c>
      <c r="AA61" s="248"/>
      <c r="AB61" s="47"/>
      <c r="AC61" s="47"/>
      <c r="AD61" s="47"/>
      <c r="AE61" s="47"/>
      <c r="AF61" s="47"/>
      <c r="AG61" s="47"/>
    </row>
    <row r="62" spans="1:33" ht="30" customHeight="1">
      <c r="A62" s="48" t="s">
        <v>23</v>
      </c>
      <c r="B62" s="49" t="s">
        <v>95</v>
      </c>
      <c r="C62" s="94" t="s">
        <v>96</v>
      </c>
      <c r="D62" s="98" t="s">
        <v>97</v>
      </c>
      <c r="E62" s="99"/>
      <c r="F62" s="100"/>
      <c r="G62" s="101">
        <f t="shared" ref="G62:G64" si="71">E62*F62</f>
        <v>0</v>
      </c>
      <c r="H62" s="99"/>
      <c r="I62" s="100"/>
      <c r="J62" s="101">
        <f t="shared" ref="J62:J64" si="72">H62*I62</f>
        <v>0</v>
      </c>
      <c r="K62" s="52"/>
      <c r="L62" s="100"/>
      <c r="M62" s="54">
        <f t="shared" ref="M62:M64" si="73">K62*L62</f>
        <v>0</v>
      </c>
      <c r="N62" s="52"/>
      <c r="O62" s="100"/>
      <c r="P62" s="54">
        <f t="shared" ref="P62:P64" si="74">N62*O62</f>
        <v>0</v>
      </c>
      <c r="Q62" s="52"/>
      <c r="R62" s="100"/>
      <c r="S62" s="54">
        <f t="shared" ref="S62:S64" si="75">Q62*R62</f>
        <v>0</v>
      </c>
      <c r="T62" s="52"/>
      <c r="U62" s="100"/>
      <c r="V62" s="54">
        <f t="shared" ref="V62:V64" si="76">T62*U62</f>
        <v>0</v>
      </c>
      <c r="W62" s="55">
        <f t="shared" ref="W62:W80" si="77">G62+M62+S62</f>
        <v>0</v>
      </c>
      <c r="X62" s="276">
        <f t="shared" ref="X62:X80" si="78">J62+P62+V62</f>
        <v>0</v>
      </c>
      <c r="Y62" s="276">
        <f t="shared" si="7"/>
        <v>0</v>
      </c>
      <c r="Z62" s="284" t="e">
        <f t="shared" ref="Z62:Z80" si="79">Y62/W62</f>
        <v>#DIV/0!</v>
      </c>
      <c r="AA62" s="240"/>
      <c r="AB62" s="57"/>
      <c r="AC62" s="57"/>
      <c r="AD62" s="57"/>
      <c r="AE62" s="57"/>
      <c r="AF62" s="57"/>
      <c r="AG62" s="57"/>
    </row>
    <row r="63" spans="1:33" ht="30" customHeight="1">
      <c r="A63" s="48" t="s">
        <v>23</v>
      </c>
      <c r="B63" s="49" t="s">
        <v>98</v>
      </c>
      <c r="C63" s="94" t="s">
        <v>96</v>
      </c>
      <c r="D63" s="98" t="s">
        <v>97</v>
      </c>
      <c r="E63" s="99"/>
      <c r="F63" s="100"/>
      <c r="G63" s="101">
        <f t="shared" si="71"/>
        <v>0</v>
      </c>
      <c r="H63" s="99"/>
      <c r="I63" s="100"/>
      <c r="J63" s="101">
        <f t="shared" si="72"/>
        <v>0</v>
      </c>
      <c r="K63" s="52"/>
      <c r="L63" s="100"/>
      <c r="M63" s="54">
        <f t="shared" si="73"/>
        <v>0</v>
      </c>
      <c r="N63" s="52"/>
      <c r="O63" s="100"/>
      <c r="P63" s="54">
        <f t="shared" si="74"/>
        <v>0</v>
      </c>
      <c r="Q63" s="52"/>
      <c r="R63" s="100"/>
      <c r="S63" s="54">
        <f t="shared" si="75"/>
        <v>0</v>
      </c>
      <c r="T63" s="52"/>
      <c r="U63" s="100"/>
      <c r="V63" s="54">
        <f t="shared" si="76"/>
        <v>0</v>
      </c>
      <c r="W63" s="55">
        <f t="shared" si="77"/>
        <v>0</v>
      </c>
      <c r="X63" s="276">
        <f t="shared" si="78"/>
        <v>0</v>
      </c>
      <c r="Y63" s="276">
        <f t="shared" si="7"/>
        <v>0</v>
      </c>
      <c r="Z63" s="284" t="e">
        <f t="shared" si="79"/>
        <v>#DIV/0!</v>
      </c>
      <c r="AA63" s="240"/>
      <c r="AB63" s="57"/>
      <c r="AC63" s="57"/>
      <c r="AD63" s="57"/>
      <c r="AE63" s="57"/>
      <c r="AF63" s="57"/>
      <c r="AG63" s="57"/>
    </row>
    <row r="64" spans="1:33" ht="30" customHeight="1" thickBot="1">
      <c r="A64" s="71" t="s">
        <v>23</v>
      </c>
      <c r="B64" s="59" t="s">
        <v>99</v>
      </c>
      <c r="C64" s="86" t="s">
        <v>96</v>
      </c>
      <c r="D64" s="98" t="s">
        <v>97</v>
      </c>
      <c r="E64" s="102"/>
      <c r="F64" s="103"/>
      <c r="G64" s="104">
        <f t="shared" si="71"/>
        <v>0</v>
      </c>
      <c r="H64" s="102"/>
      <c r="I64" s="103"/>
      <c r="J64" s="104">
        <f t="shared" si="72"/>
        <v>0</v>
      </c>
      <c r="K64" s="61"/>
      <c r="L64" s="103"/>
      <c r="M64" s="63">
        <f t="shared" si="73"/>
        <v>0</v>
      </c>
      <c r="N64" s="61"/>
      <c r="O64" s="103"/>
      <c r="P64" s="63">
        <f t="shared" si="74"/>
        <v>0</v>
      </c>
      <c r="Q64" s="61"/>
      <c r="R64" s="103"/>
      <c r="S64" s="63">
        <f t="shared" si="75"/>
        <v>0</v>
      </c>
      <c r="T64" s="61"/>
      <c r="U64" s="103"/>
      <c r="V64" s="63">
        <f t="shared" si="76"/>
        <v>0</v>
      </c>
      <c r="W64" s="64">
        <f t="shared" si="77"/>
        <v>0</v>
      </c>
      <c r="X64" s="276">
        <f t="shared" si="78"/>
        <v>0</v>
      </c>
      <c r="Y64" s="276">
        <f t="shared" si="7"/>
        <v>0</v>
      </c>
      <c r="Z64" s="284" t="e">
        <f t="shared" si="79"/>
        <v>#DIV/0!</v>
      </c>
      <c r="AA64" s="249"/>
      <c r="AB64" s="57"/>
      <c r="AC64" s="57"/>
      <c r="AD64" s="57"/>
      <c r="AE64" s="57"/>
      <c r="AF64" s="57"/>
      <c r="AG64" s="57"/>
    </row>
    <row r="65" spans="1:33" ht="30" customHeight="1">
      <c r="A65" s="39" t="s">
        <v>21</v>
      </c>
      <c r="B65" s="78" t="s">
        <v>100</v>
      </c>
      <c r="C65" s="76" t="s">
        <v>101</v>
      </c>
      <c r="D65" s="66"/>
      <c r="E65" s="67">
        <f>SUM(E66:E68)</f>
        <v>0</v>
      </c>
      <c r="F65" s="68"/>
      <c r="G65" s="69">
        <f>SUM(G66:G68)</f>
        <v>0</v>
      </c>
      <c r="H65" s="67">
        <f>SUM(H66:H68)</f>
        <v>0</v>
      </c>
      <c r="I65" s="68"/>
      <c r="J65" s="69">
        <f>SUM(J66:J68)</f>
        <v>0</v>
      </c>
      <c r="K65" s="67">
        <f>SUM(K66:K68)</f>
        <v>0</v>
      </c>
      <c r="L65" s="68"/>
      <c r="M65" s="69">
        <f>SUM(M66:M68)</f>
        <v>0</v>
      </c>
      <c r="N65" s="67">
        <f>SUM(N66:N68)</f>
        <v>0</v>
      </c>
      <c r="O65" s="68"/>
      <c r="P65" s="69">
        <f>SUM(P66:P68)</f>
        <v>0</v>
      </c>
      <c r="Q65" s="67">
        <f>SUM(Q66:Q68)</f>
        <v>0</v>
      </c>
      <c r="R65" s="68"/>
      <c r="S65" s="69">
        <f>SUM(S66:S68)</f>
        <v>0</v>
      </c>
      <c r="T65" s="67">
        <f>SUM(T66:T68)</f>
        <v>0</v>
      </c>
      <c r="U65" s="68"/>
      <c r="V65" s="69">
        <f>SUM(V66:V68)</f>
        <v>0</v>
      </c>
      <c r="W65" s="69">
        <f>SUM(W66:W68)</f>
        <v>0</v>
      </c>
      <c r="X65" s="69">
        <f>SUM(X66:X68)</f>
        <v>0</v>
      </c>
      <c r="Y65" s="69">
        <f t="shared" si="7"/>
        <v>0</v>
      </c>
      <c r="Z65" s="69" t="e">
        <f>Y65/W65</f>
        <v>#DIV/0!</v>
      </c>
      <c r="AA65" s="250"/>
      <c r="AB65" s="47"/>
      <c r="AC65" s="47"/>
      <c r="AD65" s="47"/>
      <c r="AE65" s="47"/>
      <c r="AF65" s="47"/>
      <c r="AG65" s="47"/>
    </row>
    <row r="66" spans="1:33" ht="30" customHeight="1">
      <c r="A66" s="48" t="s">
        <v>23</v>
      </c>
      <c r="B66" s="49" t="s">
        <v>102</v>
      </c>
      <c r="C66" s="105" t="s">
        <v>103</v>
      </c>
      <c r="D66" s="237" t="s">
        <v>261</v>
      </c>
      <c r="E66" s="52"/>
      <c r="F66" s="53"/>
      <c r="G66" s="54">
        <f t="shared" ref="G66:G68" si="80">E66*F66</f>
        <v>0</v>
      </c>
      <c r="H66" s="52"/>
      <c r="I66" s="53"/>
      <c r="J66" s="54">
        <f t="shared" ref="J66:J68" si="81">H66*I66</f>
        <v>0</v>
      </c>
      <c r="K66" s="52"/>
      <c r="L66" s="53"/>
      <c r="M66" s="54">
        <f t="shared" ref="M66:M68" si="82">K66*L66</f>
        <v>0</v>
      </c>
      <c r="N66" s="52"/>
      <c r="O66" s="53"/>
      <c r="P66" s="54">
        <f t="shared" ref="P66:P68" si="83">N66*O66</f>
        <v>0</v>
      </c>
      <c r="Q66" s="52"/>
      <c r="R66" s="53"/>
      <c r="S66" s="54">
        <f t="shared" ref="S66:S68" si="84">Q66*R66</f>
        <v>0</v>
      </c>
      <c r="T66" s="52"/>
      <c r="U66" s="53"/>
      <c r="V66" s="54">
        <f t="shared" ref="V66:V68" si="85">T66*U66</f>
        <v>0</v>
      </c>
      <c r="W66" s="55">
        <f t="shared" si="77"/>
        <v>0</v>
      </c>
      <c r="X66" s="276">
        <f t="shared" si="78"/>
        <v>0</v>
      </c>
      <c r="Y66" s="276">
        <f t="shared" si="7"/>
        <v>0</v>
      </c>
      <c r="Z66" s="284" t="e">
        <f t="shared" si="79"/>
        <v>#DIV/0!</v>
      </c>
      <c r="AA66" s="240"/>
      <c r="AB66" s="57"/>
      <c r="AC66" s="57"/>
      <c r="AD66" s="57"/>
      <c r="AE66" s="57"/>
      <c r="AF66" s="57"/>
      <c r="AG66" s="57"/>
    </row>
    <row r="67" spans="1:33" ht="30" customHeight="1">
      <c r="A67" s="48" t="s">
        <v>23</v>
      </c>
      <c r="B67" s="49" t="s">
        <v>104</v>
      </c>
      <c r="C67" s="105" t="s">
        <v>78</v>
      </c>
      <c r="D67" s="237" t="s">
        <v>261</v>
      </c>
      <c r="E67" s="52"/>
      <c r="F67" s="53"/>
      <c r="G67" s="54">
        <f t="shared" si="80"/>
        <v>0</v>
      </c>
      <c r="H67" s="52"/>
      <c r="I67" s="53"/>
      <c r="J67" s="54">
        <f t="shared" si="81"/>
        <v>0</v>
      </c>
      <c r="K67" s="52"/>
      <c r="L67" s="53"/>
      <c r="M67" s="54">
        <f t="shared" si="82"/>
        <v>0</v>
      </c>
      <c r="N67" s="52"/>
      <c r="O67" s="53"/>
      <c r="P67" s="54">
        <f t="shared" si="83"/>
        <v>0</v>
      </c>
      <c r="Q67" s="52"/>
      <c r="R67" s="53"/>
      <c r="S67" s="54">
        <f t="shared" si="84"/>
        <v>0</v>
      </c>
      <c r="T67" s="52"/>
      <c r="U67" s="53"/>
      <c r="V67" s="54">
        <f t="shared" si="85"/>
        <v>0</v>
      </c>
      <c r="W67" s="55">
        <f t="shared" si="77"/>
        <v>0</v>
      </c>
      <c r="X67" s="276">
        <f t="shared" si="78"/>
        <v>0</v>
      </c>
      <c r="Y67" s="276">
        <f t="shared" si="7"/>
        <v>0</v>
      </c>
      <c r="Z67" s="284" t="e">
        <f t="shared" si="79"/>
        <v>#DIV/0!</v>
      </c>
      <c r="AA67" s="240"/>
      <c r="AB67" s="57"/>
      <c r="AC67" s="57"/>
      <c r="AD67" s="57"/>
      <c r="AE67" s="57"/>
      <c r="AF67" s="57"/>
      <c r="AG67" s="57"/>
    </row>
    <row r="68" spans="1:33" ht="30" customHeight="1" thickBot="1">
      <c r="A68" s="58" t="s">
        <v>23</v>
      </c>
      <c r="B68" s="77" t="s">
        <v>105</v>
      </c>
      <c r="C68" s="107" t="s">
        <v>80</v>
      </c>
      <c r="D68" s="237" t="s">
        <v>261</v>
      </c>
      <c r="E68" s="61"/>
      <c r="F68" s="62"/>
      <c r="G68" s="63">
        <f t="shared" si="80"/>
        <v>0</v>
      </c>
      <c r="H68" s="61"/>
      <c r="I68" s="62"/>
      <c r="J68" s="63">
        <f t="shared" si="81"/>
        <v>0</v>
      </c>
      <c r="K68" s="61"/>
      <c r="L68" s="62"/>
      <c r="M68" s="63">
        <f t="shared" si="82"/>
        <v>0</v>
      </c>
      <c r="N68" s="61"/>
      <c r="O68" s="62"/>
      <c r="P68" s="63">
        <f t="shared" si="83"/>
        <v>0</v>
      </c>
      <c r="Q68" s="61"/>
      <c r="R68" s="62"/>
      <c r="S68" s="63">
        <f t="shared" si="84"/>
        <v>0</v>
      </c>
      <c r="T68" s="61"/>
      <c r="U68" s="62"/>
      <c r="V68" s="63">
        <f t="shared" si="85"/>
        <v>0</v>
      </c>
      <c r="W68" s="64">
        <f t="shared" si="77"/>
        <v>0</v>
      </c>
      <c r="X68" s="276">
        <f t="shared" si="78"/>
        <v>0</v>
      </c>
      <c r="Y68" s="276">
        <f t="shared" si="7"/>
        <v>0</v>
      </c>
      <c r="Z68" s="284" t="e">
        <f t="shared" si="79"/>
        <v>#DIV/0!</v>
      </c>
      <c r="AA68" s="249"/>
      <c r="AB68" s="57"/>
      <c r="AC68" s="57"/>
      <c r="AD68" s="57"/>
      <c r="AE68" s="57"/>
      <c r="AF68" s="57"/>
      <c r="AG68" s="57"/>
    </row>
    <row r="69" spans="1:33" ht="30" customHeight="1">
      <c r="A69" s="39" t="s">
        <v>21</v>
      </c>
      <c r="B69" s="78" t="s">
        <v>106</v>
      </c>
      <c r="C69" s="76" t="s">
        <v>107</v>
      </c>
      <c r="D69" s="66"/>
      <c r="E69" s="67">
        <f>SUM(E70:E72)</f>
        <v>0</v>
      </c>
      <c r="F69" s="68"/>
      <c r="G69" s="69">
        <f>SUM(G70:G72)</f>
        <v>0</v>
      </c>
      <c r="H69" s="67">
        <f>SUM(H70:H72)</f>
        <v>0</v>
      </c>
      <c r="I69" s="68"/>
      <c r="J69" s="69">
        <f>SUM(J70:J72)</f>
        <v>0</v>
      </c>
      <c r="K69" s="67">
        <f>SUM(K70:K72)</f>
        <v>0</v>
      </c>
      <c r="L69" s="68"/>
      <c r="M69" s="69">
        <f>SUM(M70:M72)</f>
        <v>0</v>
      </c>
      <c r="N69" s="67">
        <f>SUM(N70:N72)</f>
        <v>0</v>
      </c>
      <c r="O69" s="68"/>
      <c r="P69" s="69">
        <f>SUM(P70:P72)</f>
        <v>0</v>
      </c>
      <c r="Q69" s="67">
        <f>SUM(Q70:Q72)</f>
        <v>0</v>
      </c>
      <c r="R69" s="68"/>
      <c r="S69" s="69">
        <f>SUM(S70:S72)</f>
        <v>0</v>
      </c>
      <c r="T69" s="67">
        <f>SUM(T70:T72)</f>
        <v>0</v>
      </c>
      <c r="U69" s="68"/>
      <c r="V69" s="69">
        <f>SUM(V70:V72)</f>
        <v>0</v>
      </c>
      <c r="W69" s="69">
        <f>SUM(W70:W72)</f>
        <v>0</v>
      </c>
      <c r="X69" s="69">
        <f>SUM(X70:X72)</f>
        <v>0</v>
      </c>
      <c r="Y69" s="69">
        <f t="shared" si="7"/>
        <v>0</v>
      </c>
      <c r="Z69" s="69" t="e">
        <f>Y69/W69</f>
        <v>#DIV/0!</v>
      </c>
      <c r="AA69" s="250"/>
      <c r="AB69" s="47"/>
      <c r="AC69" s="47"/>
      <c r="AD69" s="47"/>
      <c r="AE69" s="47"/>
      <c r="AF69" s="47"/>
      <c r="AG69" s="47"/>
    </row>
    <row r="70" spans="1:33" ht="30" customHeight="1">
      <c r="A70" s="48" t="s">
        <v>23</v>
      </c>
      <c r="B70" s="49" t="s">
        <v>108</v>
      </c>
      <c r="C70" s="105" t="s">
        <v>109</v>
      </c>
      <c r="D70" s="106" t="s">
        <v>110</v>
      </c>
      <c r="E70" s="52"/>
      <c r="F70" s="53"/>
      <c r="G70" s="54">
        <f t="shared" ref="G70:G72" si="86">E70*F70</f>
        <v>0</v>
      </c>
      <c r="H70" s="52"/>
      <c r="I70" s="53"/>
      <c r="J70" s="54">
        <f t="shared" ref="J70:J72" si="87">H70*I70</f>
        <v>0</v>
      </c>
      <c r="K70" s="52"/>
      <c r="L70" s="53"/>
      <c r="M70" s="54">
        <f t="shared" ref="M70:M72" si="88">K70*L70</f>
        <v>0</v>
      </c>
      <c r="N70" s="52"/>
      <c r="O70" s="53"/>
      <c r="P70" s="54">
        <f t="shared" ref="P70:P72" si="89">N70*O70</f>
        <v>0</v>
      </c>
      <c r="Q70" s="52"/>
      <c r="R70" s="53"/>
      <c r="S70" s="54">
        <f t="shared" ref="S70:S72" si="90">Q70*R70</f>
        <v>0</v>
      </c>
      <c r="T70" s="52"/>
      <c r="U70" s="53"/>
      <c r="V70" s="54">
        <f t="shared" ref="V70:V72" si="91">T70*U70</f>
        <v>0</v>
      </c>
      <c r="W70" s="55">
        <f t="shared" si="77"/>
        <v>0</v>
      </c>
      <c r="X70" s="276">
        <f t="shared" si="78"/>
        <v>0</v>
      </c>
      <c r="Y70" s="276">
        <f t="shared" si="7"/>
        <v>0</v>
      </c>
      <c r="Z70" s="284" t="e">
        <f t="shared" si="79"/>
        <v>#DIV/0!</v>
      </c>
      <c r="AA70" s="240"/>
      <c r="AB70" s="57"/>
      <c r="AC70" s="57"/>
      <c r="AD70" s="57"/>
      <c r="AE70" s="57"/>
      <c r="AF70" s="57"/>
      <c r="AG70" s="57"/>
    </row>
    <row r="71" spans="1:33" ht="30" customHeight="1">
      <c r="A71" s="48" t="s">
        <v>23</v>
      </c>
      <c r="B71" s="49" t="s">
        <v>111</v>
      </c>
      <c r="C71" s="105" t="s">
        <v>112</v>
      </c>
      <c r="D71" s="106" t="s">
        <v>110</v>
      </c>
      <c r="E71" s="52"/>
      <c r="F71" s="53"/>
      <c r="G71" s="54">
        <f t="shared" si="86"/>
        <v>0</v>
      </c>
      <c r="H71" s="52"/>
      <c r="I71" s="53"/>
      <c r="J71" s="54">
        <f t="shared" si="87"/>
        <v>0</v>
      </c>
      <c r="K71" s="52"/>
      <c r="L71" s="53"/>
      <c r="M71" s="54">
        <f t="shared" si="88"/>
        <v>0</v>
      </c>
      <c r="N71" s="52"/>
      <c r="O71" s="53"/>
      <c r="P71" s="54">
        <f t="shared" si="89"/>
        <v>0</v>
      </c>
      <c r="Q71" s="52"/>
      <c r="R71" s="53"/>
      <c r="S71" s="54">
        <f t="shared" si="90"/>
        <v>0</v>
      </c>
      <c r="T71" s="52"/>
      <c r="U71" s="53"/>
      <c r="V71" s="54">
        <f t="shared" si="91"/>
        <v>0</v>
      </c>
      <c r="W71" s="55">
        <f t="shared" si="77"/>
        <v>0</v>
      </c>
      <c r="X71" s="276">
        <f t="shared" si="78"/>
        <v>0</v>
      </c>
      <c r="Y71" s="276">
        <f t="shared" si="7"/>
        <v>0</v>
      </c>
      <c r="Z71" s="284" t="e">
        <f t="shared" si="79"/>
        <v>#DIV/0!</v>
      </c>
      <c r="AA71" s="240"/>
      <c r="AB71" s="57"/>
      <c r="AC71" s="57"/>
      <c r="AD71" s="57"/>
      <c r="AE71" s="57"/>
      <c r="AF71" s="57"/>
      <c r="AG71" s="57"/>
    </row>
    <row r="72" spans="1:33" ht="30" customHeight="1" thickBot="1">
      <c r="A72" s="58" t="s">
        <v>23</v>
      </c>
      <c r="B72" s="77" t="s">
        <v>113</v>
      </c>
      <c r="C72" s="107" t="s">
        <v>114</v>
      </c>
      <c r="D72" s="108" t="s">
        <v>110</v>
      </c>
      <c r="E72" s="61"/>
      <c r="F72" s="62"/>
      <c r="G72" s="63">
        <f t="shared" si="86"/>
        <v>0</v>
      </c>
      <c r="H72" s="61"/>
      <c r="I72" s="62"/>
      <c r="J72" s="63">
        <f t="shared" si="87"/>
        <v>0</v>
      </c>
      <c r="K72" s="61"/>
      <c r="L72" s="62"/>
      <c r="M72" s="63">
        <f t="shared" si="88"/>
        <v>0</v>
      </c>
      <c r="N72" s="61"/>
      <c r="O72" s="62"/>
      <c r="P72" s="63">
        <f t="shared" si="89"/>
        <v>0</v>
      </c>
      <c r="Q72" s="61"/>
      <c r="R72" s="62"/>
      <c r="S72" s="63">
        <f t="shared" si="90"/>
        <v>0</v>
      </c>
      <c r="T72" s="61"/>
      <c r="U72" s="62"/>
      <c r="V72" s="63">
        <f t="shared" si="91"/>
        <v>0</v>
      </c>
      <c r="W72" s="64">
        <f t="shared" si="77"/>
        <v>0</v>
      </c>
      <c r="X72" s="276">
        <f t="shared" si="78"/>
        <v>0</v>
      </c>
      <c r="Y72" s="276">
        <f t="shared" si="7"/>
        <v>0</v>
      </c>
      <c r="Z72" s="284" t="e">
        <f t="shared" si="79"/>
        <v>#DIV/0!</v>
      </c>
      <c r="AA72" s="249"/>
      <c r="AB72" s="57"/>
      <c r="AC72" s="57"/>
      <c r="AD72" s="57"/>
      <c r="AE72" s="57"/>
      <c r="AF72" s="57"/>
      <c r="AG72" s="57"/>
    </row>
    <row r="73" spans="1:33" ht="30" customHeight="1">
      <c r="A73" s="39" t="s">
        <v>21</v>
      </c>
      <c r="B73" s="78" t="s">
        <v>115</v>
      </c>
      <c r="C73" s="76" t="s">
        <v>116</v>
      </c>
      <c r="D73" s="66"/>
      <c r="E73" s="67">
        <f>SUM(E74:E76)</f>
        <v>0</v>
      </c>
      <c r="F73" s="68"/>
      <c r="G73" s="69">
        <f>SUM(G74:G76)</f>
        <v>0</v>
      </c>
      <c r="H73" s="67">
        <f>SUM(H74:H76)</f>
        <v>0</v>
      </c>
      <c r="I73" s="68"/>
      <c r="J73" s="69">
        <f>SUM(J74:J76)</f>
        <v>0</v>
      </c>
      <c r="K73" s="67">
        <f>SUM(K74:K76)</f>
        <v>0</v>
      </c>
      <c r="L73" s="68"/>
      <c r="M73" s="69">
        <f>SUM(M74:M76)</f>
        <v>0</v>
      </c>
      <c r="N73" s="67">
        <f>SUM(N74:N76)</f>
        <v>0</v>
      </c>
      <c r="O73" s="68"/>
      <c r="P73" s="69">
        <f>SUM(P74:P76)</f>
        <v>0</v>
      </c>
      <c r="Q73" s="67">
        <f>SUM(Q74:Q76)</f>
        <v>0</v>
      </c>
      <c r="R73" s="68"/>
      <c r="S73" s="69">
        <f>SUM(S74:S76)</f>
        <v>0</v>
      </c>
      <c r="T73" s="67">
        <f>SUM(T74:T76)</f>
        <v>0</v>
      </c>
      <c r="U73" s="68"/>
      <c r="V73" s="69">
        <f>SUM(V74:V76)</f>
        <v>0</v>
      </c>
      <c r="W73" s="69">
        <f>SUM(W74:W76)</f>
        <v>0</v>
      </c>
      <c r="X73" s="69">
        <f>SUM(X74:X76)</f>
        <v>0</v>
      </c>
      <c r="Y73" s="69">
        <f t="shared" si="7"/>
        <v>0</v>
      </c>
      <c r="Z73" s="69" t="e">
        <f>Y73/W73</f>
        <v>#DIV/0!</v>
      </c>
      <c r="AA73" s="250"/>
      <c r="AB73" s="47"/>
      <c r="AC73" s="47"/>
      <c r="AD73" s="47"/>
      <c r="AE73" s="47"/>
      <c r="AF73" s="47"/>
      <c r="AG73" s="47"/>
    </row>
    <row r="74" spans="1:33" ht="30" customHeight="1">
      <c r="A74" s="48" t="s">
        <v>23</v>
      </c>
      <c r="B74" s="49" t="s">
        <v>117</v>
      </c>
      <c r="C74" s="94" t="s">
        <v>118</v>
      </c>
      <c r="D74" s="106" t="s">
        <v>58</v>
      </c>
      <c r="E74" s="52"/>
      <c r="F74" s="53"/>
      <c r="G74" s="54">
        <f t="shared" ref="G74:G76" si="92">E74*F74</f>
        <v>0</v>
      </c>
      <c r="H74" s="52"/>
      <c r="I74" s="53"/>
      <c r="J74" s="54">
        <f t="shared" ref="J74:J76" si="93">H74*I74</f>
        <v>0</v>
      </c>
      <c r="K74" s="52"/>
      <c r="L74" s="53"/>
      <c r="M74" s="54">
        <f t="shared" ref="M74:M76" si="94">K74*L74</f>
        <v>0</v>
      </c>
      <c r="N74" s="52"/>
      <c r="O74" s="53"/>
      <c r="P74" s="54">
        <f t="shared" ref="P74:P76" si="95">N74*O74</f>
        <v>0</v>
      </c>
      <c r="Q74" s="52"/>
      <c r="R74" s="53"/>
      <c r="S74" s="54">
        <f t="shared" ref="S74:S76" si="96">Q74*R74</f>
        <v>0</v>
      </c>
      <c r="T74" s="52"/>
      <c r="U74" s="53"/>
      <c r="V74" s="54">
        <f t="shared" ref="V74:V76" si="97">T74*U74</f>
        <v>0</v>
      </c>
      <c r="W74" s="55">
        <f t="shared" si="77"/>
        <v>0</v>
      </c>
      <c r="X74" s="276">
        <f t="shared" si="78"/>
        <v>0</v>
      </c>
      <c r="Y74" s="276">
        <f t="shared" si="7"/>
        <v>0</v>
      </c>
      <c r="Z74" s="284" t="e">
        <f t="shared" si="79"/>
        <v>#DIV/0!</v>
      </c>
      <c r="AA74" s="240"/>
      <c r="AB74" s="57"/>
      <c r="AC74" s="57"/>
      <c r="AD74" s="57"/>
      <c r="AE74" s="57"/>
      <c r="AF74" s="57"/>
      <c r="AG74" s="57"/>
    </row>
    <row r="75" spans="1:33" ht="30" customHeight="1">
      <c r="A75" s="48" t="s">
        <v>23</v>
      </c>
      <c r="B75" s="49" t="s">
        <v>119</v>
      </c>
      <c r="C75" s="94" t="s">
        <v>118</v>
      </c>
      <c r="D75" s="106" t="s">
        <v>58</v>
      </c>
      <c r="E75" s="52"/>
      <c r="F75" s="53"/>
      <c r="G75" s="54">
        <f t="shared" si="92"/>
        <v>0</v>
      </c>
      <c r="H75" s="52"/>
      <c r="I75" s="53"/>
      <c r="J75" s="54">
        <f t="shared" si="93"/>
        <v>0</v>
      </c>
      <c r="K75" s="52"/>
      <c r="L75" s="53"/>
      <c r="M75" s="54">
        <f t="shared" si="94"/>
        <v>0</v>
      </c>
      <c r="N75" s="52"/>
      <c r="O75" s="53"/>
      <c r="P75" s="54">
        <f t="shared" si="95"/>
        <v>0</v>
      </c>
      <c r="Q75" s="52"/>
      <c r="R75" s="53"/>
      <c r="S75" s="54">
        <f t="shared" si="96"/>
        <v>0</v>
      </c>
      <c r="T75" s="52"/>
      <c r="U75" s="53"/>
      <c r="V75" s="54">
        <f t="shared" si="97"/>
        <v>0</v>
      </c>
      <c r="W75" s="55">
        <f t="shared" si="77"/>
        <v>0</v>
      </c>
      <c r="X75" s="276">
        <f t="shared" si="78"/>
        <v>0</v>
      </c>
      <c r="Y75" s="276">
        <f t="shared" si="7"/>
        <v>0</v>
      </c>
      <c r="Z75" s="284" t="e">
        <f t="shared" si="79"/>
        <v>#DIV/0!</v>
      </c>
      <c r="AA75" s="240"/>
      <c r="AB75" s="57"/>
      <c r="AC75" s="57"/>
      <c r="AD75" s="57"/>
      <c r="AE75" s="57"/>
      <c r="AF75" s="57"/>
      <c r="AG75" s="57"/>
    </row>
    <row r="76" spans="1:33" ht="30" customHeight="1" thickBot="1">
      <c r="A76" s="58" t="s">
        <v>23</v>
      </c>
      <c r="B76" s="59" t="s">
        <v>120</v>
      </c>
      <c r="C76" s="86" t="s">
        <v>118</v>
      </c>
      <c r="D76" s="108" t="s">
        <v>58</v>
      </c>
      <c r="E76" s="61"/>
      <c r="F76" s="62"/>
      <c r="G76" s="63">
        <f t="shared" si="92"/>
        <v>0</v>
      </c>
      <c r="H76" s="61"/>
      <c r="I76" s="62"/>
      <c r="J76" s="63">
        <f t="shared" si="93"/>
        <v>0</v>
      </c>
      <c r="K76" s="61"/>
      <c r="L76" s="62"/>
      <c r="M76" s="63">
        <f t="shared" si="94"/>
        <v>0</v>
      </c>
      <c r="N76" s="61"/>
      <c r="O76" s="62"/>
      <c r="P76" s="63">
        <f t="shared" si="95"/>
        <v>0</v>
      </c>
      <c r="Q76" s="61"/>
      <c r="R76" s="62"/>
      <c r="S76" s="63">
        <f t="shared" si="96"/>
        <v>0</v>
      </c>
      <c r="T76" s="61"/>
      <c r="U76" s="62"/>
      <c r="V76" s="63">
        <f t="shared" si="97"/>
        <v>0</v>
      </c>
      <c r="W76" s="64">
        <f t="shared" si="77"/>
        <v>0</v>
      </c>
      <c r="X76" s="276">
        <f t="shared" si="78"/>
        <v>0</v>
      </c>
      <c r="Y76" s="276">
        <f t="shared" si="7"/>
        <v>0</v>
      </c>
      <c r="Z76" s="284" t="e">
        <f t="shared" si="79"/>
        <v>#DIV/0!</v>
      </c>
      <c r="AA76" s="249"/>
      <c r="AB76" s="57"/>
      <c r="AC76" s="57"/>
      <c r="AD76" s="57"/>
      <c r="AE76" s="57"/>
      <c r="AF76" s="57"/>
      <c r="AG76" s="57"/>
    </row>
    <row r="77" spans="1:33" ht="30" customHeight="1">
      <c r="A77" s="39" t="s">
        <v>21</v>
      </c>
      <c r="B77" s="78" t="s">
        <v>121</v>
      </c>
      <c r="C77" s="76" t="s">
        <v>122</v>
      </c>
      <c r="D77" s="66"/>
      <c r="E77" s="67">
        <f>SUM(E78:E80)</f>
        <v>0</v>
      </c>
      <c r="F77" s="68"/>
      <c r="G77" s="69">
        <f>SUM(G78:G80)</f>
        <v>0</v>
      </c>
      <c r="H77" s="67">
        <f>SUM(H78:H80)</f>
        <v>0</v>
      </c>
      <c r="I77" s="68"/>
      <c r="J77" s="69">
        <f>SUM(J78:J80)</f>
        <v>0</v>
      </c>
      <c r="K77" s="67">
        <f>SUM(K78:K80)</f>
        <v>0</v>
      </c>
      <c r="L77" s="68"/>
      <c r="M77" s="69">
        <f>SUM(M78:M80)</f>
        <v>0</v>
      </c>
      <c r="N77" s="67">
        <f>SUM(N78:N80)</f>
        <v>0</v>
      </c>
      <c r="O77" s="68"/>
      <c r="P77" s="69">
        <f>SUM(P78:P80)</f>
        <v>0</v>
      </c>
      <c r="Q77" s="67">
        <f>SUM(Q78:Q80)</f>
        <v>0</v>
      </c>
      <c r="R77" s="68"/>
      <c r="S77" s="69">
        <f>SUM(S78:S80)</f>
        <v>0</v>
      </c>
      <c r="T77" s="67">
        <f>SUM(T78:T80)</f>
        <v>0</v>
      </c>
      <c r="U77" s="68"/>
      <c r="V77" s="69">
        <f>SUM(V78:V80)</f>
        <v>0</v>
      </c>
      <c r="W77" s="69">
        <f>SUM(W78:W80)</f>
        <v>0</v>
      </c>
      <c r="X77" s="69">
        <f>SUM(X78:X80)</f>
        <v>0</v>
      </c>
      <c r="Y77" s="69">
        <f t="shared" si="7"/>
        <v>0</v>
      </c>
      <c r="Z77" s="69" t="e">
        <f>Y77/W77</f>
        <v>#DIV/0!</v>
      </c>
      <c r="AA77" s="250"/>
      <c r="AB77" s="47"/>
      <c r="AC77" s="47"/>
      <c r="AD77" s="47"/>
      <c r="AE77" s="47"/>
      <c r="AF77" s="47"/>
      <c r="AG77" s="47"/>
    </row>
    <row r="78" spans="1:33" ht="30" customHeight="1">
      <c r="A78" s="48" t="s">
        <v>23</v>
      </c>
      <c r="B78" s="49" t="s">
        <v>123</v>
      </c>
      <c r="C78" s="94" t="s">
        <v>118</v>
      </c>
      <c r="D78" s="106" t="s">
        <v>58</v>
      </c>
      <c r="E78" s="52"/>
      <c r="F78" s="53"/>
      <c r="G78" s="54">
        <f t="shared" ref="G78:G80" si="98">E78*F78</f>
        <v>0</v>
      </c>
      <c r="H78" s="52"/>
      <c r="I78" s="53"/>
      <c r="J78" s="54">
        <f t="shared" ref="J78:J80" si="99">H78*I78</f>
        <v>0</v>
      </c>
      <c r="K78" s="52"/>
      <c r="L78" s="53"/>
      <c r="M78" s="54">
        <f t="shared" ref="M78:M80" si="100">K78*L78</f>
        <v>0</v>
      </c>
      <c r="N78" s="52"/>
      <c r="O78" s="53"/>
      <c r="P78" s="54">
        <f t="shared" ref="P78:P80" si="101">N78*O78</f>
        <v>0</v>
      </c>
      <c r="Q78" s="52"/>
      <c r="R78" s="53"/>
      <c r="S78" s="54">
        <f t="shared" ref="S78:S80" si="102">Q78*R78</f>
        <v>0</v>
      </c>
      <c r="T78" s="52"/>
      <c r="U78" s="53"/>
      <c r="V78" s="54">
        <f t="shared" ref="V78:V80" si="103">T78*U78</f>
        <v>0</v>
      </c>
      <c r="W78" s="55">
        <f t="shared" si="77"/>
        <v>0</v>
      </c>
      <c r="X78" s="276">
        <f t="shared" si="78"/>
        <v>0</v>
      </c>
      <c r="Y78" s="276">
        <f t="shared" si="7"/>
        <v>0</v>
      </c>
      <c r="Z78" s="284" t="e">
        <f t="shared" si="79"/>
        <v>#DIV/0!</v>
      </c>
      <c r="AA78" s="240"/>
      <c r="AB78" s="57"/>
      <c r="AC78" s="57"/>
      <c r="AD78" s="57"/>
      <c r="AE78" s="57"/>
      <c r="AF78" s="57"/>
      <c r="AG78" s="57"/>
    </row>
    <row r="79" spans="1:33" ht="30" customHeight="1">
      <c r="A79" s="48" t="s">
        <v>23</v>
      </c>
      <c r="B79" s="49" t="s">
        <v>124</v>
      </c>
      <c r="C79" s="94" t="s">
        <v>118</v>
      </c>
      <c r="D79" s="106" t="s">
        <v>58</v>
      </c>
      <c r="E79" s="52"/>
      <c r="F79" s="53"/>
      <c r="G79" s="54">
        <f t="shared" si="98"/>
        <v>0</v>
      </c>
      <c r="H79" s="52"/>
      <c r="I79" s="53"/>
      <c r="J79" s="54">
        <f t="shared" si="99"/>
        <v>0</v>
      </c>
      <c r="K79" s="52"/>
      <c r="L79" s="53"/>
      <c r="M79" s="54">
        <f t="shared" si="100"/>
        <v>0</v>
      </c>
      <c r="N79" s="52"/>
      <c r="O79" s="53"/>
      <c r="P79" s="54">
        <f t="shared" si="101"/>
        <v>0</v>
      </c>
      <c r="Q79" s="52"/>
      <c r="R79" s="53"/>
      <c r="S79" s="54">
        <f t="shared" si="102"/>
        <v>0</v>
      </c>
      <c r="T79" s="52"/>
      <c r="U79" s="53"/>
      <c r="V79" s="54">
        <f t="shared" si="103"/>
        <v>0</v>
      </c>
      <c r="W79" s="55">
        <f t="shared" si="77"/>
        <v>0</v>
      </c>
      <c r="X79" s="276">
        <f t="shared" si="78"/>
        <v>0</v>
      </c>
      <c r="Y79" s="276">
        <f t="shared" si="7"/>
        <v>0</v>
      </c>
      <c r="Z79" s="284" t="e">
        <f t="shared" si="79"/>
        <v>#DIV/0!</v>
      </c>
      <c r="AA79" s="240"/>
      <c r="AB79" s="57"/>
      <c r="AC79" s="57"/>
      <c r="AD79" s="57"/>
      <c r="AE79" s="57"/>
      <c r="AF79" s="57"/>
      <c r="AG79" s="57"/>
    </row>
    <row r="80" spans="1:33" ht="30" customHeight="1" thickBot="1">
      <c r="A80" s="58" t="s">
        <v>23</v>
      </c>
      <c r="B80" s="77" t="s">
        <v>125</v>
      </c>
      <c r="C80" s="86" t="s">
        <v>118</v>
      </c>
      <c r="D80" s="108" t="s">
        <v>58</v>
      </c>
      <c r="E80" s="61"/>
      <c r="F80" s="62"/>
      <c r="G80" s="63">
        <f t="shared" si="98"/>
        <v>0</v>
      </c>
      <c r="H80" s="61"/>
      <c r="I80" s="62"/>
      <c r="J80" s="63">
        <f t="shared" si="99"/>
        <v>0</v>
      </c>
      <c r="K80" s="61"/>
      <c r="L80" s="62"/>
      <c r="M80" s="63">
        <f t="shared" si="100"/>
        <v>0</v>
      </c>
      <c r="N80" s="61"/>
      <c r="O80" s="62"/>
      <c r="P80" s="63">
        <f t="shared" si="101"/>
        <v>0</v>
      </c>
      <c r="Q80" s="61"/>
      <c r="R80" s="62"/>
      <c r="S80" s="63">
        <f t="shared" si="102"/>
        <v>0</v>
      </c>
      <c r="T80" s="61"/>
      <c r="U80" s="62"/>
      <c r="V80" s="63">
        <f t="shared" si="103"/>
        <v>0</v>
      </c>
      <c r="W80" s="64">
        <f t="shared" si="77"/>
        <v>0</v>
      </c>
      <c r="X80" s="276">
        <f t="shared" si="78"/>
        <v>0</v>
      </c>
      <c r="Y80" s="280">
        <f t="shared" si="7"/>
        <v>0</v>
      </c>
      <c r="Z80" s="284" t="e">
        <f t="shared" si="79"/>
        <v>#DIV/0!</v>
      </c>
      <c r="AA80" s="249"/>
      <c r="AB80" s="57"/>
      <c r="AC80" s="57"/>
      <c r="AD80" s="57"/>
      <c r="AE80" s="57"/>
      <c r="AF80" s="57"/>
      <c r="AG80" s="57"/>
    </row>
    <row r="81" spans="1:33" ht="30" customHeight="1" thickBot="1">
      <c r="A81" s="109" t="s">
        <v>126</v>
      </c>
      <c r="B81" s="110"/>
      <c r="C81" s="111"/>
      <c r="D81" s="112"/>
      <c r="E81" s="113">
        <f>E77+E73+E69+E65+E61</f>
        <v>0</v>
      </c>
      <c r="F81" s="88"/>
      <c r="G81" s="87">
        <f>G77+G73+G69+G65+G61</f>
        <v>0</v>
      </c>
      <c r="H81" s="113">
        <f>H77+H73+H69+H65+H61</f>
        <v>0</v>
      </c>
      <c r="I81" s="88"/>
      <c r="J81" s="87">
        <f>J77+J73+J69+J65+J61</f>
        <v>0</v>
      </c>
      <c r="K81" s="89">
        <f t="shared" ref="K81" si="104">K77+K73+K69+K65+K61</f>
        <v>0</v>
      </c>
      <c r="L81" s="88"/>
      <c r="M81" s="87">
        <f>M77+M73+M69+M65+M61</f>
        <v>0</v>
      </c>
      <c r="N81" s="89">
        <f t="shared" ref="N81" si="105">N77+N73+N69+N65+N61</f>
        <v>0</v>
      </c>
      <c r="O81" s="88"/>
      <c r="P81" s="87">
        <f>P77+P73+P69+P65+P61</f>
        <v>0</v>
      </c>
      <c r="Q81" s="89">
        <f t="shared" ref="Q81" si="106">Q77+Q73+Q69+Q65+Q61</f>
        <v>0</v>
      </c>
      <c r="R81" s="88"/>
      <c r="S81" s="87">
        <f>S77+S73+S69+S65+S61</f>
        <v>0</v>
      </c>
      <c r="T81" s="89">
        <f t="shared" ref="T81" si="107">T77+T73+T69+T65+T61</f>
        <v>0</v>
      </c>
      <c r="U81" s="88"/>
      <c r="V81" s="87">
        <f>V77+V73+V69+V65+V61</f>
        <v>0</v>
      </c>
      <c r="W81" s="96">
        <f>W77+W73+W69+W65+W61</f>
        <v>0</v>
      </c>
      <c r="X81" s="279">
        <f>X77+X73+X69+X65+X61</f>
        <v>0</v>
      </c>
      <c r="Y81" s="281">
        <f t="shared" ref="Y81:Y144" si="108">W81-X81</f>
        <v>0</v>
      </c>
      <c r="Z81" s="281" t="e">
        <f>Y81/W81</f>
        <v>#DIV/0!</v>
      </c>
      <c r="AA81" s="253"/>
      <c r="AB81" s="5"/>
      <c r="AC81" s="5"/>
      <c r="AD81" s="5"/>
      <c r="AE81" s="5"/>
      <c r="AF81" s="5"/>
      <c r="AG81" s="5"/>
    </row>
    <row r="82" spans="1:33" s="180" customFormat="1" ht="30" customHeight="1" thickBot="1">
      <c r="A82" s="90" t="s">
        <v>20</v>
      </c>
      <c r="B82" s="91">
        <v>5</v>
      </c>
      <c r="C82" s="198" t="s">
        <v>253</v>
      </c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8"/>
      <c r="Y82" s="282"/>
      <c r="Z82" s="38"/>
      <c r="AA82" s="247"/>
      <c r="AB82" s="5"/>
      <c r="AC82" s="5"/>
      <c r="AD82" s="5"/>
      <c r="AE82" s="5"/>
      <c r="AF82" s="5"/>
      <c r="AG82" s="5"/>
    </row>
    <row r="83" spans="1:33" ht="30" customHeight="1">
      <c r="A83" s="39" t="s">
        <v>21</v>
      </c>
      <c r="B83" s="78" t="s">
        <v>127</v>
      </c>
      <c r="C83" s="65" t="s">
        <v>128</v>
      </c>
      <c r="D83" s="66"/>
      <c r="E83" s="67">
        <f>SUM(E84:E86)</f>
        <v>100</v>
      </c>
      <c r="F83" s="68"/>
      <c r="G83" s="69">
        <f>SUM(G84:G86)</f>
        <v>23500</v>
      </c>
      <c r="H83" s="67">
        <f>SUM(H84:H86)</f>
        <v>60</v>
      </c>
      <c r="I83" s="68"/>
      <c r="J83" s="69">
        <f>SUM(J84:J86)</f>
        <v>11866.879800000001</v>
      </c>
      <c r="K83" s="67">
        <f>SUM(K84:K86)</f>
        <v>0</v>
      </c>
      <c r="L83" s="68"/>
      <c r="M83" s="69">
        <f>SUM(M84:M86)</f>
        <v>0</v>
      </c>
      <c r="N83" s="67">
        <f>SUM(N84:N86)</f>
        <v>0</v>
      </c>
      <c r="O83" s="68"/>
      <c r="P83" s="69">
        <f>SUM(P84:P86)</f>
        <v>0</v>
      </c>
      <c r="Q83" s="67">
        <f>SUM(Q84:Q86)</f>
        <v>0</v>
      </c>
      <c r="R83" s="68"/>
      <c r="S83" s="69">
        <f>SUM(S84:S86)</f>
        <v>0</v>
      </c>
      <c r="T83" s="67">
        <f>SUM(T84:T86)</f>
        <v>0</v>
      </c>
      <c r="U83" s="68"/>
      <c r="V83" s="69">
        <f>SUM(V84:V86)</f>
        <v>0</v>
      </c>
      <c r="W83" s="70">
        <f>SUM(W84:W86)</f>
        <v>23500</v>
      </c>
      <c r="X83" s="70">
        <f>SUM(X84:X86)</f>
        <v>11866.879800000001</v>
      </c>
      <c r="Y83" s="70">
        <f t="shared" si="108"/>
        <v>11633.120199999999</v>
      </c>
      <c r="Z83" s="278">
        <f>Y83/W83</f>
        <v>0.49502639148936167</v>
      </c>
      <c r="AA83" s="250"/>
      <c r="AB83" s="57"/>
      <c r="AC83" s="57"/>
      <c r="AD83" s="57"/>
      <c r="AE83" s="57"/>
      <c r="AF83" s="57"/>
      <c r="AG83" s="57"/>
    </row>
    <row r="84" spans="1:33" ht="179.25" customHeight="1">
      <c r="A84" s="48" t="s">
        <v>23</v>
      </c>
      <c r="B84" s="49" t="s">
        <v>129</v>
      </c>
      <c r="C84" s="378" t="s">
        <v>337</v>
      </c>
      <c r="D84" s="106" t="s">
        <v>131</v>
      </c>
      <c r="E84" s="52">
        <v>70</v>
      </c>
      <c r="F84" s="53">
        <v>250</v>
      </c>
      <c r="G84" s="54">
        <f t="shared" ref="G84:G86" si="109">E84*F84</f>
        <v>17500</v>
      </c>
      <c r="H84" s="52">
        <v>60</v>
      </c>
      <c r="I84" s="53">
        <v>197.78133</v>
      </c>
      <c r="J84" s="54">
        <f t="shared" ref="J84:J86" si="110">H84*I84</f>
        <v>11866.879800000001</v>
      </c>
      <c r="K84" s="52"/>
      <c r="L84" s="53"/>
      <c r="M84" s="54">
        <f t="shared" ref="M84:M86" si="111">K84*L84</f>
        <v>0</v>
      </c>
      <c r="N84" s="52"/>
      <c r="O84" s="53"/>
      <c r="P84" s="54">
        <f t="shared" ref="P84:P86" si="112">N84*O84</f>
        <v>0</v>
      </c>
      <c r="Q84" s="52"/>
      <c r="R84" s="53"/>
      <c r="S84" s="54">
        <f t="shared" ref="S84:S86" si="113">Q84*R84</f>
        <v>0</v>
      </c>
      <c r="T84" s="52"/>
      <c r="U84" s="53"/>
      <c r="V84" s="54">
        <f t="shared" ref="V84:V86" si="114">T84*U84</f>
        <v>0</v>
      </c>
      <c r="W84" s="55">
        <f>G84+M84+S84</f>
        <v>17500</v>
      </c>
      <c r="X84" s="276">
        <f t="shared" ref="X84:X94" si="115">J84+P84+V84</f>
        <v>11866.879800000001</v>
      </c>
      <c r="Y84" s="276">
        <f t="shared" si="108"/>
        <v>5633.1201999999994</v>
      </c>
      <c r="Z84" s="284">
        <f t="shared" ref="Z84:Z94" si="116">Y84/W84</f>
        <v>0.32189258285714284</v>
      </c>
      <c r="AA84" s="379" t="s">
        <v>341</v>
      </c>
      <c r="AB84" s="57"/>
      <c r="AC84" s="57"/>
      <c r="AD84" s="57"/>
      <c r="AE84" s="57"/>
      <c r="AF84" s="57"/>
      <c r="AG84" s="57"/>
    </row>
    <row r="85" spans="1:33" ht="39.75" customHeight="1">
      <c r="A85" s="48" t="s">
        <v>23</v>
      </c>
      <c r="B85" s="49" t="s">
        <v>132</v>
      </c>
      <c r="C85" s="378" t="s">
        <v>338</v>
      </c>
      <c r="D85" s="106" t="s">
        <v>131</v>
      </c>
      <c r="E85" s="52">
        <v>30</v>
      </c>
      <c r="F85" s="53">
        <v>200</v>
      </c>
      <c r="G85" s="54">
        <f t="shared" si="109"/>
        <v>6000</v>
      </c>
      <c r="H85" s="52"/>
      <c r="I85" s="53"/>
      <c r="J85" s="54">
        <f t="shared" si="110"/>
        <v>0</v>
      </c>
      <c r="K85" s="52"/>
      <c r="L85" s="53"/>
      <c r="M85" s="54">
        <f t="shared" si="111"/>
        <v>0</v>
      </c>
      <c r="N85" s="52"/>
      <c r="O85" s="53"/>
      <c r="P85" s="54">
        <f t="shared" si="112"/>
        <v>0</v>
      </c>
      <c r="Q85" s="52"/>
      <c r="R85" s="53"/>
      <c r="S85" s="54">
        <f t="shared" si="113"/>
        <v>0</v>
      </c>
      <c r="T85" s="52"/>
      <c r="U85" s="53"/>
      <c r="V85" s="54">
        <f t="shared" si="114"/>
        <v>0</v>
      </c>
      <c r="W85" s="55">
        <f>G85+M85+S85</f>
        <v>6000</v>
      </c>
      <c r="X85" s="276">
        <f t="shared" si="115"/>
        <v>0</v>
      </c>
      <c r="Y85" s="276">
        <f t="shared" si="108"/>
        <v>6000</v>
      </c>
      <c r="Z85" s="284">
        <f t="shared" si="116"/>
        <v>1</v>
      </c>
      <c r="AA85" s="240"/>
      <c r="AB85" s="57"/>
      <c r="AC85" s="57"/>
      <c r="AD85" s="57"/>
      <c r="AE85" s="57"/>
      <c r="AF85" s="57"/>
      <c r="AG85" s="57"/>
    </row>
    <row r="86" spans="1:33" ht="30" customHeight="1" thickBot="1">
      <c r="A86" s="58" t="s">
        <v>23</v>
      </c>
      <c r="B86" s="59" t="s">
        <v>133</v>
      </c>
      <c r="C86" s="115" t="s">
        <v>130</v>
      </c>
      <c r="D86" s="108" t="s">
        <v>131</v>
      </c>
      <c r="E86" s="61"/>
      <c r="F86" s="62"/>
      <c r="G86" s="63">
        <f t="shared" si="109"/>
        <v>0</v>
      </c>
      <c r="H86" s="61"/>
      <c r="I86" s="62"/>
      <c r="J86" s="63">
        <f t="shared" si="110"/>
        <v>0</v>
      </c>
      <c r="K86" s="61"/>
      <c r="L86" s="62"/>
      <c r="M86" s="63">
        <f t="shared" si="111"/>
        <v>0</v>
      </c>
      <c r="N86" s="61"/>
      <c r="O86" s="62"/>
      <c r="P86" s="63">
        <f t="shared" si="112"/>
        <v>0</v>
      </c>
      <c r="Q86" s="61"/>
      <c r="R86" s="62"/>
      <c r="S86" s="63">
        <f t="shared" si="113"/>
        <v>0</v>
      </c>
      <c r="T86" s="61"/>
      <c r="U86" s="62"/>
      <c r="V86" s="63">
        <f t="shared" si="114"/>
        <v>0</v>
      </c>
      <c r="W86" s="64">
        <f>G86+M86+S86</f>
        <v>0</v>
      </c>
      <c r="X86" s="276">
        <f t="shared" si="115"/>
        <v>0</v>
      </c>
      <c r="Y86" s="276">
        <f t="shared" si="108"/>
        <v>0</v>
      </c>
      <c r="Z86" s="284" t="e">
        <f t="shared" si="116"/>
        <v>#DIV/0!</v>
      </c>
      <c r="AA86" s="249"/>
      <c r="AB86" s="57"/>
      <c r="AC86" s="57"/>
      <c r="AD86" s="57"/>
      <c r="AE86" s="57"/>
      <c r="AF86" s="57"/>
      <c r="AG86" s="57"/>
    </row>
    <row r="87" spans="1:33" ht="30" customHeight="1" thickBot="1">
      <c r="A87" s="39" t="s">
        <v>21</v>
      </c>
      <c r="B87" s="78" t="s">
        <v>134</v>
      </c>
      <c r="C87" s="65" t="s">
        <v>135</v>
      </c>
      <c r="D87" s="270"/>
      <c r="E87" s="269">
        <f>SUM(E88:E90)</f>
        <v>0</v>
      </c>
      <c r="F87" s="68"/>
      <c r="G87" s="69">
        <f>SUM(G88:G90)</f>
        <v>0</v>
      </c>
      <c r="H87" s="269">
        <f>SUM(H88:H90)</f>
        <v>0</v>
      </c>
      <c r="I87" s="68"/>
      <c r="J87" s="69">
        <f>SUM(J88:J90)</f>
        <v>0</v>
      </c>
      <c r="K87" s="269">
        <f>SUM(K88:K90)</f>
        <v>0</v>
      </c>
      <c r="L87" s="68"/>
      <c r="M87" s="69">
        <f>SUM(M88:M90)</f>
        <v>0</v>
      </c>
      <c r="N87" s="269">
        <f>SUM(N88:N90)</f>
        <v>0</v>
      </c>
      <c r="O87" s="68"/>
      <c r="P87" s="69">
        <f>SUM(P88:P90)</f>
        <v>0</v>
      </c>
      <c r="Q87" s="269">
        <f>SUM(Q88:Q90)</f>
        <v>0</v>
      </c>
      <c r="R87" s="68"/>
      <c r="S87" s="69">
        <f>SUM(S88:S90)</f>
        <v>0</v>
      </c>
      <c r="T87" s="269">
        <f>SUM(T88:T90)</f>
        <v>0</v>
      </c>
      <c r="U87" s="68"/>
      <c r="V87" s="69">
        <f>SUM(V88:V90)</f>
        <v>0</v>
      </c>
      <c r="W87" s="70">
        <f>SUM(W88:W90)</f>
        <v>0</v>
      </c>
      <c r="X87" s="70">
        <f>SUM(X88:X90)</f>
        <v>0</v>
      </c>
      <c r="Y87" s="70">
        <f t="shared" si="108"/>
        <v>0</v>
      </c>
      <c r="Z87" s="70" t="e">
        <f>Y87/W87</f>
        <v>#DIV/0!</v>
      </c>
      <c r="AA87" s="250"/>
      <c r="AB87" s="57"/>
      <c r="AC87" s="57"/>
      <c r="AD87" s="57"/>
      <c r="AE87" s="57"/>
      <c r="AF87" s="57"/>
      <c r="AG87" s="57"/>
    </row>
    <row r="88" spans="1:33" s="180" customFormat="1" ht="30" customHeight="1">
      <c r="A88" s="48" t="s">
        <v>23</v>
      </c>
      <c r="B88" s="49" t="s">
        <v>136</v>
      </c>
      <c r="C88" s="115" t="s">
        <v>137</v>
      </c>
      <c r="D88" s="268" t="s">
        <v>58</v>
      </c>
      <c r="E88" s="52"/>
      <c r="F88" s="53"/>
      <c r="G88" s="54">
        <f t="shared" ref="G88:G90" si="117">E88*F88</f>
        <v>0</v>
      </c>
      <c r="H88" s="52"/>
      <c r="I88" s="53"/>
      <c r="J88" s="54">
        <f t="shared" ref="J88:J90" si="118">H88*I88</f>
        <v>0</v>
      </c>
      <c r="K88" s="52"/>
      <c r="L88" s="53"/>
      <c r="M88" s="54">
        <f t="shared" ref="M88:M90" si="119">K88*L88</f>
        <v>0</v>
      </c>
      <c r="N88" s="52"/>
      <c r="O88" s="53"/>
      <c r="P88" s="54">
        <f t="shared" ref="P88:P90" si="120">N88*O88</f>
        <v>0</v>
      </c>
      <c r="Q88" s="52"/>
      <c r="R88" s="53"/>
      <c r="S88" s="54">
        <f t="shared" ref="S88:S90" si="121">Q88*R88</f>
        <v>0</v>
      </c>
      <c r="T88" s="52"/>
      <c r="U88" s="53"/>
      <c r="V88" s="54">
        <f t="shared" ref="V88:V90" si="122">T88*U88</f>
        <v>0</v>
      </c>
      <c r="W88" s="55">
        <f>G88+M88+S88</f>
        <v>0</v>
      </c>
      <c r="X88" s="276">
        <f t="shared" si="115"/>
        <v>0</v>
      </c>
      <c r="Y88" s="276">
        <f t="shared" si="108"/>
        <v>0</v>
      </c>
      <c r="Z88" s="284" t="e">
        <f t="shared" si="116"/>
        <v>#DIV/0!</v>
      </c>
      <c r="AA88" s="240"/>
      <c r="AB88" s="57"/>
      <c r="AC88" s="57"/>
      <c r="AD88" s="57"/>
      <c r="AE88" s="57"/>
      <c r="AF88" s="57"/>
      <c r="AG88" s="57"/>
    </row>
    <row r="89" spans="1:33" s="180" customFormat="1" ht="30" customHeight="1">
      <c r="A89" s="48" t="s">
        <v>23</v>
      </c>
      <c r="B89" s="49" t="s">
        <v>138</v>
      </c>
      <c r="C89" s="94" t="s">
        <v>137</v>
      </c>
      <c r="D89" s="106" t="s">
        <v>58</v>
      </c>
      <c r="E89" s="52"/>
      <c r="F89" s="53"/>
      <c r="G89" s="54">
        <f t="shared" si="117"/>
        <v>0</v>
      </c>
      <c r="H89" s="52"/>
      <c r="I89" s="53"/>
      <c r="J89" s="54">
        <f t="shared" si="118"/>
        <v>0</v>
      </c>
      <c r="K89" s="52"/>
      <c r="L89" s="53"/>
      <c r="M89" s="54">
        <f t="shared" si="119"/>
        <v>0</v>
      </c>
      <c r="N89" s="52"/>
      <c r="O89" s="53"/>
      <c r="P89" s="54">
        <f t="shared" si="120"/>
        <v>0</v>
      </c>
      <c r="Q89" s="52"/>
      <c r="R89" s="53"/>
      <c r="S89" s="54">
        <f t="shared" si="121"/>
        <v>0</v>
      </c>
      <c r="T89" s="52"/>
      <c r="U89" s="53"/>
      <c r="V89" s="54">
        <f t="shared" si="122"/>
        <v>0</v>
      </c>
      <c r="W89" s="55">
        <f>G89+M89+S89</f>
        <v>0</v>
      </c>
      <c r="X89" s="276">
        <f t="shared" si="115"/>
        <v>0</v>
      </c>
      <c r="Y89" s="276">
        <f t="shared" si="108"/>
        <v>0</v>
      </c>
      <c r="Z89" s="284" t="e">
        <f t="shared" si="116"/>
        <v>#DIV/0!</v>
      </c>
      <c r="AA89" s="240"/>
      <c r="AB89" s="57"/>
      <c r="AC89" s="57"/>
      <c r="AD89" s="57"/>
      <c r="AE89" s="57"/>
      <c r="AF89" s="57"/>
      <c r="AG89" s="57"/>
    </row>
    <row r="90" spans="1:33" s="180" customFormat="1" ht="30" customHeight="1" thickBot="1">
      <c r="A90" s="58" t="s">
        <v>23</v>
      </c>
      <c r="B90" s="59" t="s">
        <v>139</v>
      </c>
      <c r="C90" s="86" t="s">
        <v>137</v>
      </c>
      <c r="D90" s="108" t="s">
        <v>58</v>
      </c>
      <c r="E90" s="61"/>
      <c r="F90" s="62"/>
      <c r="G90" s="63">
        <f t="shared" si="117"/>
        <v>0</v>
      </c>
      <c r="H90" s="61"/>
      <c r="I90" s="62"/>
      <c r="J90" s="63">
        <f t="shared" si="118"/>
        <v>0</v>
      </c>
      <c r="K90" s="61"/>
      <c r="L90" s="62"/>
      <c r="M90" s="63">
        <f t="shared" si="119"/>
        <v>0</v>
      </c>
      <c r="N90" s="61"/>
      <c r="O90" s="62"/>
      <c r="P90" s="63">
        <f t="shared" si="120"/>
        <v>0</v>
      </c>
      <c r="Q90" s="61"/>
      <c r="R90" s="62"/>
      <c r="S90" s="63">
        <f t="shared" si="121"/>
        <v>0</v>
      </c>
      <c r="T90" s="61"/>
      <c r="U90" s="62"/>
      <c r="V90" s="63">
        <f t="shared" si="122"/>
        <v>0</v>
      </c>
      <c r="W90" s="64">
        <f>G90+M90+S90</f>
        <v>0</v>
      </c>
      <c r="X90" s="276">
        <f t="shared" si="115"/>
        <v>0</v>
      </c>
      <c r="Y90" s="276">
        <f t="shared" si="108"/>
        <v>0</v>
      </c>
      <c r="Z90" s="284" t="e">
        <f t="shared" si="116"/>
        <v>#DIV/0!</v>
      </c>
      <c r="AA90" s="249"/>
      <c r="AB90" s="57"/>
      <c r="AC90" s="57"/>
      <c r="AD90" s="57"/>
      <c r="AE90" s="57"/>
      <c r="AF90" s="57"/>
      <c r="AG90" s="57"/>
    </row>
    <row r="91" spans="1:33" ht="30" customHeight="1">
      <c r="A91" s="199" t="s">
        <v>21</v>
      </c>
      <c r="B91" s="200" t="s">
        <v>140</v>
      </c>
      <c r="C91" s="204" t="s">
        <v>141</v>
      </c>
      <c r="D91" s="202"/>
      <c r="E91" s="269">
        <f>SUM(E92:E94)</f>
        <v>42</v>
      </c>
      <c r="F91" s="68"/>
      <c r="G91" s="69">
        <f>SUM(G92:G94)</f>
        <v>25200</v>
      </c>
      <c r="H91" s="269">
        <f>SUM(H92:H94)</f>
        <v>36</v>
      </c>
      <c r="I91" s="68"/>
      <c r="J91" s="69">
        <f>SUM(J92:J94)</f>
        <v>16553.999879999999</v>
      </c>
      <c r="K91" s="269">
        <f>SUM(K92:K94)</f>
        <v>0</v>
      </c>
      <c r="L91" s="68"/>
      <c r="M91" s="69">
        <f>SUM(M92:M94)</f>
        <v>0</v>
      </c>
      <c r="N91" s="269">
        <f>SUM(N92:N94)</f>
        <v>0</v>
      </c>
      <c r="O91" s="68"/>
      <c r="P91" s="69">
        <f>SUM(P92:P94)</f>
        <v>0</v>
      </c>
      <c r="Q91" s="269">
        <f>SUM(Q92:Q94)</f>
        <v>0</v>
      </c>
      <c r="R91" s="68"/>
      <c r="S91" s="69">
        <f>SUM(S92:S94)</f>
        <v>0</v>
      </c>
      <c r="T91" s="269">
        <f>SUM(T92:T94)</f>
        <v>0</v>
      </c>
      <c r="U91" s="68"/>
      <c r="V91" s="69">
        <f>SUM(V92:V94)</f>
        <v>0</v>
      </c>
      <c r="W91" s="70">
        <f>SUM(W92:W94)</f>
        <v>25200</v>
      </c>
      <c r="X91" s="70">
        <f>SUM(X92:X94)</f>
        <v>16553.999879999999</v>
      </c>
      <c r="Y91" s="70">
        <f t="shared" si="108"/>
        <v>8646.0001200000006</v>
      </c>
      <c r="Z91" s="70">
        <f>Y91/W91</f>
        <v>0.34309524285714288</v>
      </c>
      <c r="AA91" s="250"/>
      <c r="AB91" s="57"/>
      <c r="AC91" s="57"/>
      <c r="AD91" s="57"/>
      <c r="AE91" s="57"/>
      <c r="AF91" s="57"/>
      <c r="AG91" s="57"/>
    </row>
    <row r="92" spans="1:33" ht="168.75" customHeight="1">
      <c r="A92" s="48" t="s">
        <v>23</v>
      </c>
      <c r="B92" s="201" t="s">
        <v>142</v>
      </c>
      <c r="C92" s="205" t="s">
        <v>64</v>
      </c>
      <c r="D92" s="203" t="s">
        <v>65</v>
      </c>
      <c r="E92" s="52">
        <v>42</v>
      </c>
      <c r="F92" s="53">
        <v>600</v>
      </c>
      <c r="G92" s="54">
        <f t="shared" ref="G92:G94" si="123">E92*F92</f>
        <v>25200</v>
      </c>
      <c r="H92" s="52">
        <v>36</v>
      </c>
      <c r="I92" s="53">
        <v>459.83332999999999</v>
      </c>
      <c r="J92" s="54">
        <f t="shared" ref="J92:J94" si="124">H92*I92</f>
        <v>16553.999879999999</v>
      </c>
      <c r="K92" s="52"/>
      <c r="L92" s="53"/>
      <c r="M92" s="54">
        <f>K92*L92</f>
        <v>0</v>
      </c>
      <c r="N92" s="52"/>
      <c r="O92" s="53"/>
      <c r="P92" s="54">
        <f>N92*O92</f>
        <v>0</v>
      </c>
      <c r="Q92" s="52"/>
      <c r="R92" s="53"/>
      <c r="S92" s="54">
        <f t="shared" ref="S92:S94" si="125">Q92*R92</f>
        <v>0</v>
      </c>
      <c r="T92" s="52"/>
      <c r="U92" s="53"/>
      <c r="V92" s="54">
        <f t="shared" ref="V92:V94" si="126">T92*U92</f>
        <v>0</v>
      </c>
      <c r="W92" s="55">
        <f>G92+M92+S92</f>
        <v>25200</v>
      </c>
      <c r="X92" s="276">
        <f t="shared" si="115"/>
        <v>16553.999879999999</v>
      </c>
      <c r="Y92" s="276">
        <f t="shared" si="108"/>
        <v>8646.0001200000006</v>
      </c>
      <c r="Z92" s="284">
        <f t="shared" si="116"/>
        <v>0.34309524285714288</v>
      </c>
      <c r="AA92" s="379" t="s">
        <v>342</v>
      </c>
      <c r="AB92" s="56"/>
      <c r="AC92" s="57"/>
      <c r="AD92" s="57"/>
      <c r="AE92" s="57"/>
      <c r="AF92" s="57"/>
      <c r="AG92" s="57"/>
    </row>
    <row r="93" spans="1:33" ht="30" customHeight="1">
      <c r="A93" s="48" t="s">
        <v>23</v>
      </c>
      <c r="B93" s="201" t="s">
        <v>143</v>
      </c>
      <c r="C93" s="205" t="s">
        <v>64</v>
      </c>
      <c r="D93" s="203" t="s">
        <v>65</v>
      </c>
      <c r="E93" s="52"/>
      <c r="F93" s="53"/>
      <c r="G93" s="54">
        <f t="shared" si="123"/>
        <v>0</v>
      </c>
      <c r="H93" s="52"/>
      <c r="I93" s="53"/>
      <c r="J93" s="54">
        <f t="shared" si="124"/>
        <v>0</v>
      </c>
      <c r="K93" s="52"/>
      <c r="L93" s="53"/>
      <c r="M93" s="54">
        <f t="shared" ref="M93:M94" si="127">K93*L93</f>
        <v>0</v>
      </c>
      <c r="N93" s="52"/>
      <c r="O93" s="53"/>
      <c r="P93" s="54">
        <f t="shared" ref="P93:P94" si="128">N93*O93</f>
        <v>0</v>
      </c>
      <c r="Q93" s="52"/>
      <c r="R93" s="53"/>
      <c r="S93" s="54">
        <f t="shared" si="125"/>
        <v>0</v>
      </c>
      <c r="T93" s="52"/>
      <c r="U93" s="53"/>
      <c r="V93" s="54">
        <f t="shared" si="126"/>
        <v>0</v>
      </c>
      <c r="W93" s="55">
        <f>G93+M93+S93</f>
        <v>0</v>
      </c>
      <c r="X93" s="276">
        <f t="shared" si="115"/>
        <v>0</v>
      </c>
      <c r="Y93" s="276">
        <f t="shared" si="108"/>
        <v>0</v>
      </c>
      <c r="Z93" s="284" t="e">
        <f t="shared" si="116"/>
        <v>#DIV/0!</v>
      </c>
      <c r="AA93" s="240"/>
      <c r="AB93" s="57"/>
      <c r="AC93" s="57"/>
      <c r="AD93" s="57"/>
      <c r="AE93" s="57"/>
      <c r="AF93" s="57"/>
      <c r="AG93" s="57"/>
    </row>
    <row r="94" spans="1:33" ht="30" customHeight="1" thickBot="1">
      <c r="A94" s="58" t="s">
        <v>23</v>
      </c>
      <c r="B94" s="224" t="s">
        <v>144</v>
      </c>
      <c r="C94" s="225" t="s">
        <v>64</v>
      </c>
      <c r="D94" s="203" t="s">
        <v>65</v>
      </c>
      <c r="E94" s="73"/>
      <c r="F94" s="74"/>
      <c r="G94" s="75">
        <f t="shared" si="123"/>
        <v>0</v>
      </c>
      <c r="H94" s="73"/>
      <c r="I94" s="74"/>
      <c r="J94" s="75">
        <f t="shared" si="124"/>
        <v>0</v>
      </c>
      <c r="K94" s="73"/>
      <c r="L94" s="74"/>
      <c r="M94" s="75">
        <f t="shared" si="127"/>
        <v>0</v>
      </c>
      <c r="N94" s="73"/>
      <c r="O94" s="74"/>
      <c r="P94" s="75">
        <f t="shared" si="128"/>
        <v>0</v>
      </c>
      <c r="Q94" s="73"/>
      <c r="R94" s="74"/>
      <c r="S94" s="75">
        <f t="shared" si="125"/>
        <v>0</v>
      </c>
      <c r="T94" s="73"/>
      <c r="U94" s="74"/>
      <c r="V94" s="75">
        <f t="shared" si="126"/>
        <v>0</v>
      </c>
      <c r="W94" s="64">
        <f>G94+M94+S94</f>
        <v>0</v>
      </c>
      <c r="X94" s="276">
        <f t="shared" si="115"/>
        <v>0</v>
      </c>
      <c r="Y94" s="276">
        <f t="shared" si="108"/>
        <v>0</v>
      </c>
      <c r="Z94" s="284" t="e">
        <f t="shared" si="116"/>
        <v>#DIV/0!</v>
      </c>
      <c r="AA94" s="251"/>
      <c r="AB94" s="57"/>
      <c r="AC94" s="57"/>
      <c r="AD94" s="57"/>
      <c r="AE94" s="57"/>
      <c r="AF94" s="57"/>
      <c r="AG94" s="57"/>
    </row>
    <row r="95" spans="1:33" ht="39.75" customHeight="1" thickBot="1">
      <c r="A95" s="457" t="s">
        <v>260</v>
      </c>
      <c r="B95" s="458"/>
      <c r="C95" s="458"/>
      <c r="D95" s="459"/>
      <c r="E95" s="88"/>
      <c r="F95" s="88"/>
      <c r="G95" s="87">
        <f>G83+G87+G91</f>
        <v>48700</v>
      </c>
      <c r="H95" s="88"/>
      <c r="I95" s="88"/>
      <c r="J95" s="87">
        <f>J83+J87+J91</f>
        <v>28420.879679999998</v>
      </c>
      <c r="K95" s="88"/>
      <c r="L95" s="88"/>
      <c r="M95" s="87">
        <f>M83+M87+M91</f>
        <v>0</v>
      </c>
      <c r="N95" s="88"/>
      <c r="O95" s="88"/>
      <c r="P95" s="87">
        <f>P83+P87+P91</f>
        <v>0</v>
      </c>
      <c r="Q95" s="88"/>
      <c r="R95" s="88"/>
      <c r="S95" s="87">
        <f>S83+S87+S91</f>
        <v>0</v>
      </c>
      <c r="T95" s="88"/>
      <c r="U95" s="88"/>
      <c r="V95" s="87">
        <f>V83+V87+V91</f>
        <v>0</v>
      </c>
      <c r="W95" s="96">
        <f>W83+W87+W91</f>
        <v>48700</v>
      </c>
      <c r="X95" s="96">
        <f>X83+X87+X91</f>
        <v>28420.879679999998</v>
      </c>
      <c r="Y95" s="96">
        <f t="shared" si="108"/>
        <v>20279.120320000002</v>
      </c>
      <c r="Z95" s="96">
        <f>Y95/W95</f>
        <v>0.41640904147843949</v>
      </c>
      <c r="AA95" s="253"/>
      <c r="AC95" s="5"/>
      <c r="AD95" s="5"/>
      <c r="AE95" s="5"/>
      <c r="AF95" s="5"/>
      <c r="AG95" s="5"/>
    </row>
    <row r="96" spans="1:33" ht="30" customHeight="1" thickBot="1">
      <c r="A96" s="118" t="s">
        <v>20</v>
      </c>
      <c r="B96" s="119">
        <v>6</v>
      </c>
      <c r="C96" s="120" t="s">
        <v>145</v>
      </c>
      <c r="D96" s="11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38"/>
      <c r="Y96" s="282"/>
      <c r="Z96" s="38"/>
      <c r="AA96" s="247"/>
      <c r="AB96" s="5"/>
      <c r="AC96" s="5"/>
      <c r="AD96" s="5"/>
      <c r="AE96" s="5"/>
      <c r="AF96" s="5"/>
      <c r="AG96" s="5"/>
    </row>
    <row r="97" spans="1:33" ht="30" customHeight="1">
      <c r="A97" s="39" t="s">
        <v>21</v>
      </c>
      <c r="B97" s="78" t="s">
        <v>146</v>
      </c>
      <c r="C97" s="121" t="s">
        <v>147</v>
      </c>
      <c r="D97" s="42"/>
      <c r="E97" s="43">
        <f>SUM(E98:E100)</f>
        <v>2</v>
      </c>
      <c r="F97" s="44"/>
      <c r="G97" s="45">
        <f>SUM(G98:G100)</f>
        <v>1110</v>
      </c>
      <c r="H97" s="43">
        <f>SUM(H98:H100)</f>
        <v>1</v>
      </c>
      <c r="I97" s="44"/>
      <c r="J97" s="45">
        <f>SUM(J98:J100)</f>
        <v>360</v>
      </c>
      <c r="K97" s="43">
        <f>SUM(K98:K100)</f>
        <v>0</v>
      </c>
      <c r="L97" s="44"/>
      <c r="M97" s="45">
        <f>SUM(M98:M100)</f>
        <v>0</v>
      </c>
      <c r="N97" s="43">
        <f>SUM(N98:N100)</f>
        <v>0</v>
      </c>
      <c r="O97" s="44"/>
      <c r="P97" s="45">
        <f>SUM(P98:P100)</f>
        <v>0</v>
      </c>
      <c r="Q97" s="43">
        <f>SUM(Q98:Q100)</f>
        <v>0</v>
      </c>
      <c r="R97" s="44"/>
      <c r="S97" s="45">
        <f>SUM(S98:S100)</f>
        <v>0</v>
      </c>
      <c r="T97" s="43">
        <f>SUM(T98:T100)</f>
        <v>0</v>
      </c>
      <c r="U97" s="44"/>
      <c r="V97" s="45">
        <f>SUM(V98:V100)</f>
        <v>0</v>
      </c>
      <c r="W97" s="45">
        <f>SUM(W98:W100)</f>
        <v>1110</v>
      </c>
      <c r="X97" s="45">
        <f>SUM(X98:X100)</f>
        <v>360</v>
      </c>
      <c r="Y97" s="45">
        <f t="shared" si="108"/>
        <v>750</v>
      </c>
      <c r="Z97" s="278">
        <f>Y97/W97</f>
        <v>0.67567567567567566</v>
      </c>
      <c r="AA97" s="248"/>
      <c r="AB97" s="47"/>
      <c r="AC97" s="47"/>
      <c r="AD97" s="47"/>
      <c r="AE97" s="47"/>
      <c r="AF97" s="47"/>
      <c r="AG97" s="47"/>
    </row>
    <row r="98" spans="1:33" ht="30" customHeight="1">
      <c r="A98" s="48" t="s">
        <v>23</v>
      </c>
      <c r="B98" s="49" t="s">
        <v>148</v>
      </c>
      <c r="C98" s="351" t="s">
        <v>343</v>
      </c>
      <c r="D98" s="51" t="s">
        <v>58</v>
      </c>
      <c r="E98" s="52">
        <v>1</v>
      </c>
      <c r="F98" s="53">
        <v>760</v>
      </c>
      <c r="G98" s="54">
        <f t="shared" ref="G98:G100" si="129">E98*F98</f>
        <v>760</v>
      </c>
      <c r="H98" s="52"/>
      <c r="I98" s="53"/>
      <c r="J98" s="54">
        <f t="shared" ref="J98:J100" si="130">H98*I98</f>
        <v>0</v>
      </c>
      <c r="K98" s="52"/>
      <c r="L98" s="53"/>
      <c r="M98" s="54">
        <f t="shared" ref="M98:M100" si="131">K98*L98</f>
        <v>0</v>
      </c>
      <c r="N98" s="52"/>
      <c r="O98" s="53"/>
      <c r="P98" s="54">
        <f t="shared" ref="P98:P100" si="132">N98*O98</f>
        <v>0</v>
      </c>
      <c r="Q98" s="52"/>
      <c r="R98" s="53"/>
      <c r="S98" s="54">
        <f t="shared" ref="S98:S100" si="133">Q98*R98</f>
        <v>0</v>
      </c>
      <c r="T98" s="52"/>
      <c r="U98" s="53"/>
      <c r="V98" s="54">
        <f t="shared" ref="V98:V100" si="134">T98*U98</f>
        <v>0</v>
      </c>
      <c r="W98" s="55">
        <f t="shared" ref="W98:W104" si="135">G98+M98+S98</f>
        <v>760</v>
      </c>
      <c r="X98" s="276">
        <f t="shared" ref="X98:X108" si="136">J98+P98+V98</f>
        <v>0</v>
      </c>
      <c r="Y98" s="276">
        <f t="shared" si="108"/>
        <v>760</v>
      </c>
      <c r="Z98" s="284">
        <f t="shared" ref="Z98:Z108" si="137">Y98/W98</f>
        <v>1</v>
      </c>
      <c r="AA98" s="240"/>
      <c r="AB98" s="57"/>
      <c r="AC98" s="57"/>
      <c r="AD98" s="57"/>
      <c r="AE98" s="57"/>
      <c r="AF98" s="57"/>
      <c r="AG98" s="57"/>
    </row>
    <row r="99" spans="1:33" ht="38.25" customHeight="1">
      <c r="A99" s="48" t="s">
        <v>23</v>
      </c>
      <c r="B99" s="49" t="s">
        <v>150</v>
      </c>
      <c r="C99" s="351" t="s">
        <v>344</v>
      </c>
      <c r="D99" s="51" t="s">
        <v>58</v>
      </c>
      <c r="E99" s="52">
        <v>1</v>
      </c>
      <c r="F99" s="53">
        <v>350</v>
      </c>
      <c r="G99" s="54">
        <f t="shared" si="129"/>
        <v>350</v>
      </c>
      <c r="H99" s="52">
        <v>1</v>
      </c>
      <c r="I99" s="53">
        <v>360</v>
      </c>
      <c r="J99" s="54">
        <f t="shared" si="130"/>
        <v>360</v>
      </c>
      <c r="K99" s="52"/>
      <c r="L99" s="53"/>
      <c r="M99" s="54">
        <f t="shared" si="131"/>
        <v>0</v>
      </c>
      <c r="N99" s="52"/>
      <c r="O99" s="53"/>
      <c r="P99" s="54">
        <f t="shared" si="132"/>
        <v>0</v>
      </c>
      <c r="Q99" s="52"/>
      <c r="R99" s="53"/>
      <c r="S99" s="54">
        <f t="shared" si="133"/>
        <v>0</v>
      </c>
      <c r="T99" s="52"/>
      <c r="U99" s="53"/>
      <c r="V99" s="54">
        <f t="shared" si="134"/>
        <v>0</v>
      </c>
      <c r="W99" s="55">
        <f t="shared" si="135"/>
        <v>350</v>
      </c>
      <c r="X99" s="276">
        <f t="shared" si="136"/>
        <v>360</v>
      </c>
      <c r="Y99" s="276">
        <f t="shared" si="108"/>
        <v>-10</v>
      </c>
      <c r="Z99" s="284">
        <f t="shared" si="137"/>
        <v>-2.8571428571428571E-2</v>
      </c>
      <c r="AA99" s="381" t="s">
        <v>346</v>
      </c>
      <c r="AB99" s="57"/>
      <c r="AC99" s="57"/>
      <c r="AD99" s="57"/>
      <c r="AE99" s="57"/>
      <c r="AF99" s="57"/>
      <c r="AG99" s="57"/>
    </row>
    <row r="100" spans="1:33" ht="30" customHeight="1" thickBot="1">
      <c r="A100" s="58" t="s">
        <v>23</v>
      </c>
      <c r="B100" s="59" t="s">
        <v>151</v>
      </c>
      <c r="C100" s="86" t="s">
        <v>149</v>
      </c>
      <c r="D100" s="60" t="s">
        <v>58</v>
      </c>
      <c r="E100" s="61"/>
      <c r="F100" s="62"/>
      <c r="G100" s="63">
        <f t="shared" si="129"/>
        <v>0</v>
      </c>
      <c r="H100" s="61"/>
      <c r="I100" s="62"/>
      <c r="J100" s="63">
        <f t="shared" si="130"/>
        <v>0</v>
      </c>
      <c r="K100" s="61"/>
      <c r="L100" s="62"/>
      <c r="M100" s="63">
        <f t="shared" si="131"/>
        <v>0</v>
      </c>
      <c r="N100" s="61"/>
      <c r="O100" s="62"/>
      <c r="P100" s="63">
        <f t="shared" si="132"/>
        <v>0</v>
      </c>
      <c r="Q100" s="61"/>
      <c r="R100" s="62"/>
      <c r="S100" s="63">
        <f t="shared" si="133"/>
        <v>0</v>
      </c>
      <c r="T100" s="61"/>
      <c r="U100" s="62"/>
      <c r="V100" s="63">
        <f t="shared" si="134"/>
        <v>0</v>
      </c>
      <c r="W100" s="64">
        <f t="shared" si="135"/>
        <v>0</v>
      </c>
      <c r="X100" s="276">
        <f t="shared" si="136"/>
        <v>0</v>
      </c>
      <c r="Y100" s="276">
        <f t="shared" si="108"/>
        <v>0</v>
      </c>
      <c r="Z100" s="284" t="e">
        <f t="shared" si="137"/>
        <v>#DIV/0!</v>
      </c>
      <c r="AA100" s="249"/>
      <c r="AB100" s="57"/>
      <c r="AC100" s="57"/>
      <c r="AD100" s="57"/>
      <c r="AE100" s="57"/>
      <c r="AF100" s="57"/>
      <c r="AG100" s="57"/>
    </row>
    <row r="101" spans="1:33" ht="30" customHeight="1">
      <c r="A101" s="39" t="s">
        <v>20</v>
      </c>
      <c r="B101" s="78" t="s">
        <v>152</v>
      </c>
      <c r="C101" s="122" t="s">
        <v>153</v>
      </c>
      <c r="D101" s="66"/>
      <c r="E101" s="67">
        <f>SUM(E102:E104)</f>
        <v>1</v>
      </c>
      <c r="F101" s="68"/>
      <c r="G101" s="69">
        <f>SUM(G102:G104)</f>
        <v>2419</v>
      </c>
      <c r="H101" s="67">
        <f>SUM(H102:H104)</f>
        <v>1</v>
      </c>
      <c r="I101" s="68"/>
      <c r="J101" s="69">
        <f>SUM(J102:J104)</f>
        <v>2540</v>
      </c>
      <c r="K101" s="67">
        <f>SUM(K102:K104)</f>
        <v>0</v>
      </c>
      <c r="L101" s="68"/>
      <c r="M101" s="69">
        <f>SUM(M102:M104)</f>
        <v>0</v>
      </c>
      <c r="N101" s="67">
        <f>SUM(N102:N104)</f>
        <v>0</v>
      </c>
      <c r="O101" s="68"/>
      <c r="P101" s="69">
        <f>SUM(P102:P104)</f>
        <v>0</v>
      </c>
      <c r="Q101" s="67">
        <f>SUM(Q102:Q104)</f>
        <v>0</v>
      </c>
      <c r="R101" s="68"/>
      <c r="S101" s="69">
        <f>SUM(S102:S104)</f>
        <v>0</v>
      </c>
      <c r="T101" s="67">
        <f>SUM(T102:T104)</f>
        <v>0</v>
      </c>
      <c r="U101" s="68"/>
      <c r="V101" s="69">
        <f>SUM(V102:V104)</f>
        <v>0</v>
      </c>
      <c r="W101" s="69">
        <f>SUM(W102:W104)</f>
        <v>2419</v>
      </c>
      <c r="X101" s="69">
        <f>SUM(X102:X104)</f>
        <v>2540</v>
      </c>
      <c r="Y101" s="69">
        <f t="shared" si="108"/>
        <v>-121</v>
      </c>
      <c r="Z101" s="69">
        <f>Y101/W101</f>
        <v>-5.0020669698222407E-2</v>
      </c>
      <c r="AA101" s="250"/>
      <c r="AB101" s="47"/>
      <c r="AC101" s="47"/>
      <c r="AD101" s="47"/>
      <c r="AE101" s="47"/>
      <c r="AF101" s="47"/>
      <c r="AG101" s="47"/>
    </row>
    <row r="102" spans="1:33" ht="39" customHeight="1">
      <c r="A102" s="48" t="s">
        <v>23</v>
      </c>
      <c r="B102" s="49" t="s">
        <v>154</v>
      </c>
      <c r="C102" s="350" t="s">
        <v>345</v>
      </c>
      <c r="D102" s="51" t="s">
        <v>58</v>
      </c>
      <c r="E102" s="52">
        <v>1</v>
      </c>
      <c r="F102" s="53">
        <v>2419</v>
      </c>
      <c r="G102" s="54">
        <f t="shared" ref="G102:G104" si="138">E102*F102</f>
        <v>2419</v>
      </c>
      <c r="H102" s="52">
        <v>1</v>
      </c>
      <c r="I102" s="53">
        <v>2540</v>
      </c>
      <c r="J102" s="54">
        <f t="shared" ref="J102:J104" si="139">H102*I102</f>
        <v>2540</v>
      </c>
      <c r="K102" s="52"/>
      <c r="L102" s="53"/>
      <c r="M102" s="54">
        <f t="shared" ref="M102:M104" si="140">K102*L102</f>
        <v>0</v>
      </c>
      <c r="N102" s="52"/>
      <c r="O102" s="53"/>
      <c r="P102" s="54">
        <f t="shared" ref="P102:P104" si="141">N102*O102</f>
        <v>0</v>
      </c>
      <c r="Q102" s="52"/>
      <c r="R102" s="53"/>
      <c r="S102" s="54">
        <f t="shared" ref="S102:S104" si="142">Q102*R102</f>
        <v>0</v>
      </c>
      <c r="T102" s="52"/>
      <c r="U102" s="53"/>
      <c r="V102" s="54">
        <f t="shared" ref="V102:V104" si="143">T102*U102</f>
        <v>0</v>
      </c>
      <c r="W102" s="55">
        <f t="shared" si="135"/>
        <v>2419</v>
      </c>
      <c r="X102" s="276">
        <f t="shared" si="136"/>
        <v>2540</v>
      </c>
      <c r="Y102" s="276">
        <f t="shared" si="108"/>
        <v>-121</v>
      </c>
      <c r="Z102" s="284">
        <f t="shared" si="137"/>
        <v>-5.0020669698222407E-2</v>
      </c>
      <c r="AA102" s="379" t="s">
        <v>347</v>
      </c>
      <c r="AB102" s="57"/>
      <c r="AC102" s="57"/>
      <c r="AD102" s="57"/>
      <c r="AE102" s="57"/>
      <c r="AF102" s="57"/>
      <c r="AG102" s="57"/>
    </row>
    <row r="103" spans="1:33" ht="30" customHeight="1">
      <c r="A103" s="48" t="s">
        <v>23</v>
      </c>
      <c r="B103" s="49" t="s">
        <v>155</v>
      </c>
      <c r="C103" s="94" t="s">
        <v>149</v>
      </c>
      <c r="D103" s="51" t="s">
        <v>58</v>
      </c>
      <c r="E103" s="52"/>
      <c r="F103" s="53"/>
      <c r="G103" s="54">
        <f t="shared" si="138"/>
        <v>0</v>
      </c>
      <c r="H103" s="52"/>
      <c r="I103" s="53"/>
      <c r="J103" s="54">
        <f t="shared" si="139"/>
        <v>0</v>
      </c>
      <c r="K103" s="52"/>
      <c r="L103" s="53"/>
      <c r="M103" s="54">
        <f t="shared" si="140"/>
        <v>0</v>
      </c>
      <c r="N103" s="52"/>
      <c r="O103" s="53"/>
      <c r="P103" s="54">
        <f t="shared" si="141"/>
        <v>0</v>
      </c>
      <c r="Q103" s="52"/>
      <c r="R103" s="53"/>
      <c r="S103" s="54">
        <f t="shared" si="142"/>
        <v>0</v>
      </c>
      <c r="T103" s="52"/>
      <c r="U103" s="53"/>
      <c r="V103" s="54">
        <f t="shared" si="143"/>
        <v>0</v>
      </c>
      <c r="W103" s="55">
        <f t="shared" si="135"/>
        <v>0</v>
      </c>
      <c r="X103" s="276">
        <f t="shared" si="136"/>
        <v>0</v>
      </c>
      <c r="Y103" s="276">
        <f t="shared" si="108"/>
        <v>0</v>
      </c>
      <c r="Z103" s="284" t="e">
        <f t="shared" si="137"/>
        <v>#DIV/0!</v>
      </c>
      <c r="AA103" s="240"/>
      <c r="AB103" s="57"/>
      <c r="AC103" s="57"/>
      <c r="AD103" s="57"/>
      <c r="AE103" s="57"/>
      <c r="AF103" s="57"/>
      <c r="AG103" s="57"/>
    </row>
    <row r="104" spans="1:33" ht="30" customHeight="1" thickBot="1">
      <c r="A104" s="58" t="s">
        <v>23</v>
      </c>
      <c r="B104" s="59" t="s">
        <v>156</v>
      </c>
      <c r="C104" s="86" t="s">
        <v>149</v>
      </c>
      <c r="D104" s="60" t="s">
        <v>58</v>
      </c>
      <c r="E104" s="61"/>
      <c r="F104" s="62"/>
      <c r="G104" s="63">
        <f t="shared" si="138"/>
        <v>0</v>
      </c>
      <c r="H104" s="61"/>
      <c r="I104" s="62"/>
      <c r="J104" s="63">
        <f t="shared" si="139"/>
        <v>0</v>
      </c>
      <c r="K104" s="61"/>
      <c r="L104" s="62"/>
      <c r="M104" s="63">
        <f t="shared" si="140"/>
        <v>0</v>
      </c>
      <c r="N104" s="61"/>
      <c r="O104" s="62"/>
      <c r="P104" s="63">
        <f t="shared" si="141"/>
        <v>0</v>
      </c>
      <c r="Q104" s="61"/>
      <c r="R104" s="62"/>
      <c r="S104" s="63">
        <f t="shared" si="142"/>
        <v>0</v>
      </c>
      <c r="T104" s="61"/>
      <c r="U104" s="62"/>
      <c r="V104" s="63">
        <f t="shared" si="143"/>
        <v>0</v>
      </c>
      <c r="W104" s="64">
        <f t="shared" si="135"/>
        <v>0</v>
      </c>
      <c r="X104" s="276">
        <f t="shared" si="136"/>
        <v>0</v>
      </c>
      <c r="Y104" s="276">
        <f t="shared" si="108"/>
        <v>0</v>
      </c>
      <c r="Z104" s="284" t="e">
        <f t="shared" si="137"/>
        <v>#DIV/0!</v>
      </c>
      <c r="AA104" s="249"/>
      <c r="AB104" s="57"/>
      <c r="AC104" s="57"/>
      <c r="AD104" s="57"/>
      <c r="AE104" s="57"/>
      <c r="AF104" s="57"/>
      <c r="AG104" s="57"/>
    </row>
    <row r="105" spans="1:33" ht="30" customHeight="1">
      <c r="A105" s="39" t="s">
        <v>20</v>
      </c>
      <c r="B105" s="78" t="s">
        <v>157</v>
      </c>
      <c r="C105" s="122" t="s">
        <v>158</v>
      </c>
      <c r="D105" s="66"/>
      <c r="E105" s="67">
        <f>SUM(E106:E108)</f>
        <v>0</v>
      </c>
      <c r="F105" s="68"/>
      <c r="G105" s="69">
        <f>SUM(G106:G108)</f>
        <v>0</v>
      </c>
      <c r="H105" s="67">
        <f>SUM(H106:H108)</f>
        <v>0</v>
      </c>
      <c r="I105" s="68"/>
      <c r="J105" s="69">
        <f>SUM(J106:J108)</f>
        <v>0</v>
      </c>
      <c r="K105" s="67">
        <f>SUM(K106:K108)</f>
        <v>0</v>
      </c>
      <c r="L105" s="68"/>
      <c r="M105" s="69">
        <f>SUM(M106:M108)</f>
        <v>0</v>
      </c>
      <c r="N105" s="67">
        <f>SUM(N106:N108)</f>
        <v>0</v>
      </c>
      <c r="O105" s="68"/>
      <c r="P105" s="69">
        <f>SUM(P106:P108)</f>
        <v>0</v>
      </c>
      <c r="Q105" s="67">
        <f>SUM(Q106:Q108)</f>
        <v>0</v>
      </c>
      <c r="R105" s="68"/>
      <c r="S105" s="69">
        <f>SUM(S106:S108)</f>
        <v>0</v>
      </c>
      <c r="T105" s="67">
        <f>SUM(T106:T108)</f>
        <v>0</v>
      </c>
      <c r="U105" s="68"/>
      <c r="V105" s="69">
        <f>SUM(V106:V108)</f>
        <v>0</v>
      </c>
      <c r="W105" s="69">
        <f>SUM(W106:W108)</f>
        <v>0</v>
      </c>
      <c r="X105" s="69">
        <f>SUM(X106:X108)</f>
        <v>0</v>
      </c>
      <c r="Y105" s="69">
        <f t="shared" si="108"/>
        <v>0</v>
      </c>
      <c r="Z105" s="69" t="e">
        <f>Y105/W105</f>
        <v>#DIV/0!</v>
      </c>
      <c r="AA105" s="250"/>
      <c r="AB105" s="47"/>
      <c r="AC105" s="47"/>
      <c r="AD105" s="47"/>
      <c r="AE105" s="47"/>
      <c r="AF105" s="47"/>
      <c r="AG105" s="47"/>
    </row>
    <row r="106" spans="1:33" ht="30" customHeight="1">
      <c r="A106" s="48" t="s">
        <v>23</v>
      </c>
      <c r="B106" s="49" t="s">
        <v>159</v>
      </c>
      <c r="C106" s="94" t="s">
        <v>149</v>
      </c>
      <c r="D106" s="51" t="s">
        <v>58</v>
      </c>
      <c r="E106" s="52"/>
      <c r="F106" s="53"/>
      <c r="G106" s="54">
        <f t="shared" ref="G106:G108" si="144">E106*F106</f>
        <v>0</v>
      </c>
      <c r="H106" s="52"/>
      <c r="I106" s="53"/>
      <c r="J106" s="54">
        <f t="shared" ref="J106:J108" si="145">H106*I106</f>
        <v>0</v>
      </c>
      <c r="K106" s="52"/>
      <c r="L106" s="53"/>
      <c r="M106" s="54">
        <f t="shared" ref="M106:M108" si="146">K106*L106</f>
        <v>0</v>
      </c>
      <c r="N106" s="52"/>
      <c r="O106" s="53"/>
      <c r="P106" s="54">
        <f t="shared" ref="P106:P108" si="147">N106*O106</f>
        <v>0</v>
      </c>
      <c r="Q106" s="52"/>
      <c r="R106" s="53"/>
      <c r="S106" s="54">
        <f t="shared" ref="S106:S108" si="148">Q106*R106</f>
        <v>0</v>
      </c>
      <c r="T106" s="52"/>
      <c r="U106" s="53"/>
      <c r="V106" s="54">
        <f t="shared" ref="V106:V108" si="149">T106*U106</f>
        <v>0</v>
      </c>
      <c r="W106" s="55">
        <f>G106+M106+S106</f>
        <v>0</v>
      </c>
      <c r="X106" s="276">
        <f t="shared" si="136"/>
        <v>0</v>
      </c>
      <c r="Y106" s="276">
        <f t="shared" si="108"/>
        <v>0</v>
      </c>
      <c r="Z106" s="284" t="e">
        <f t="shared" si="137"/>
        <v>#DIV/0!</v>
      </c>
      <c r="AA106" s="240"/>
      <c r="AB106" s="57"/>
      <c r="AC106" s="57"/>
      <c r="AD106" s="57"/>
      <c r="AE106" s="57"/>
      <c r="AF106" s="57"/>
      <c r="AG106" s="57"/>
    </row>
    <row r="107" spans="1:33" ht="30" customHeight="1">
      <c r="A107" s="48" t="s">
        <v>23</v>
      </c>
      <c r="B107" s="49" t="s">
        <v>160</v>
      </c>
      <c r="C107" s="94" t="s">
        <v>149</v>
      </c>
      <c r="D107" s="51" t="s">
        <v>58</v>
      </c>
      <c r="E107" s="52"/>
      <c r="F107" s="53"/>
      <c r="G107" s="54">
        <f t="shared" si="144"/>
        <v>0</v>
      </c>
      <c r="H107" s="52"/>
      <c r="I107" s="53"/>
      <c r="J107" s="54">
        <f t="shared" si="145"/>
        <v>0</v>
      </c>
      <c r="K107" s="52"/>
      <c r="L107" s="53"/>
      <c r="M107" s="54">
        <f t="shared" si="146"/>
        <v>0</v>
      </c>
      <c r="N107" s="52"/>
      <c r="O107" s="53"/>
      <c r="P107" s="54">
        <f t="shared" si="147"/>
        <v>0</v>
      </c>
      <c r="Q107" s="52"/>
      <c r="R107" s="53"/>
      <c r="S107" s="54">
        <f t="shared" si="148"/>
        <v>0</v>
      </c>
      <c r="T107" s="52"/>
      <c r="U107" s="53"/>
      <c r="V107" s="54">
        <f t="shared" si="149"/>
        <v>0</v>
      </c>
      <c r="W107" s="55">
        <f>G107+M107+S107</f>
        <v>0</v>
      </c>
      <c r="X107" s="276">
        <f t="shared" si="136"/>
        <v>0</v>
      </c>
      <c r="Y107" s="276">
        <f t="shared" si="108"/>
        <v>0</v>
      </c>
      <c r="Z107" s="284" t="e">
        <f t="shared" si="137"/>
        <v>#DIV/0!</v>
      </c>
      <c r="AA107" s="240"/>
      <c r="AB107" s="57"/>
      <c r="AC107" s="57"/>
      <c r="AD107" s="57"/>
      <c r="AE107" s="57"/>
      <c r="AF107" s="57"/>
      <c r="AG107" s="57"/>
    </row>
    <row r="108" spans="1:33" ht="30" customHeight="1" thickBot="1">
      <c r="A108" s="58" t="s">
        <v>23</v>
      </c>
      <c r="B108" s="59" t="s">
        <v>161</v>
      </c>
      <c r="C108" s="86" t="s">
        <v>149</v>
      </c>
      <c r="D108" s="60" t="s">
        <v>58</v>
      </c>
      <c r="E108" s="73"/>
      <c r="F108" s="74"/>
      <c r="G108" s="75">
        <f t="shared" si="144"/>
        <v>0</v>
      </c>
      <c r="H108" s="73"/>
      <c r="I108" s="74"/>
      <c r="J108" s="75">
        <f t="shared" si="145"/>
        <v>0</v>
      </c>
      <c r="K108" s="73"/>
      <c r="L108" s="74"/>
      <c r="M108" s="75">
        <f t="shared" si="146"/>
        <v>0</v>
      </c>
      <c r="N108" s="73"/>
      <c r="O108" s="74"/>
      <c r="P108" s="75">
        <f t="shared" si="147"/>
        <v>0</v>
      </c>
      <c r="Q108" s="73"/>
      <c r="R108" s="74"/>
      <c r="S108" s="75">
        <f t="shared" si="148"/>
        <v>0</v>
      </c>
      <c r="T108" s="73"/>
      <c r="U108" s="74"/>
      <c r="V108" s="75">
        <f t="shared" si="149"/>
        <v>0</v>
      </c>
      <c r="W108" s="64">
        <f>G108+M108+S108</f>
        <v>0</v>
      </c>
      <c r="X108" s="276">
        <f t="shared" si="136"/>
        <v>0</v>
      </c>
      <c r="Y108" s="276">
        <f t="shared" si="108"/>
        <v>0</v>
      </c>
      <c r="Z108" s="284" t="e">
        <f t="shared" si="137"/>
        <v>#DIV/0!</v>
      </c>
      <c r="AA108" s="251"/>
      <c r="AB108" s="57"/>
      <c r="AC108" s="57"/>
      <c r="AD108" s="57"/>
      <c r="AE108" s="57"/>
      <c r="AF108" s="57"/>
      <c r="AG108" s="57"/>
    </row>
    <row r="109" spans="1:33" ht="30" customHeight="1" thickBot="1">
      <c r="A109" s="109" t="s">
        <v>162</v>
      </c>
      <c r="B109" s="110"/>
      <c r="C109" s="111"/>
      <c r="D109" s="112"/>
      <c r="E109" s="113">
        <f>E105+E101+E97</f>
        <v>3</v>
      </c>
      <c r="F109" s="88"/>
      <c r="G109" s="87">
        <f>G105+G101+G97</f>
        <v>3529</v>
      </c>
      <c r="H109" s="113">
        <f>H105+H101+H97</f>
        <v>2</v>
      </c>
      <c r="I109" s="88"/>
      <c r="J109" s="87">
        <f>J105+J101+J97</f>
        <v>2900</v>
      </c>
      <c r="K109" s="89">
        <f>K105+K101+K97</f>
        <v>0</v>
      </c>
      <c r="L109" s="88"/>
      <c r="M109" s="87">
        <f>M105+M101+M97</f>
        <v>0</v>
      </c>
      <c r="N109" s="89">
        <f>N105+N101+N97</f>
        <v>0</v>
      </c>
      <c r="O109" s="88"/>
      <c r="P109" s="87">
        <f>P105+P101+P97</f>
        <v>0</v>
      </c>
      <c r="Q109" s="89">
        <f>Q105+Q101+Q97</f>
        <v>0</v>
      </c>
      <c r="R109" s="88"/>
      <c r="S109" s="87">
        <f>S105+S101+S97</f>
        <v>0</v>
      </c>
      <c r="T109" s="89">
        <f>T105+T101+T97</f>
        <v>0</v>
      </c>
      <c r="U109" s="88"/>
      <c r="V109" s="87">
        <f>V105+V101+V97</f>
        <v>0</v>
      </c>
      <c r="W109" s="96">
        <f>W105+W101+W97</f>
        <v>3529</v>
      </c>
      <c r="X109" s="96">
        <f>X105+X101+X97</f>
        <v>2900</v>
      </c>
      <c r="Y109" s="96">
        <f t="shared" si="108"/>
        <v>629</v>
      </c>
      <c r="Z109" s="96">
        <f>Y109/W109</f>
        <v>0.17823746103712099</v>
      </c>
      <c r="AA109" s="253"/>
      <c r="AB109" s="5"/>
      <c r="AC109" s="5"/>
      <c r="AD109" s="5"/>
      <c r="AE109" s="5"/>
      <c r="AF109" s="5"/>
      <c r="AG109" s="5"/>
    </row>
    <row r="110" spans="1:33" ht="30" customHeight="1" thickBot="1">
      <c r="A110" s="118" t="s">
        <v>20</v>
      </c>
      <c r="B110" s="91">
        <v>7</v>
      </c>
      <c r="C110" s="120" t="s">
        <v>163</v>
      </c>
      <c r="D110" s="114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8"/>
      <c r="Y110" s="282"/>
      <c r="Z110" s="38"/>
      <c r="AA110" s="247"/>
      <c r="AB110" s="5"/>
      <c r="AC110" s="5"/>
      <c r="AD110" s="5"/>
      <c r="AE110" s="5"/>
      <c r="AF110" s="5"/>
      <c r="AG110" s="5"/>
    </row>
    <row r="111" spans="1:33" ht="54" customHeight="1">
      <c r="A111" s="48" t="s">
        <v>23</v>
      </c>
      <c r="B111" s="49" t="s">
        <v>164</v>
      </c>
      <c r="C111" s="351" t="s">
        <v>348</v>
      </c>
      <c r="D111" s="51" t="s">
        <v>58</v>
      </c>
      <c r="E111" s="52">
        <v>200</v>
      </c>
      <c r="F111" s="53">
        <v>2.5</v>
      </c>
      <c r="G111" s="54">
        <f t="shared" ref="G111:G121" si="150">E111*F111</f>
        <v>500</v>
      </c>
      <c r="H111" s="52">
        <v>200</v>
      </c>
      <c r="I111" s="53">
        <v>5.55</v>
      </c>
      <c r="J111" s="54">
        <f t="shared" ref="J111:J121" si="151">H111*I111</f>
        <v>1110</v>
      </c>
      <c r="K111" s="52"/>
      <c r="L111" s="53"/>
      <c r="M111" s="54">
        <f t="shared" ref="M111:M121" si="152">K111*L111</f>
        <v>0</v>
      </c>
      <c r="N111" s="52"/>
      <c r="O111" s="53"/>
      <c r="P111" s="54">
        <f t="shared" ref="P111:P121" si="153">N111*O111</f>
        <v>0</v>
      </c>
      <c r="Q111" s="52"/>
      <c r="R111" s="53"/>
      <c r="S111" s="54">
        <f t="shared" ref="S111:S121" si="154">Q111*R111</f>
        <v>0</v>
      </c>
      <c r="T111" s="52"/>
      <c r="U111" s="53"/>
      <c r="V111" s="54">
        <f t="shared" ref="V111:V121" si="155">T111*U111</f>
        <v>0</v>
      </c>
      <c r="W111" s="55">
        <f t="shared" ref="W111:W121" si="156">G111+M111+S111</f>
        <v>500</v>
      </c>
      <c r="X111" s="276">
        <f t="shared" ref="X111:X121" si="157">J111+P111+V111</f>
        <v>1110</v>
      </c>
      <c r="Y111" s="276">
        <f t="shared" si="108"/>
        <v>-610</v>
      </c>
      <c r="Z111" s="284">
        <f t="shared" ref="Z111:Z121" si="158">Y111/W111</f>
        <v>-1.22</v>
      </c>
      <c r="AA111" s="379" t="s">
        <v>353</v>
      </c>
      <c r="AB111" s="57"/>
      <c r="AC111" s="57"/>
      <c r="AD111" s="57"/>
      <c r="AE111" s="57"/>
      <c r="AF111" s="57"/>
      <c r="AG111" s="57"/>
    </row>
    <row r="112" spans="1:33" ht="51" customHeight="1">
      <c r="A112" s="48" t="s">
        <v>23</v>
      </c>
      <c r="B112" s="49" t="s">
        <v>165</v>
      </c>
      <c r="C112" s="350" t="s">
        <v>349</v>
      </c>
      <c r="D112" s="51" t="s">
        <v>58</v>
      </c>
      <c r="E112" s="52">
        <v>5000</v>
      </c>
      <c r="F112" s="53">
        <v>1</v>
      </c>
      <c r="G112" s="54">
        <f t="shared" si="150"/>
        <v>5000</v>
      </c>
      <c r="H112" s="52">
        <v>5000</v>
      </c>
      <c r="I112" s="53">
        <v>1.2243999999999999</v>
      </c>
      <c r="J112" s="54">
        <f t="shared" si="151"/>
        <v>6122</v>
      </c>
      <c r="K112" s="52"/>
      <c r="L112" s="53"/>
      <c r="M112" s="54">
        <f t="shared" si="152"/>
        <v>0</v>
      </c>
      <c r="N112" s="52"/>
      <c r="O112" s="53"/>
      <c r="P112" s="54">
        <f t="shared" si="153"/>
        <v>0</v>
      </c>
      <c r="Q112" s="52"/>
      <c r="R112" s="53"/>
      <c r="S112" s="54">
        <f t="shared" si="154"/>
        <v>0</v>
      </c>
      <c r="T112" s="52"/>
      <c r="U112" s="53"/>
      <c r="V112" s="54">
        <f t="shared" si="155"/>
        <v>0</v>
      </c>
      <c r="W112" s="55">
        <f t="shared" si="156"/>
        <v>5000</v>
      </c>
      <c r="X112" s="276">
        <f t="shared" si="157"/>
        <v>6122</v>
      </c>
      <c r="Y112" s="276">
        <f t="shared" si="108"/>
        <v>-1122</v>
      </c>
      <c r="Z112" s="284">
        <f t="shared" si="158"/>
        <v>-0.22439999999999999</v>
      </c>
      <c r="AA112" s="379" t="s">
        <v>354</v>
      </c>
      <c r="AB112" s="57"/>
      <c r="AC112" s="57"/>
      <c r="AD112" s="57"/>
      <c r="AE112" s="57"/>
      <c r="AF112" s="57"/>
      <c r="AG112" s="57"/>
    </row>
    <row r="113" spans="1:33" ht="117.75" customHeight="1">
      <c r="A113" s="48" t="s">
        <v>23</v>
      </c>
      <c r="B113" s="49" t="s">
        <v>166</v>
      </c>
      <c r="C113" s="382" t="s">
        <v>350</v>
      </c>
      <c r="D113" s="51" t="s">
        <v>58</v>
      </c>
      <c r="E113" s="52">
        <v>8000</v>
      </c>
      <c r="F113" s="53">
        <v>0.25</v>
      </c>
      <c r="G113" s="54">
        <f t="shared" si="150"/>
        <v>2000</v>
      </c>
      <c r="H113" s="52">
        <v>5000</v>
      </c>
      <c r="I113" s="53">
        <v>0.3004</v>
      </c>
      <c r="J113" s="54">
        <f t="shared" si="151"/>
        <v>1502</v>
      </c>
      <c r="K113" s="52"/>
      <c r="L113" s="53"/>
      <c r="M113" s="54">
        <f t="shared" si="152"/>
        <v>0</v>
      </c>
      <c r="N113" s="52"/>
      <c r="O113" s="53"/>
      <c r="P113" s="54">
        <f t="shared" si="153"/>
        <v>0</v>
      </c>
      <c r="Q113" s="52"/>
      <c r="R113" s="53"/>
      <c r="S113" s="54">
        <f t="shared" si="154"/>
        <v>0</v>
      </c>
      <c r="T113" s="52"/>
      <c r="U113" s="53"/>
      <c r="V113" s="54">
        <f t="shared" si="155"/>
        <v>0</v>
      </c>
      <c r="W113" s="55">
        <f t="shared" si="156"/>
        <v>2000</v>
      </c>
      <c r="X113" s="276">
        <f t="shared" si="157"/>
        <v>1502</v>
      </c>
      <c r="Y113" s="276">
        <f t="shared" si="108"/>
        <v>498</v>
      </c>
      <c r="Z113" s="284">
        <f t="shared" si="158"/>
        <v>0.249</v>
      </c>
      <c r="AA113" s="379" t="s">
        <v>355</v>
      </c>
      <c r="AB113" s="57"/>
      <c r="AC113" s="57"/>
      <c r="AD113" s="57"/>
      <c r="AE113" s="57"/>
      <c r="AF113" s="57"/>
      <c r="AG113" s="57"/>
    </row>
    <row r="114" spans="1:33" ht="26.25" customHeight="1">
      <c r="A114" s="48" t="s">
        <v>23</v>
      </c>
      <c r="B114" s="49" t="s">
        <v>167</v>
      </c>
      <c r="C114" s="351" t="s">
        <v>351</v>
      </c>
      <c r="D114" s="51" t="s">
        <v>58</v>
      </c>
      <c r="E114" s="52">
        <v>3000</v>
      </c>
      <c r="F114" s="53">
        <v>2.95</v>
      </c>
      <c r="G114" s="54">
        <f t="shared" si="150"/>
        <v>8850</v>
      </c>
      <c r="H114" s="52"/>
      <c r="I114" s="53"/>
      <c r="J114" s="54">
        <f t="shared" si="151"/>
        <v>0</v>
      </c>
      <c r="K114" s="52"/>
      <c r="L114" s="53"/>
      <c r="M114" s="54">
        <f t="shared" si="152"/>
        <v>0</v>
      </c>
      <c r="N114" s="52"/>
      <c r="O114" s="53"/>
      <c r="P114" s="54">
        <f t="shared" si="153"/>
        <v>0</v>
      </c>
      <c r="Q114" s="52"/>
      <c r="R114" s="53"/>
      <c r="S114" s="54">
        <f t="shared" si="154"/>
        <v>0</v>
      </c>
      <c r="T114" s="52"/>
      <c r="U114" s="53"/>
      <c r="V114" s="54">
        <f t="shared" si="155"/>
        <v>0</v>
      </c>
      <c r="W114" s="55">
        <f t="shared" si="156"/>
        <v>8850</v>
      </c>
      <c r="X114" s="276">
        <f t="shared" si="157"/>
        <v>0</v>
      </c>
      <c r="Y114" s="276">
        <f t="shared" si="108"/>
        <v>8850</v>
      </c>
      <c r="Z114" s="284">
        <f t="shared" si="158"/>
        <v>1</v>
      </c>
      <c r="AA114" s="379"/>
      <c r="AB114" s="57"/>
      <c r="AC114" s="57"/>
      <c r="AD114" s="57"/>
      <c r="AE114" s="57"/>
      <c r="AF114" s="57"/>
      <c r="AG114" s="57"/>
    </row>
    <row r="115" spans="1:33" ht="38.25" customHeight="1">
      <c r="A115" s="48" t="s">
        <v>23</v>
      </c>
      <c r="B115" s="49" t="s">
        <v>168</v>
      </c>
      <c r="C115" s="351" t="s">
        <v>352</v>
      </c>
      <c r="D115" s="51" t="s">
        <v>58</v>
      </c>
      <c r="E115" s="52">
        <v>1</v>
      </c>
      <c r="F115" s="53">
        <v>400</v>
      </c>
      <c r="G115" s="54">
        <f t="shared" si="150"/>
        <v>400</v>
      </c>
      <c r="H115" s="52">
        <v>1</v>
      </c>
      <c r="I115" s="53">
        <v>416</v>
      </c>
      <c r="J115" s="54">
        <f t="shared" si="151"/>
        <v>416</v>
      </c>
      <c r="K115" s="52"/>
      <c r="L115" s="53"/>
      <c r="M115" s="54">
        <f t="shared" si="152"/>
        <v>0</v>
      </c>
      <c r="N115" s="52"/>
      <c r="O115" s="53"/>
      <c r="P115" s="54">
        <f t="shared" si="153"/>
        <v>0</v>
      </c>
      <c r="Q115" s="52"/>
      <c r="R115" s="53"/>
      <c r="S115" s="54">
        <f t="shared" si="154"/>
        <v>0</v>
      </c>
      <c r="T115" s="52"/>
      <c r="U115" s="53"/>
      <c r="V115" s="54">
        <f t="shared" si="155"/>
        <v>0</v>
      </c>
      <c r="W115" s="55">
        <f t="shared" si="156"/>
        <v>400</v>
      </c>
      <c r="X115" s="276">
        <f t="shared" si="157"/>
        <v>416</v>
      </c>
      <c r="Y115" s="276">
        <f t="shared" si="108"/>
        <v>-16</v>
      </c>
      <c r="Z115" s="284">
        <f t="shared" si="158"/>
        <v>-0.04</v>
      </c>
      <c r="AA115" s="381" t="s">
        <v>356</v>
      </c>
      <c r="AB115" s="57"/>
      <c r="AC115" s="57"/>
      <c r="AD115" s="57"/>
      <c r="AE115" s="57"/>
      <c r="AF115" s="57"/>
      <c r="AG115" s="57"/>
    </row>
    <row r="116" spans="1:33" ht="30" customHeight="1">
      <c r="A116" s="48" t="s">
        <v>23</v>
      </c>
      <c r="B116" s="49" t="s">
        <v>169</v>
      </c>
      <c r="C116" s="94" t="s">
        <v>170</v>
      </c>
      <c r="D116" s="51" t="s">
        <v>58</v>
      </c>
      <c r="E116" s="52"/>
      <c r="F116" s="53"/>
      <c r="G116" s="54">
        <f t="shared" si="150"/>
        <v>0</v>
      </c>
      <c r="H116" s="52"/>
      <c r="I116" s="53"/>
      <c r="J116" s="54">
        <f t="shared" si="151"/>
        <v>0</v>
      </c>
      <c r="K116" s="52"/>
      <c r="L116" s="53"/>
      <c r="M116" s="54">
        <f t="shared" si="152"/>
        <v>0</v>
      </c>
      <c r="N116" s="52"/>
      <c r="O116" s="53"/>
      <c r="P116" s="54">
        <f t="shared" si="153"/>
        <v>0</v>
      </c>
      <c r="Q116" s="52"/>
      <c r="R116" s="53"/>
      <c r="S116" s="54">
        <f t="shared" si="154"/>
        <v>0</v>
      </c>
      <c r="T116" s="52"/>
      <c r="U116" s="53"/>
      <c r="V116" s="54">
        <f t="shared" si="155"/>
        <v>0</v>
      </c>
      <c r="W116" s="55">
        <f t="shared" si="156"/>
        <v>0</v>
      </c>
      <c r="X116" s="276">
        <f t="shared" si="157"/>
        <v>0</v>
      </c>
      <c r="Y116" s="276">
        <f t="shared" si="108"/>
        <v>0</v>
      </c>
      <c r="Z116" s="284" t="e">
        <f t="shared" si="158"/>
        <v>#DIV/0!</v>
      </c>
      <c r="AA116" s="240"/>
      <c r="AB116" s="57"/>
      <c r="AC116" s="57"/>
      <c r="AD116" s="57"/>
      <c r="AE116" s="57"/>
      <c r="AF116" s="57"/>
      <c r="AG116" s="57"/>
    </row>
    <row r="117" spans="1:33" ht="30" customHeight="1">
      <c r="A117" s="48" t="s">
        <v>23</v>
      </c>
      <c r="B117" s="49" t="s">
        <v>171</v>
      </c>
      <c r="C117" s="94" t="s">
        <v>172</v>
      </c>
      <c r="D117" s="51" t="s">
        <v>58</v>
      </c>
      <c r="E117" s="52"/>
      <c r="F117" s="53"/>
      <c r="G117" s="54">
        <f t="shared" si="150"/>
        <v>0</v>
      </c>
      <c r="H117" s="52"/>
      <c r="I117" s="53"/>
      <c r="J117" s="54">
        <f t="shared" si="151"/>
        <v>0</v>
      </c>
      <c r="K117" s="52"/>
      <c r="L117" s="53"/>
      <c r="M117" s="54">
        <f t="shared" si="152"/>
        <v>0</v>
      </c>
      <c r="N117" s="52"/>
      <c r="O117" s="53"/>
      <c r="P117" s="54">
        <f t="shared" si="153"/>
        <v>0</v>
      </c>
      <c r="Q117" s="52"/>
      <c r="R117" s="53"/>
      <c r="S117" s="54">
        <f t="shared" si="154"/>
        <v>0</v>
      </c>
      <c r="T117" s="52"/>
      <c r="U117" s="53"/>
      <c r="V117" s="54">
        <f t="shared" si="155"/>
        <v>0</v>
      </c>
      <c r="W117" s="55">
        <f t="shared" si="156"/>
        <v>0</v>
      </c>
      <c r="X117" s="276">
        <f t="shared" si="157"/>
        <v>0</v>
      </c>
      <c r="Y117" s="276">
        <f t="shared" si="108"/>
        <v>0</v>
      </c>
      <c r="Z117" s="284" t="e">
        <f t="shared" si="158"/>
        <v>#DIV/0!</v>
      </c>
      <c r="AA117" s="240"/>
      <c r="AB117" s="57"/>
      <c r="AC117" s="57"/>
      <c r="AD117" s="57"/>
      <c r="AE117" s="57"/>
      <c r="AF117" s="57"/>
      <c r="AG117" s="57"/>
    </row>
    <row r="118" spans="1:33" ht="30" customHeight="1">
      <c r="A118" s="48" t="s">
        <v>23</v>
      </c>
      <c r="B118" s="49" t="s">
        <v>173</v>
      </c>
      <c r="C118" s="94" t="s">
        <v>174</v>
      </c>
      <c r="D118" s="51" t="s">
        <v>58</v>
      </c>
      <c r="E118" s="52"/>
      <c r="F118" s="53"/>
      <c r="G118" s="54">
        <f t="shared" si="150"/>
        <v>0</v>
      </c>
      <c r="H118" s="52"/>
      <c r="I118" s="53"/>
      <c r="J118" s="54">
        <f t="shared" si="151"/>
        <v>0</v>
      </c>
      <c r="K118" s="52"/>
      <c r="L118" s="53"/>
      <c r="M118" s="54">
        <f t="shared" si="152"/>
        <v>0</v>
      </c>
      <c r="N118" s="52"/>
      <c r="O118" s="53"/>
      <c r="P118" s="54">
        <f t="shared" si="153"/>
        <v>0</v>
      </c>
      <c r="Q118" s="52"/>
      <c r="R118" s="53"/>
      <c r="S118" s="54">
        <f t="shared" si="154"/>
        <v>0</v>
      </c>
      <c r="T118" s="52"/>
      <c r="U118" s="53"/>
      <c r="V118" s="54">
        <f t="shared" si="155"/>
        <v>0</v>
      </c>
      <c r="W118" s="55">
        <f t="shared" si="156"/>
        <v>0</v>
      </c>
      <c r="X118" s="276">
        <f t="shared" si="157"/>
        <v>0</v>
      </c>
      <c r="Y118" s="276">
        <f t="shared" si="108"/>
        <v>0</v>
      </c>
      <c r="Z118" s="284" t="e">
        <f t="shared" si="158"/>
        <v>#DIV/0!</v>
      </c>
      <c r="AA118" s="240"/>
      <c r="AB118" s="57"/>
      <c r="AC118" s="57"/>
      <c r="AD118" s="57"/>
      <c r="AE118" s="57"/>
      <c r="AF118" s="57"/>
      <c r="AG118" s="57"/>
    </row>
    <row r="119" spans="1:33" ht="30" customHeight="1">
      <c r="A119" s="58" t="s">
        <v>23</v>
      </c>
      <c r="B119" s="49" t="s">
        <v>175</v>
      </c>
      <c r="C119" s="86" t="s">
        <v>176</v>
      </c>
      <c r="D119" s="51" t="s">
        <v>58</v>
      </c>
      <c r="E119" s="61"/>
      <c r="F119" s="62"/>
      <c r="G119" s="54">
        <f t="shared" si="150"/>
        <v>0</v>
      </c>
      <c r="H119" s="61"/>
      <c r="I119" s="62"/>
      <c r="J119" s="54">
        <f t="shared" si="151"/>
        <v>0</v>
      </c>
      <c r="K119" s="52"/>
      <c r="L119" s="53"/>
      <c r="M119" s="54">
        <f t="shared" si="152"/>
        <v>0</v>
      </c>
      <c r="N119" s="52"/>
      <c r="O119" s="53"/>
      <c r="P119" s="54">
        <f t="shared" si="153"/>
        <v>0</v>
      </c>
      <c r="Q119" s="52"/>
      <c r="R119" s="53"/>
      <c r="S119" s="54">
        <f t="shared" si="154"/>
        <v>0</v>
      </c>
      <c r="T119" s="52"/>
      <c r="U119" s="53"/>
      <c r="V119" s="54">
        <f t="shared" si="155"/>
        <v>0</v>
      </c>
      <c r="W119" s="55">
        <f t="shared" si="156"/>
        <v>0</v>
      </c>
      <c r="X119" s="276">
        <f t="shared" si="157"/>
        <v>0</v>
      </c>
      <c r="Y119" s="276">
        <f t="shared" si="108"/>
        <v>0</v>
      </c>
      <c r="Z119" s="284" t="e">
        <f t="shared" si="158"/>
        <v>#DIV/0!</v>
      </c>
      <c r="AA119" s="249"/>
      <c r="AB119" s="57"/>
      <c r="AC119" s="57"/>
      <c r="AD119" s="57"/>
      <c r="AE119" s="57"/>
      <c r="AF119" s="57"/>
      <c r="AG119" s="57"/>
    </row>
    <row r="120" spans="1:33" ht="30" customHeight="1">
      <c r="A120" s="58" t="s">
        <v>23</v>
      </c>
      <c r="B120" s="49" t="s">
        <v>177</v>
      </c>
      <c r="C120" s="86" t="s">
        <v>178</v>
      </c>
      <c r="D120" s="60" t="s">
        <v>58</v>
      </c>
      <c r="E120" s="52"/>
      <c r="F120" s="53"/>
      <c r="G120" s="54">
        <f t="shared" si="150"/>
        <v>0</v>
      </c>
      <c r="H120" s="52"/>
      <c r="I120" s="53"/>
      <c r="J120" s="54">
        <f t="shared" si="151"/>
        <v>0</v>
      </c>
      <c r="K120" s="52"/>
      <c r="L120" s="53"/>
      <c r="M120" s="54">
        <f t="shared" si="152"/>
        <v>0</v>
      </c>
      <c r="N120" s="52"/>
      <c r="O120" s="53"/>
      <c r="P120" s="54">
        <f t="shared" si="153"/>
        <v>0</v>
      </c>
      <c r="Q120" s="52"/>
      <c r="R120" s="53"/>
      <c r="S120" s="54">
        <f t="shared" si="154"/>
        <v>0</v>
      </c>
      <c r="T120" s="52"/>
      <c r="U120" s="53"/>
      <c r="V120" s="54">
        <f t="shared" si="155"/>
        <v>0</v>
      </c>
      <c r="W120" s="55">
        <f t="shared" si="156"/>
        <v>0</v>
      </c>
      <c r="X120" s="276">
        <f t="shared" si="157"/>
        <v>0</v>
      </c>
      <c r="Y120" s="276">
        <f t="shared" si="108"/>
        <v>0</v>
      </c>
      <c r="Z120" s="284" t="e">
        <f t="shared" si="158"/>
        <v>#DIV/0!</v>
      </c>
      <c r="AA120" s="240"/>
      <c r="AB120" s="57"/>
      <c r="AC120" s="57"/>
      <c r="AD120" s="57"/>
      <c r="AE120" s="57"/>
      <c r="AF120" s="57"/>
      <c r="AG120" s="57"/>
    </row>
    <row r="121" spans="1:33" ht="30" customHeight="1" thickBot="1">
      <c r="A121" s="58" t="s">
        <v>23</v>
      </c>
      <c r="B121" s="49" t="s">
        <v>179</v>
      </c>
      <c r="C121" s="239" t="s">
        <v>250</v>
      </c>
      <c r="D121" s="60"/>
      <c r="E121" s="61"/>
      <c r="F121" s="62">
        <v>0.22</v>
      </c>
      <c r="G121" s="63">
        <f t="shared" si="150"/>
        <v>0</v>
      </c>
      <c r="H121" s="61"/>
      <c r="I121" s="62">
        <v>0.22</v>
      </c>
      <c r="J121" s="63">
        <f t="shared" si="151"/>
        <v>0</v>
      </c>
      <c r="K121" s="61"/>
      <c r="L121" s="62">
        <v>0.22</v>
      </c>
      <c r="M121" s="63">
        <f t="shared" si="152"/>
        <v>0</v>
      </c>
      <c r="N121" s="61"/>
      <c r="O121" s="62">
        <v>0.22</v>
      </c>
      <c r="P121" s="63">
        <f t="shared" si="153"/>
        <v>0</v>
      </c>
      <c r="Q121" s="61"/>
      <c r="R121" s="62">
        <v>0.22</v>
      </c>
      <c r="S121" s="63">
        <f t="shared" si="154"/>
        <v>0</v>
      </c>
      <c r="T121" s="61"/>
      <c r="U121" s="62">
        <v>0.22</v>
      </c>
      <c r="V121" s="63">
        <f t="shared" si="155"/>
        <v>0</v>
      </c>
      <c r="W121" s="64">
        <f t="shared" si="156"/>
        <v>0</v>
      </c>
      <c r="X121" s="276">
        <f t="shared" si="157"/>
        <v>0</v>
      </c>
      <c r="Y121" s="276">
        <f t="shared" si="108"/>
        <v>0</v>
      </c>
      <c r="Z121" s="284" t="e">
        <f t="shared" si="158"/>
        <v>#DIV/0!</v>
      </c>
      <c r="AA121" s="251"/>
      <c r="AB121" s="5"/>
      <c r="AC121" s="5"/>
      <c r="AD121" s="5"/>
      <c r="AE121" s="5"/>
      <c r="AF121" s="5"/>
      <c r="AG121" s="5"/>
    </row>
    <row r="122" spans="1:33" ht="30" customHeight="1" thickBot="1">
      <c r="A122" s="109" t="s">
        <v>180</v>
      </c>
      <c r="B122" s="110"/>
      <c r="C122" s="111"/>
      <c r="D122" s="112"/>
      <c r="E122" s="113">
        <f>SUM(E111:E120)</f>
        <v>16201</v>
      </c>
      <c r="F122" s="88"/>
      <c r="G122" s="87">
        <f>SUM(G111:G121)</f>
        <v>16750</v>
      </c>
      <c r="H122" s="113">
        <f>SUM(H111:H120)</f>
        <v>10201</v>
      </c>
      <c r="I122" s="88"/>
      <c r="J122" s="87">
        <f>SUM(J111:J121)</f>
        <v>9150</v>
      </c>
      <c r="K122" s="89">
        <f>SUM(K111:K120)</f>
        <v>0</v>
      </c>
      <c r="L122" s="88"/>
      <c r="M122" s="87">
        <f>SUM(M111:M121)</f>
        <v>0</v>
      </c>
      <c r="N122" s="89">
        <f>SUM(N111:N120)</f>
        <v>0</v>
      </c>
      <c r="O122" s="88"/>
      <c r="P122" s="87">
        <f>SUM(P111:P121)</f>
        <v>0</v>
      </c>
      <c r="Q122" s="89">
        <f>SUM(Q111:Q120)</f>
        <v>0</v>
      </c>
      <c r="R122" s="88"/>
      <c r="S122" s="87">
        <f>SUM(S111:S121)</f>
        <v>0</v>
      </c>
      <c r="T122" s="89">
        <f>SUM(T111:T120)</f>
        <v>0</v>
      </c>
      <c r="U122" s="88"/>
      <c r="V122" s="87">
        <f>SUM(V111:V121)</f>
        <v>0</v>
      </c>
      <c r="W122" s="96">
        <f>SUM(W111:W121)</f>
        <v>16750</v>
      </c>
      <c r="X122" s="96">
        <f>SUM(X111:X121)</f>
        <v>9150</v>
      </c>
      <c r="Y122" s="96">
        <f t="shared" si="108"/>
        <v>7600</v>
      </c>
      <c r="Z122" s="96">
        <f>Y122/W122</f>
        <v>0.45373134328358211</v>
      </c>
      <c r="AA122" s="253"/>
      <c r="AB122" s="5"/>
      <c r="AC122" s="5"/>
      <c r="AD122" s="5"/>
      <c r="AE122" s="5"/>
      <c r="AF122" s="5"/>
      <c r="AG122" s="5"/>
    </row>
    <row r="123" spans="1:33" ht="30" customHeight="1" thickBot="1">
      <c r="A123" s="118" t="s">
        <v>20</v>
      </c>
      <c r="B123" s="91">
        <v>8</v>
      </c>
      <c r="C123" s="124" t="s">
        <v>181</v>
      </c>
      <c r="D123" s="114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8"/>
      <c r="X123" s="38"/>
      <c r="Y123" s="282"/>
      <c r="Z123" s="38"/>
      <c r="AA123" s="247"/>
      <c r="AB123" s="47"/>
      <c r="AC123" s="47"/>
      <c r="AD123" s="47"/>
      <c r="AE123" s="47"/>
      <c r="AF123" s="47"/>
      <c r="AG123" s="47"/>
    </row>
    <row r="124" spans="1:33" ht="30" customHeight="1">
      <c r="A124" s="116" t="s">
        <v>23</v>
      </c>
      <c r="B124" s="117" t="s">
        <v>182</v>
      </c>
      <c r="C124" s="125" t="s">
        <v>183</v>
      </c>
      <c r="D124" s="51" t="s">
        <v>184</v>
      </c>
      <c r="E124" s="52"/>
      <c r="F124" s="53"/>
      <c r="G124" s="54">
        <f t="shared" ref="G124:G129" si="159">E124*F124</f>
        <v>0</v>
      </c>
      <c r="H124" s="52"/>
      <c r="I124" s="53"/>
      <c r="J124" s="54">
        <f t="shared" ref="J124:J129" si="160">H124*I124</f>
        <v>0</v>
      </c>
      <c r="K124" s="52"/>
      <c r="L124" s="53"/>
      <c r="M124" s="54">
        <f t="shared" ref="M124:M129" si="161">K124*L124</f>
        <v>0</v>
      </c>
      <c r="N124" s="52"/>
      <c r="O124" s="53"/>
      <c r="P124" s="54">
        <f t="shared" ref="P124:P129" si="162">N124*O124</f>
        <v>0</v>
      </c>
      <c r="Q124" s="52"/>
      <c r="R124" s="53"/>
      <c r="S124" s="54">
        <f t="shared" ref="S124:S129" si="163">Q124*R124</f>
        <v>0</v>
      </c>
      <c r="T124" s="52"/>
      <c r="U124" s="53"/>
      <c r="V124" s="54">
        <f t="shared" ref="V124:V129" si="164">T124*U124</f>
        <v>0</v>
      </c>
      <c r="W124" s="55">
        <f t="shared" ref="W124:W129" si="165">G124+M124+S124</f>
        <v>0</v>
      </c>
      <c r="X124" s="276">
        <f t="shared" ref="X124:X129" si="166">J124+P124+V124</f>
        <v>0</v>
      </c>
      <c r="Y124" s="276">
        <f t="shared" si="108"/>
        <v>0</v>
      </c>
      <c r="Z124" s="284" t="e">
        <f t="shared" ref="Z124:Z129" si="167">Y124/W124</f>
        <v>#DIV/0!</v>
      </c>
      <c r="AA124" s="240"/>
      <c r="AB124" s="57"/>
      <c r="AC124" s="57"/>
      <c r="AD124" s="57"/>
      <c r="AE124" s="57"/>
      <c r="AF124" s="57"/>
      <c r="AG124" s="57"/>
    </row>
    <row r="125" spans="1:33" ht="30" customHeight="1">
      <c r="A125" s="116" t="s">
        <v>23</v>
      </c>
      <c r="B125" s="117" t="s">
        <v>185</v>
      </c>
      <c r="C125" s="125" t="s">
        <v>186</v>
      </c>
      <c r="D125" s="51" t="s">
        <v>184</v>
      </c>
      <c r="E125" s="52"/>
      <c r="F125" s="53"/>
      <c r="G125" s="54">
        <f t="shared" si="159"/>
        <v>0</v>
      </c>
      <c r="H125" s="52"/>
      <c r="I125" s="53"/>
      <c r="J125" s="54">
        <f t="shared" si="160"/>
        <v>0</v>
      </c>
      <c r="K125" s="52"/>
      <c r="L125" s="53"/>
      <c r="M125" s="54">
        <f t="shared" si="161"/>
        <v>0</v>
      </c>
      <c r="N125" s="52"/>
      <c r="O125" s="53"/>
      <c r="P125" s="54">
        <f t="shared" si="162"/>
        <v>0</v>
      </c>
      <c r="Q125" s="52"/>
      <c r="R125" s="53"/>
      <c r="S125" s="54">
        <f t="shared" si="163"/>
        <v>0</v>
      </c>
      <c r="T125" s="52"/>
      <c r="U125" s="53"/>
      <c r="V125" s="54">
        <f t="shared" si="164"/>
        <v>0</v>
      </c>
      <c r="W125" s="55">
        <f t="shared" si="165"/>
        <v>0</v>
      </c>
      <c r="X125" s="276">
        <f t="shared" si="166"/>
        <v>0</v>
      </c>
      <c r="Y125" s="276">
        <f t="shared" si="108"/>
        <v>0</v>
      </c>
      <c r="Z125" s="284" t="e">
        <f t="shared" si="167"/>
        <v>#DIV/0!</v>
      </c>
      <c r="AA125" s="240"/>
      <c r="AB125" s="57"/>
      <c r="AC125" s="57"/>
      <c r="AD125" s="57"/>
      <c r="AE125" s="57"/>
      <c r="AF125" s="57"/>
      <c r="AG125" s="57"/>
    </row>
    <row r="126" spans="1:33" ht="30" customHeight="1">
      <c r="A126" s="116" t="s">
        <v>23</v>
      </c>
      <c r="B126" s="117" t="s">
        <v>187</v>
      </c>
      <c r="C126" s="181" t="s">
        <v>188</v>
      </c>
      <c r="D126" s="51" t="s">
        <v>189</v>
      </c>
      <c r="E126" s="126"/>
      <c r="F126" s="127"/>
      <c r="G126" s="54">
        <f t="shared" si="159"/>
        <v>0</v>
      </c>
      <c r="H126" s="126"/>
      <c r="I126" s="127"/>
      <c r="J126" s="54">
        <f t="shared" si="160"/>
        <v>0</v>
      </c>
      <c r="K126" s="52"/>
      <c r="L126" s="53"/>
      <c r="M126" s="54">
        <f t="shared" si="161"/>
        <v>0</v>
      </c>
      <c r="N126" s="52"/>
      <c r="O126" s="53"/>
      <c r="P126" s="54">
        <f t="shared" si="162"/>
        <v>0</v>
      </c>
      <c r="Q126" s="52"/>
      <c r="R126" s="53"/>
      <c r="S126" s="54">
        <f t="shared" si="163"/>
        <v>0</v>
      </c>
      <c r="T126" s="52"/>
      <c r="U126" s="53"/>
      <c r="V126" s="54">
        <f t="shared" si="164"/>
        <v>0</v>
      </c>
      <c r="W126" s="64">
        <f t="shared" si="165"/>
        <v>0</v>
      </c>
      <c r="X126" s="276">
        <f t="shared" si="166"/>
        <v>0</v>
      </c>
      <c r="Y126" s="276">
        <f t="shared" si="108"/>
        <v>0</v>
      </c>
      <c r="Z126" s="284" t="e">
        <f t="shared" si="167"/>
        <v>#DIV/0!</v>
      </c>
      <c r="AA126" s="240"/>
      <c r="AB126" s="57"/>
      <c r="AC126" s="57"/>
      <c r="AD126" s="57"/>
      <c r="AE126" s="57"/>
      <c r="AF126" s="57"/>
      <c r="AG126" s="57"/>
    </row>
    <row r="127" spans="1:33" ht="30" customHeight="1">
      <c r="A127" s="116" t="s">
        <v>23</v>
      </c>
      <c r="B127" s="117" t="s">
        <v>190</v>
      </c>
      <c r="C127" s="181" t="s">
        <v>257</v>
      </c>
      <c r="D127" s="51" t="s">
        <v>189</v>
      </c>
      <c r="E127" s="52"/>
      <c r="F127" s="53"/>
      <c r="G127" s="54">
        <f t="shared" si="159"/>
        <v>0</v>
      </c>
      <c r="H127" s="52"/>
      <c r="I127" s="53"/>
      <c r="J127" s="54">
        <f t="shared" si="160"/>
        <v>0</v>
      </c>
      <c r="K127" s="126"/>
      <c r="L127" s="127"/>
      <c r="M127" s="54">
        <f t="shared" si="161"/>
        <v>0</v>
      </c>
      <c r="N127" s="126"/>
      <c r="O127" s="127"/>
      <c r="P127" s="54">
        <f t="shared" si="162"/>
        <v>0</v>
      </c>
      <c r="Q127" s="126"/>
      <c r="R127" s="127"/>
      <c r="S127" s="54">
        <f t="shared" si="163"/>
        <v>0</v>
      </c>
      <c r="T127" s="126"/>
      <c r="U127" s="127"/>
      <c r="V127" s="54">
        <f t="shared" si="164"/>
        <v>0</v>
      </c>
      <c r="W127" s="64">
        <f t="shared" si="165"/>
        <v>0</v>
      </c>
      <c r="X127" s="276">
        <f t="shared" si="166"/>
        <v>0</v>
      </c>
      <c r="Y127" s="276">
        <f t="shared" si="108"/>
        <v>0</v>
      </c>
      <c r="Z127" s="284" t="e">
        <f t="shared" si="167"/>
        <v>#DIV/0!</v>
      </c>
      <c r="AA127" s="240"/>
      <c r="AB127" s="57"/>
      <c r="AC127" s="57"/>
      <c r="AD127" s="57"/>
      <c r="AE127" s="57"/>
      <c r="AF127" s="57"/>
      <c r="AG127" s="57"/>
    </row>
    <row r="128" spans="1:33" ht="30" customHeight="1">
      <c r="A128" s="116" t="s">
        <v>23</v>
      </c>
      <c r="B128" s="117" t="s">
        <v>191</v>
      </c>
      <c r="C128" s="125" t="s">
        <v>192</v>
      </c>
      <c r="D128" s="51" t="s">
        <v>189</v>
      </c>
      <c r="E128" s="52"/>
      <c r="F128" s="53"/>
      <c r="G128" s="54">
        <f t="shared" si="159"/>
        <v>0</v>
      </c>
      <c r="H128" s="52"/>
      <c r="I128" s="53"/>
      <c r="J128" s="54">
        <f t="shared" si="160"/>
        <v>0</v>
      </c>
      <c r="K128" s="52"/>
      <c r="L128" s="53"/>
      <c r="M128" s="54">
        <f t="shared" si="161"/>
        <v>0</v>
      </c>
      <c r="N128" s="52"/>
      <c r="O128" s="53"/>
      <c r="P128" s="54">
        <f t="shared" si="162"/>
        <v>0</v>
      </c>
      <c r="Q128" s="52"/>
      <c r="R128" s="53"/>
      <c r="S128" s="54">
        <f t="shared" si="163"/>
        <v>0</v>
      </c>
      <c r="T128" s="52"/>
      <c r="U128" s="53"/>
      <c r="V128" s="54">
        <f t="shared" si="164"/>
        <v>0</v>
      </c>
      <c r="W128" s="55">
        <f t="shared" si="165"/>
        <v>0</v>
      </c>
      <c r="X128" s="276">
        <f t="shared" si="166"/>
        <v>0</v>
      </c>
      <c r="Y128" s="276">
        <f t="shared" si="108"/>
        <v>0</v>
      </c>
      <c r="Z128" s="284" t="e">
        <f t="shared" si="167"/>
        <v>#DIV/0!</v>
      </c>
      <c r="AA128" s="240"/>
      <c r="AB128" s="57"/>
      <c r="AC128" s="57"/>
      <c r="AD128" s="57"/>
      <c r="AE128" s="57"/>
      <c r="AF128" s="57"/>
      <c r="AG128" s="57"/>
    </row>
    <row r="129" spans="1:33" ht="30" customHeight="1" thickBot="1">
      <c r="A129" s="154" t="s">
        <v>23</v>
      </c>
      <c r="B129" s="155" t="s">
        <v>193</v>
      </c>
      <c r="C129" s="226" t="s">
        <v>194</v>
      </c>
      <c r="D129" s="60"/>
      <c r="E129" s="61"/>
      <c r="F129" s="62">
        <v>0.22</v>
      </c>
      <c r="G129" s="63">
        <f t="shared" si="159"/>
        <v>0</v>
      </c>
      <c r="H129" s="61"/>
      <c r="I129" s="62">
        <v>0.22</v>
      </c>
      <c r="J129" s="63">
        <f t="shared" si="160"/>
        <v>0</v>
      </c>
      <c r="K129" s="61"/>
      <c r="L129" s="62">
        <v>0.22</v>
      </c>
      <c r="M129" s="63">
        <f t="shared" si="161"/>
        <v>0</v>
      </c>
      <c r="N129" s="61"/>
      <c r="O129" s="62">
        <v>0.22</v>
      </c>
      <c r="P129" s="63">
        <f t="shared" si="162"/>
        <v>0</v>
      </c>
      <c r="Q129" s="61"/>
      <c r="R129" s="62">
        <v>0.22</v>
      </c>
      <c r="S129" s="63">
        <f t="shared" si="163"/>
        <v>0</v>
      </c>
      <c r="T129" s="61"/>
      <c r="U129" s="62">
        <v>0.22</v>
      </c>
      <c r="V129" s="63">
        <f t="shared" si="164"/>
        <v>0</v>
      </c>
      <c r="W129" s="64">
        <f t="shared" si="165"/>
        <v>0</v>
      </c>
      <c r="X129" s="276">
        <f t="shared" si="166"/>
        <v>0</v>
      </c>
      <c r="Y129" s="276">
        <f t="shared" si="108"/>
        <v>0</v>
      </c>
      <c r="Z129" s="284" t="e">
        <f t="shared" si="167"/>
        <v>#DIV/0!</v>
      </c>
      <c r="AA129" s="251"/>
      <c r="AB129" s="5"/>
      <c r="AC129" s="5"/>
      <c r="AD129" s="5"/>
      <c r="AE129" s="5"/>
      <c r="AF129" s="5"/>
      <c r="AG129" s="5"/>
    </row>
    <row r="130" spans="1:33" ht="30" customHeight="1" thickBot="1">
      <c r="A130" s="218" t="s">
        <v>195</v>
      </c>
      <c r="B130" s="219"/>
      <c r="C130" s="220"/>
      <c r="D130" s="221"/>
      <c r="E130" s="113">
        <f>SUM(E124:E128)</f>
        <v>0</v>
      </c>
      <c r="F130" s="88"/>
      <c r="G130" s="113">
        <f>SUM(G124:G129)</f>
        <v>0</v>
      </c>
      <c r="H130" s="113">
        <f>SUM(H124:H128)</f>
        <v>0</v>
      </c>
      <c r="I130" s="88"/>
      <c r="J130" s="113">
        <f>SUM(J124:J129)</f>
        <v>0</v>
      </c>
      <c r="K130" s="113">
        <f>SUM(K124:K128)</f>
        <v>0</v>
      </c>
      <c r="L130" s="88"/>
      <c r="M130" s="113">
        <f>SUM(M124:M129)</f>
        <v>0</v>
      </c>
      <c r="N130" s="113">
        <f>SUM(N124:N128)</f>
        <v>0</v>
      </c>
      <c r="O130" s="88"/>
      <c r="P130" s="113">
        <f>SUM(P124:P129)</f>
        <v>0</v>
      </c>
      <c r="Q130" s="113">
        <f>SUM(Q124:Q128)</f>
        <v>0</v>
      </c>
      <c r="R130" s="88"/>
      <c r="S130" s="113">
        <f>SUM(S124:S129)</f>
        <v>0</v>
      </c>
      <c r="T130" s="113">
        <f>SUM(T124:T128)</f>
        <v>0</v>
      </c>
      <c r="U130" s="88"/>
      <c r="V130" s="113">
        <f>SUM(V124:V129)</f>
        <v>0</v>
      </c>
      <c r="W130" s="96">
        <f>SUM(W124:W129)</f>
        <v>0</v>
      </c>
      <c r="X130" s="96">
        <f>SUM(X124:X129)</f>
        <v>0</v>
      </c>
      <c r="Y130" s="96">
        <f t="shared" si="108"/>
        <v>0</v>
      </c>
      <c r="Z130" s="96" t="e">
        <f>Y130/W130</f>
        <v>#DIV/0!</v>
      </c>
      <c r="AA130" s="253"/>
      <c r="AB130" s="5"/>
      <c r="AC130" s="5"/>
      <c r="AD130" s="5"/>
      <c r="AE130" s="5"/>
      <c r="AF130" s="5"/>
      <c r="AG130" s="5"/>
    </row>
    <row r="131" spans="1:33" ht="30" customHeight="1" thickBot="1">
      <c r="A131" s="214" t="s">
        <v>20</v>
      </c>
      <c r="B131" s="119">
        <v>9</v>
      </c>
      <c r="C131" s="215" t="s">
        <v>196</v>
      </c>
      <c r="D131" s="21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8"/>
      <c r="X131" s="38"/>
      <c r="Y131" s="282"/>
      <c r="Z131" s="38"/>
      <c r="AA131" s="247"/>
      <c r="AB131" s="5"/>
      <c r="AC131" s="5"/>
      <c r="AD131" s="5"/>
      <c r="AE131" s="5"/>
      <c r="AF131" s="5"/>
      <c r="AG131" s="5"/>
    </row>
    <row r="132" spans="1:33" ht="78.75" customHeight="1" thickBot="1">
      <c r="A132" s="128" t="s">
        <v>23</v>
      </c>
      <c r="B132" s="129">
        <v>43839</v>
      </c>
      <c r="C132" s="383" t="s">
        <v>357</v>
      </c>
      <c r="D132" s="384" t="s">
        <v>363</v>
      </c>
      <c r="E132" s="131">
        <v>14</v>
      </c>
      <c r="F132" s="132">
        <v>500</v>
      </c>
      <c r="G132" s="133">
        <f t="shared" ref="G132:G137" si="168">E132*F132</f>
        <v>7000</v>
      </c>
      <c r="H132" s="131">
        <v>12</v>
      </c>
      <c r="I132" s="132">
        <v>800</v>
      </c>
      <c r="J132" s="133">
        <f t="shared" ref="J132:J137" si="169">H132*I132</f>
        <v>9600</v>
      </c>
      <c r="K132" s="134"/>
      <c r="L132" s="132"/>
      <c r="M132" s="133">
        <f t="shared" ref="M132:M137" si="170">K132*L132</f>
        <v>0</v>
      </c>
      <c r="N132" s="134"/>
      <c r="O132" s="132"/>
      <c r="P132" s="133">
        <f t="shared" ref="P132:P137" si="171">N132*O132</f>
        <v>0</v>
      </c>
      <c r="Q132" s="134"/>
      <c r="R132" s="132"/>
      <c r="S132" s="133">
        <f t="shared" ref="S132:S137" si="172">Q132*R132</f>
        <v>0</v>
      </c>
      <c r="T132" s="134"/>
      <c r="U132" s="132"/>
      <c r="V132" s="133">
        <f t="shared" ref="V132:V137" si="173">T132*U132</f>
        <v>0</v>
      </c>
      <c r="W132" s="135">
        <f t="shared" ref="W132:W137" si="174">G132+M132+S132</f>
        <v>7000</v>
      </c>
      <c r="X132" s="276">
        <f t="shared" ref="X132:X137" si="175">J132+P132+V132</f>
        <v>9600</v>
      </c>
      <c r="Y132" s="276">
        <f t="shared" si="108"/>
        <v>-2600</v>
      </c>
      <c r="Z132" s="284">
        <f t="shared" ref="Z132:Z137" si="176">Y132/W132</f>
        <v>-0.37142857142857144</v>
      </c>
      <c r="AA132" s="386" t="s">
        <v>368</v>
      </c>
      <c r="AB132" s="56"/>
      <c r="AC132" s="57"/>
      <c r="AD132" s="57"/>
      <c r="AE132" s="57"/>
      <c r="AF132" s="57"/>
      <c r="AG132" s="57"/>
    </row>
    <row r="133" spans="1:33" ht="51.75" customHeight="1" thickBot="1">
      <c r="A133" s="48" t="s">
        <v>23</v>
      </c>
      <c r="B133" s="136">
        <v>43870</v>
      </c>
      <c r="C133" s="350" t="s">
        <v>358</v>
      </c>
      <c r="D133" s="385" t="s">
        <v>363</v>
      </c>
      <c r="E133" s="137">
        <v>14</v>
      </c>
      <c r="F133" s="53">
        <v>3000</v>
      </c>
      <c r="G133" s="54">
        <f t="shared" si="168"/>
        <v>42000</v>
      </c>
      <c r="H133" s="131">
        <v>12</v>
      </c>
      <c r="I133" s="53">
        <v>4000</v>
      </c>
      <c r="J133" s="54">
        <f t="shared" si="169"/>
        <v>48000</v>
      </c>
      <c r="K133" s="52"/>
      <c r="L133" s="53"/>
      <c r="M133" s="54">
        <f t="shared" si="170"/>
        <v>0</v>
      </c>
      <c r="N133" s="52"/>
      <c r="O133" s="53"/>
      <c r="P133" s="54">
        <f t="shared" si="171"/>
        <v>0</v>
      </c>
      <c r="Q133" s="52"/>
      <c r="R133" s="53"/>
      <c r="S133" s="54">
        <f t="shared" si="172"/>
        <v>0</v>
      </c>
      <c r="T133" s="52"/>
      <c r="U133" s="53"/>
      <c r="V133" s="54">
        <f t="shared" si="173"/>
        <v>0</v>
      </c>
      <c r="W133" s="55">
        <f t="shared" si="174"/>
        <v>42000</v>
      </c>
      <c r="X133" s="276">
        <f t="shared" si="175"/>
        <v>48000</v>
      </c>
      <c r="Y133" s="276">
        <f t="shared" si="108"/>
        <v>-6000</v>
      </c>
      <c r="Z133" s="284">
        <f t="shared" si="176"/>
        <v>-0.14285714285714285</v>
      </c>
      <c r="AA133" s="379" t="s">
        <v>369</v>
      </c>
      <c r="AB133" s="57"/>
      <c r="AC133" s="57"/>
      <c r="AD133" s="57"/>
      <c r="AE133" s="57"/>
      <c r="AF133" s="57"/>
      <c r="AG133" s="57"/>
    </row>
    <row r="134" spans="1:33" ht="75.75" customHeight="1">
      <c r="A134" s="48" t="s">
        <v>23</v>
      </c>
      <c r="B134" s="136">
        <v>43899</v>
      </c>
      <c r="C134" s="350" t="s">
        <v>359</v>
      </c>
      <c r="D134" s="385" t="s">
        <v>363</v>
      </c>
      <c r="E134" s="137">
        <v>14</v>
      </c>
      <c r="F134" s="53">
        <v>2400</v>
      </c>
      <c r="G134" s="54">
        <f t="shared" si="168"/>
        <v>33600</v>
      </c>
      <c r="H134" s="131">
        <v>12</v>
      </c>
      <c r="I134" s="53">
        <v>3000</v>
      </c>
      <c r="J134" s="54">
        <f t="shared" si="169"/>
        <v>36000</v>
      </c>
      <c r="K134" s="52"/>
      <c r="L134" s="53"/>
      <c r="M134" s="54">
        <f t="shared" si="170"/>
        <v>0</v>
      </c>
      <c r="N134" s="52"/>
      <c r="O134" s="53"/>
      <c r="P134" s="54">
        <f t="shared" si="171"/>
        <v>0</v>
      </c>
      <c r="Q134" s="52"/>
      <c r="R134" s="53"/>
      <c r="S134" s="54">
        <f t="shared" si="172"/>
        <v>0</v>
      </c>
      <c r="T134" s="52"/>
      <c r="U134" s="53"/>
      <c r="V134" s="54">
        <f t="shared" si="173"/>
        <v>0</v>
      </c>
      <c r="W134" s="55">
        <f t="shared" si="174"/>
        <v>33600</v>
      </c>
      <c r="X134" s="276">
        <f t="shared" si="175"/>
        <v>36000</v>
      </c>
      <c r="Y134" s="276">
        <f t="shared" si="108"/>
        <v>-2400</v>
      </c>
      <c r="Z134" s="284">
        <f t="shared" si="176"/>
        <v>-7.1428571428571425E-2</v>
      </c>
      <c r="AA134" s="379" t="s">
        <v>370</v>
      </c>
      <c r="AB134" s="57"/>
      <c r="AC134" s="57"/>
      <c r="AD134" s="57"/>
      <c r="AE134" s="57"/>
      <c r="AF134" s="57"/>
      <c r="AG134" s="57"/>
    </row>
    <row r="135" spans="1:33" ht="91.5" customHeight="1">
      <c r="A135" s="48" t="s">
        <v>23</v>
      </c>
      <c r="B135" s="136">
        <v>43930</v>
      </c>
      <c r="C135" s="350" t="s">
        <v>360</v>
      </c>
      <c r="D135" s="385" t="s">
        <v>364</v>
      </c>
      <c r="E135" s="137">
        <v>2</v>
      </c>
      <c r="F135" s="53">
        <v>3600</v>
      </c>
      <c r="G135" s="54">
        <f t="shared" si="168"/>
        <v>7200</v>
      </c>
      <c r="H135" s="137">
        <v>2</v>
      </c>
      <c r="I135" s="53">
        <v>5200</v>
      </c>
      <c r="J135" s="54">
        <f t="shared" si="169"/>
        <v>10400</v>
      </c>
      <c r="K135" s="52"/>
      <c r="L135" s="53"/>
      <c r="M135" s="54">
        <f t="shared" si="170"/>
        <v>0</v>
      </c>
      <c r="N135" s="52"/>
      <c r="O135" s="53"/>
      <c r="P135" s="54">
        <f t="shared" si="171"/>
        <v>0</v>
      </c>
      <c r="Q135" s="52"/>
      <c r="R135" s="53"/>
      <c r="S135" s="54">
        <f t="shared" si="172"/>
        <v>0</v>
      </c>
      <c r="T135" s="52"/>
      <c r="U135" s="53"/>
      <c r="V135" s="54">
        <f t="shared" si="173"/>
        <v>0</v>
      </c>
      <c r="W135" s="55">
        <f t="shared" si="174"/>
        <v>7200</v>
      </c>
      <c r="X135" s="276">
        <f t="shared" si="175"/>
        <v>10400</v>
      </c>
      <c r="Y135" s="276">
        <f t="shared" si="108"/>
        <v>-3200</v>
      </c>
      <c r="Z135" s="284">
        <f t="shared" si="176"/>
        <v>-0.44444444444444442</v>
      </c>
      <c r="AA135" s="379" t="s">
        <v>365</v>
      </c>
      <c r="AB135" s="57"/>
      <c r="AC135" s="57"/>
      <c r="AD135" s="57"/>
      <c r="AE135" s="57"/>
      <c r="AF135" s="57"/>
      <c r="AG135" s="57"/>
    </row>
    <row r="136" spans="1:33" ht="255.75" customHeight="1">
      <c r="A136" s="58" t="s">
        <v>23</v>
      </c>
      <c r="B136" s="136">
        <v>43960</v>
      </c>
      <c r="C136" s="350" t="s">
        <v>361</v>
      </c>
      <c r="D136" s="385" t="s">
        <v>26</v>
      </c>
      <c r="E136" s="139">
        <v>4</v>
      </c>
      <c r="F136" s="62">
        <v>5500</v>
      </c>
      <c r="G136" s="63">
        <f t="shared" si="168"/>
        <v>22000</v>
      </c>
      <c r="H136" s="139">
        <v>2</v>
      </c>
      <c r="I136" s="62">
        <v>12250</v>
      </c>
      <c r="J136" s="63">
        <f t="shared" si="169"/>
        <v>24500</v>
      </c>
      <c r="K136" s="61"/>
      <c r="L136" s="62"/>
      <c r="M136" s="63">
        <f t="shared" si="170"/>
        <v>0</v>
      </c>
      <c r="N136" s="61"/>
      <c r="O136" s="62"/>
      <c r="P136" s="63">
        <f t="shared" si="171"/>
        <v>0</v>
      </c>
      <c r="Q136" s="61"/>
      <c r="R136" s="62"/>
      <c r="S136" s="63">
        <f t="shared" si="172"/>
        <v>0</v>
      </c>
      <c r="T136" s="61"/>
      <c r="U136" s="62"/>
      <c r="V136" s="63">
        <f t="shared" si="173"/>
        <v>0</v>
      </c>
      <c r="W136" s="64">
        <f t="shared" si="174"/>
        <v>22000</v>
      </c>
      <c r="X136" s="276">
        <f t="shared" si="175"/>
        <v>24500</v>
      </c>
      <c r="Y136" s="276">
        <f t="shared" si="108"/>
        <v>-2500</v>
      </c>
      <c r="Z136" s="284">
        <f t="shared" si="176"/>
        <v>-0.11363636363636363</v>
      </c>
      <c r="AA136" s="379" t="s">
        <v>366</v>
      </c>
      <c r="AB136" s="57"/>
      <c r="AC136" s="57"/>
      <c r="AD136" s="57"/>
      <c r="AE136" s="57"/>
      <c r="AF136" s="57"/>
      <c r="AG136" s="57"/>
    </row>
    <row r="137" spans="1:33" ht="275.25" customHeight="1" thickBot="1">
      <c r="A137" s="58" t="s">
        <v>23</v>
      </c>
      <c r="B137" s="136">
        <v>43991</v>
      </c>
      <c r="C137" s="350" t="s">
        <v>362</v>
      </c>
      <c r="D137" s="385" t="s">
        <v>26</v>
      </c>
      <c r="E137" s="61">
        <v>4</v>
      </c>
      <c r="F137" s="62">
        <v>5500</v>
      </c>
      <c r="G137" s="63">
        <f t="shared" si="168"/>
        <v>22000</v>
      </c>
      <c r="H137" s="61">
        <v>2</v>
      </c>
      <c r="I137" s="62">
        <v>12250</v>
      </c>
      <c r="J137" s="63">
        <f t="shared" si="169"/>
        <v>24500</v>
      </c>
      <c r="K137" s="61"/>
      <c r="L137" s="62"/>
      <c r="M137" s="63">
        <f t="shared" si="170"/>
        <v>0</v>
      </c>
      <c r="N137" s="61"/>
      <c r="O137" s="62"/>
      <c r="P137" s="63">
        <f t="shared" si="171"/>
        <v>0</v>
      </c>
      <c r="Q137" s="61"/>
      <c r="R137" s="62"/>
      <c r="S137" s="63">
        <f t="shared" si="172"/>
        <v>0</v>
      </c>
      <c r="T137" s="61"/>
      <c r="U137" s="62"/>
      <c r="V137" s="63">
        <f t="shared" si="173"/>
        <v>0</v>
      </c>
      <c r="W137" s="64">
        <f t="shared" si="174"/>
        <v>22000</v>
      </c>
      <c r="X137" s="276">
        <f t="shared" si="175"/>
        <v>24500</v>
      </c>
      <c r="Y137" s="276">
        <f t="shared" si="108"/>
        <v>-2500</v>
      </c>
      <c r="Z137" s="284">
        <f t="shared" si="176"/>
        <v>-0.11363636363636363</v>
      </c>
      <c r="AA137" s="387" t="s">
        <v>367</v>
      </c>
      <c r="AB137" s="5"/>
      <c r="AC137" s="5"/>
      <c r="AD137" s="5"/>
      <c r="AE137" s="5"/>
      <c r="AF137" s="5"/>
      <c r="AG137" s="5"/>
    </row>
    <row r="138" spans="1:33" ht="30" customHeight="1" thickBot="1">
      <c r="A138" s="109" t="s">
        <v>197</v>
      </c>
      <c r="B138" s="110"/>
      <c r="C138" s="111"/>
      <c r="D138" s="112"/>
      <c r="E138" s="113">
        <f>SUM(E132:E137)</f>
        <v>52</v>
      </c>
      <c r="F138" s="88"/>
      <c r="G138" s="87">
        <f>SUM(G132:G137)</f>
        <v>133800</v>
      </c>
      <c r="H138" s="113">
        <f>SUM(H132:H137)</f>
        <v>42</v>
      </c>
      <c r="I138" s="88"/>
      <c r="J138" s="87">
        <f>SUM(J132:J137)</f>
        <v>153000</v>
      </c>
      <c r="K138" s="89">
        <f>SUM(K132:K136)</f>
        <v>0</v>
      </c>
      <c r="L138" s="88"/>
      <c r="M138" s="87">
        <f>SUM(M132:M137)</f>
        <v>0</v>
      </c>
      <c r="N138" s="89">
        <f>SUM(N132:N136)</f>
        <v>0</v>
      </c>
      <c r="O138" s="88"/>
      <c r="P138" s="87">
        <f>SUM(P132:P137)</f>
        <v>0</v>
      </c>
      <c r="Q138" s="89">
        <f>SUM(Q132:Q136)</f>
        <v>0</v>
      </c>
      <c r="R138" s="88"/>
      <c r="S138" s="87">
        <f>SUM(S132:S137)</f>
        <v>0</v>
      </c>
      <c r="T138" s="89">
        <f>SUM(T132:T136)</f>
        <v>0</v>
      </c>
      <c r="U138" s="88"/>
      <c r="V138" s="87">
        <f>SUM(V132:V137)</f>
        <v>0</v>
      </c>
      <c r="W138" s="96">
        <f>SUM(W132:W137)</f>
        <v>133800</v>
      </c>
      <c r="X138" s="96">
        <f>SUM(X132:X137)</f>
        <v>153000</v>
      </c>
      <c r="Y138" s="96">
        <f t="shared" si="108"/>
        <v>-19200</v>
      </c>
      <c r="Z138" s="96">
        <f>Y138/W138</f>
        <v>-0.14349775784753363</v>
      </c>
      <c r="AA138" s="253"/>
      <c r="AB138" s="5"/>
      <c r="AC138" s="5"/>
      <c r="AD138" s="5"/>
      <c r="AE138" s="5"/>
      <c r="AF138" s="5"/>
      <c r="AG138" s="5"/>
    </row>
    <row r="139" spans="1:33" ht="30" customHeight="1" thickBot="1">
      <c r="A139" s="118" t="s">
        <v>20</v>
      </c>
      <c r="B139" s="91">
        <v>10</v>
      </c>
      <c r="C139" s="124" t="s">
        <v>198</v>
      </c>
      <c r="D139" s="114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8"/>
      <c r="X139" s="38"/>
      <c r="Y139" s="282"/>
      <c r="Z139" s="38"/>
      <c r="AA139" s="247"/>
      <c r="AB139" s="5"/>
      <c r="AC139" s="5"/>
      <c r="AD139" s="5"/>
      <c r="AE139" s="5"/>
      <c r="AF139" s="5"/>
      <c r="AG139" s="5"/>
    </row>
    <row r="140" spans="1:33" ht="341.25" customHeight="1">
      <c r="A140" s="48" t="s">
        <v>23</v>
      </c>
      <c r="B140" s="136">
        <v>43840</v>
      </c>
      <c r="C140" s="388" t="s">
        <v>371</v>
      </c>
      <c r="D140" s="130" t="s">
        <v>87</v>
      </c>
      <c r="E140" s="141">
        <v>1</v>
      </c>
      <c r="F140" s="83">
        <v>29000</v>
      </c>
      <c r="G140" s="84">
        <f t="shared" ref="G140:G144" si="177">E140*F140</f>
        <v>29000</v>
      </c>
      <c r="H140" s="141">
        <v>1</v>
      </c>
      <c r="I140" s="83">
        <v>29000</v>
      </c>
      <c r="J140" s="84">
        <f t="shared" ref="J140:J144" si="178">H140*I140</f>
        <v>29000</v>
      </c>
      <c r="K140" s="82"/>
      <c r="L140" s="83"/>
      <c r="M140" s="84">
        <f t="shared" ref="M140:M144" si="179">K140*L140</f>
        <v>0</v>
      </c>
      <c r="N140" s="82"/>
      <c r="O140" s="83"/>
      <c r="P140" s="84">
        <f t="shared" ref="P140:P144" si="180">N140*O140</f>
        <v>0</v>
      </c>
      <c r="Q140" s="82"/>
      <c r="R140" s="83"/>
      <c r="S140" s="84">
        <f t="shared" ref="S140:S144" si="181">Q140*R140</f>
        <v>0</v>
      </c>
      <c r="T140" s="82"/>
      <c r="U140" s="83"/>
      <c r="V140" s="84">
        <f t="shared" ref="V140:V144" si="182">T140*U140</f>
        <v>0</v>
      </c>
      <c r="W140" s="142">
        <f>G140+M140+S140</f>
        <v>29000</v>
      </c>
      <c r="X140" s="276">
        <f t="shared" ref="X140:X144" si="183">J140+P140+V140</f>
        <v>29000</v>
      </c>
      <c r="Y140" s="276">
        <f t="shared" si="108"/>
        <v>0</v>
      </c>
      <c r="Z140" s="284">
        <f t="shared" ref="Z140:Z144" si="184">Y140/W140</f>
        <v>0</v>
      </c>
      <c r="AA140" s="389" t="s">
        <v>372</v>
      </c>
      <c r="AB140" s="57"/>
      <c r="AC140" s="57"/>
      <c r="AD140" s="57"/>
      <c r="AE140" s="57"/>
      <c r="AF140" s="57"/>
      <c r="AG140" s="57"/>
    </row>
    <row r="141" spans="1:33" ht="43.5" customHeight="1">
      <c r="A141" s="48" t="s">
        <v>23</v>
      </c>
      <c r="B141" s="136">
        <v>43871</v>
      </c>
      <c r="C141" s="390" t="s">
        <v>373</v>
      </c>
      <c r="D141" s="385" t="s">
        <v>87</v>
      </c>
      <c r="E141" s="137"/>
      <c r="F141" s="53"/>
      <c r="G141" s="54">
        <f t="shared" si="177"/>
        <v>0</v>
      </c>
      <c r="H141" s="137"/>
      <c r="I141" s="53"/>
      <c r="J141" s="54">
        <f t="shared" si="178"/>
        <v>0</v>
      </c>
      <c r="K141" s="52">
        <v>1</v>
      </c>
      <c r="L141" s="53">
        <v>2100</v>
      </c>
      <c r="M141" s="54">
        <f t="shared" si="179"/>
        <v>2100</v>
      </c>
      <c r="N141" s="52">
        <v>1</v>
      </c>
      <c r="O141" s="53">
        <v>2102.7600000000002</v>
      </c>
      <c r="P141" s="54">
        <f t="shared" si="180"/>
        <v>2102.7600000000002</v>
      </c>
      <c r="Q141" s="52"/>
      <c r="R141" s="53"/>
      <c r="S141" s="54">
        <f t="shared" si="181"/>
        <v>0</v>
      </c>
      <c r="T141" s="52"/>
      <c r="U141" s="53"/>
      <c r="V141" s="54">
        <f t="shared" si="182"/>
        <v>0</v>
      </c>
      <c r="W141" s="55">
        <f>G141+M141+S141</f>
        <v>2100</v>
      </c>
      <c r="X141" s="276">
        <f t="shared" si="183"/>
        <v>2102.7600000000002</v>
      </c>
      <c r="Y141" s="276">
        <f t="shared" si="108"/>
        <v>-2.7600000000002183</v>
      </c>
      <c r="Z141" s="284">
        <f t="shared" si="184"/>
        <v>-1.3142857142858183E-3</v>
      </c>
      <c r="AA141" s="389" t="s">
        <v>373</v>
      </c>
      <c r="AB141" s="57"/>
      <c r="AC141" s="57"/>
      <c r="AD141" s="57"/>
      <c r="AE141" s="57"/>
      <c r="AF141" s="57"/>
      <c r="AG141" s="57"/>
    </row>
    <row r="142" spans="1:33" ht="73.5" customHeight="1">
      <c r="A142" s="48" t="s">
        <v>23</v>
      </c>
      <c r="B142" s="136">
        <v>43900</v>
      </c>
      <c r="C142" s="391" t="s">
        <v>256</v>
      </c>
      <c r="D142" s="392" t="s">
        <v>26</v>
      </c>
      <c r="E142" s="137">
        <v>4</v>
      </c>
      <c r="F142" s="53">
        <v>3750</v>
      </c>
      <c r="G142" s="54">
        <f t="shared" si="177"/>
        <v>15000</v>
      </c>
      <c r="H142" s="137">
        <v>4</v>
      </c>
      <c r="I142" s="53">
        <v>3750</v>
      </c>
      <c r="J142" s="54">
        <f t="shared" si="178"/>
        <v>15000</v>
      </c>
      <c r="K142" s="52"/>
      <c r="L142" s="53"/>
      <c r="M142" s="54">
        <f t="shared" si="179"/>
        <v>0</v>
      </c>
      <c r="N142" s="52"/>
      <c r="O142" s="53"/>
      <c r="P142" s="54">
        <f t="shared" si="180"/>
        <v>0</v>
      </c>
      <c r="Q142" s="52"/>
      <c r="R142" s="53"/>
      <c r="S142" s="54">
        <f t="shared" si="181"/>
        <v>0</v>
      </c>
      <c r="T142" s="52"/>
      <c r="U142" s="53"/>
      <c r="V142" s="54">
        <f t="shared" si="182"/>
        <v>0</v>
      </c>
      <c r="W142" s="55">
        <f>G142+M142+S142</f>
        <v>15000</v>
      </c>
      <c r="X142" s="276">
        <f t="shared" si="183"/>
        <v>15000</v>
      </c>
      <c r="Y142" s="276">
        <f t="shared" si="108"/>
        <v>0</v>
      </c>
      <c r="Z142" s="284">
        <f t="shared" si="184"/>
        <v>0</v>
      </c>
      <c r="AA142" s="389" t="s">
        <v>374</v>
      </c>
      <c r="AB142" s="57"/>
      <c r="AC142" s="57"/>
      <c r="AD142" s="57"/>
      <c r="AE142" s="57"/>
      <c r="AF142" s="57"/>
      <c r="AG142" s="57"/>
    </row>
    <row r="143" spans="1:33" ht="30" customHeight="1">
      <c r="A143" s="58" t="s">
        <v>23</v>
      </c>
      <c r="B143" s="143">
        <v>43931</v>
      </c>
      <c r="C143" s="182" t="s">
        <v>256</v>
      </c>
      <c r="D143" s="138" t="s">
        <v>26</v>
      </c>
      <c r="E143" s="139"/>
      <c r="F143" s="62"/>
      <c r="G143" s="54">
        <f t="shared" si="177"/>
        <v>0</v>
      </c>
      <c r="H143" s="139"/>
      <c r="I143" s="62"/>
      <c r="J143" s="54">
        <f t="shared" si="178"/>
        <v>0</v>
      </c>
      <c r="K143" s="61"/>
      <c r="L143" s="62"/>
      <c r="M143" s="63">
        <f t="shared" si="179"/>
        <v>0</v>
      </c>
      <c r="N143" s="61"/>
      <c r="O143" s="62"/>
      <c r="P143" s="63">
        <f t="shared" si="180"/>
        <v>0</v>
      </c>
      <c r="Q143" s="61"/>
      <c r="R143" s="62"/>
      <c r="S143" s="63">
        <f t="shared" si="181"/>
        <v>0</v>
      </c>
      <c r="T143" s="61"/>
      <c r="U143" s="62"/>
      <c r="V143" s="63">
        <f t="shared" si="182"/>
        <v>0</v>
      </c>
      <c r="W143" s="144">
        <f>G143+M143+S143</f>
        <v>0</v>
      </c>
      <c r="X143" s="276">
        <f t="shared" si="183"/>
        <v>0</v>
      </c>
      <c r="Y143" s="276">
        <f t="shared" si="108"/>
        <v>0</v>
      </c>
      <c r="Z143" s="284" t="e">
        <f t="shared" si="184"/>
        <v>#DIV/0!</v>
      </c>
      <c r="AA143" s="255"/>
      <c r="AB143" s="57"/>
      <c r="AC143" s="57"/>
      <c r="AD143" s="57"/>
      <c r="AE143" s="57"/>
      <c r="AF143" s="57"/>
      <c r="AG143" s="57"/>
    </row>
    <row r="144" spans="1:33" ht="30" customHeight="1" thickBot="1">
      <c r="A144" s="58" t="s">
        <v>23</v>
      </c>
      <c r="B144" s="145">
        <v>43961</v>
      </c>
      <c r="C144" s="123" t="s">
        <v>199</v>
      </c>
      <c r="D144" s="146"/>
      <c r="E144" s="61"/>
      <c r="F144" s="62">
        <v>0.22</v>
      </c>
      <c r="G144" s="63">
        <f t="shared" si="177"/>
        <v>0</v>
      </c>
      <c r="H144" s="61"/>
      <c r="I144" s="62">
        <v>0.22</v>
      </c>
      <c r="J144" s="63">
        <f t="shared" si="178"/>
        <v>0</v>
      </c>
      <c r="K144" s="61"/>
      <c r="L144" s="62">
        <v>0.22</v>
      </c>
      <c r="M144" s="63">
        <f t="shared" si="179"/>
        <v>0</v>
      </c>
      <c r="N144" s="61"/>
      <c r="O144" s="62">
        <v>0.22</v>
      </c>
      <c r="P144" s="63">
        <f t="shared" si="180"/>
        <v>0</v>
      </c>
      <c r="Q144" s="61"/>
      <c r="R144" s="62">
        <v>0.22</v>
      </c>
      <c r="S144" s="63">
        <f t="shared" si="181"/>
        <v>0</v>
      </c>
      <c r="T144" s="61"/>
      <c r="U144" s="62">
        <v>0.22</v>
      </c>
      <c r="V144" s="63">
        <f t="shared" si="182"/>
        <v>0</v>
      </c>
      <c r="W144" s="64">
        <f>G144+M144+S144</f>
        <v>0</v>
      </c>
      <c r="X144" s="276">
        <f t="shared" si="183"/>
        <v>0</v>
      </c>
      <c r="Y144" s="276">
        <f t="shared" si="108"/>
        <v>0</v>
      </c>
      <c r="Z144" s="284" t="e">
        <f t="shared" si="184"/>
        <v>#DIV/0!</v>
      </c>
      <c r="AA144" s="255"/>
      <c r="AB144" s="5"/>
      <c r="AC144" s="5"/>
      <c r="AD144" s="5"/>
      <c r="AE144" s="5"/>
      <c r="AF144" s="5"/>
      <c r="AG144" s="5"/>
    </row>
    <row r="145" spans="1:33" ht="30" customHeight="1" thickBot="1">
      <c r="A145" s="109" t="s">
        <v>200</v>
      </c>
      <c r="B145" s="110"/>
      <c r="C145" s="111"/>
      <c r="D145" s="112"/>
      <c r="E145" s="113">
        <f>SUM(E140:E143)</f>
        <v>5</v>
      </c>
      <c r="F145" s="88"/>
      <c r="G145" s="87">
        <f>SUM(G140:G144)</f>
        <v>44000</v>
      </c>
      <c r="H145" s="113">
        <f>SUM(H140:H143)</f>
        <v>5</v>
      </c>
      <c r="I145" s="88"/>
      <c r="J145" s="87">
        <f>SUM(J140:J144)</f>
        <v>44000</v>
      </c>
      <c r="K145" s="89">
        <f>SUM(K140:K143)</f>
        <v>1</v>
      </c>
      <c r="L145" s="88"/>
      <c r="M145" s="87">
        <f>SUM(M140:M144)</f>
        <v>2100</v>
      </c>
      <c r="N145" s="89">
        <f>SUM(N140:N143)</f>
        <v>1</v>
      </c>
      <c r="O145" s="88"/>
      <c r="P145" s="87">
        <f>SUM(P140:P144)</f>
        <v>2102.7600000000002</v>
      </c>
      <c r="Q145" s="89">
        <f>SUM(Q140:Q143)</f>
        <v>0</v>
      </c>
      <c r="R145" s="88"/>
      <c r="S145" s="87">
        <f>SUM(S140:S144)</f>
        <v>0</v>
      </c>
      <c r="T145" s="89">
        <f>SUM(T140:T143)</f>
        <v>0</v>
      </c>
      <c r="U145" s="88"/>
      <c r="V145" s="87">
        <f>SUM(V140:V144)</f>
        <v>0</v>
      </c>
      <c r="W145" s="96">
        <f>SUM(W140:W144)</f>
        <v>46100</v>
      </c>
      <c r="X145" s="96">
        <f>SUM(X140:X144)</f>
        <v>46102.76</v>
      </c>
      <c r="Y145" s="96">
        <f t="shared" ref="Y145:Y184" si="185">W145-X145</f>
        <v>-2.7600000000020373</v>
      </c>
      <c r="Z145" s="96">
        <f>Y145/W145</f>
        <v>-5.9869848156226403E-5</v>
      </c>
      <c r="AA145" s="253"/>
      <c r="AB145" s="5"/>
      <c r="AC145" s="5"/>
      <c r="AD145" s="5"/>
      <c r="AE145" s="5"/>
      <c r="AF145" s="5"/>
      <c r="AG145" s="5"/>
    </row>
    <row r="146" spans="1:33" ht="30" customHeight="1" thickBot="1">
      <c r="A146" s="118" t="s">
        <v>20</v>
      </c>
      <c r="B146" s="91">
        <v>11</v>
      </c>
      <c r="C146" s="120" t="s">
        <v>201</v>
      </c>
      <c r="D146" s="114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8"/>
      <c r="X146" s="38"/>
      <c r="Y146" s="282"/>
      <c r="Z146" s="38"/>
      <c r="AA146" s="247"/>
      <c r="AB146" s="5"/>
      <c r="AC146" s="5"/>
      <c r="AD146" s="5"/>
      <c r="AE146" s="5"/>
      <c r="AF146" s="5"/>
      <c r="AG146" s="5"/>
    </row>
    <row r="147" spans="1:33" ht="30" customHeight="1">
      <c r="A147" s="147" t="s">
        <v>23</v>
      </c>
      <c r="B147" s="136">
        <v>43841</v>
      </c>
      <c r="C147" s="140" t="s">
        <v>202</v>
      </c>
      <c r="D147" s="81" t="s">
        <v>58</v>
      </c>
      <c r="E147" s="82"/>
      <c r="F147" s="83"/>
      <c r="G147" s="84">
        <f t="shared" ref="G147" si="186">E147*F147</f>
        <v>0</v>
      </c>
      <c r="H147" s="82"/>
      <c r="I147" s="83"/>
      <c r="J147" s="84">
        <f t="shared" ref="J147" si="187">H147*I147</f>
        <v>0</v>
      </c>
      <c r="K147" s="82"/>
      <c r="L147" s="83"/>
      <c r="M147" s="84">
        <f t="shared" ref="M147" si="188">K147*L147</f>
        <v>0</v>
      </c>
      <c r="N147" s="82"/>
      <c r="O147" s="83"/>
      <c r="P147" s="84">
        <f t="shared" ref="P147" si="189">N147*O147</f>
        <v>0</v>
      </c>
      <c r="Q147" s="82"/>
      <c r="R147" s="83"/>
      <c r="S147" s="84">
        <f t="shared" ref="S147" si="190">Q147*R147</f>
        <v>0</v>
      </c>
      <c r="T147" s="82"/>
      <c r="U147" s="83"/>
      <c r="V147" s="84">
        <f t="shared" ref="V147" si="191">T147*U147</f>
        <v>0</v>
      </c>
      <c r="W147" s="142">
        <f>G147+M147+S147</f>
        <v>0</v>
      </c>
      <c r="X147" s="276">
        <f t="shared" ref="X147:X148" si="192">J147+P147+V147</f>
        <v>0</v>
      </c>
      <c r="Y147" s="276">
        <f t="shared" si="185"/>
        <v>0</v>
      </c>
      <c r="Z147" s="284" t="e">
        <f t="shared" ref="Z147:Z148" si="193">Y147/W147</f>
        <v>#DIV/0!</v>
      </c>
      <c r="AA147" s="254"/>
      <c r="AB147" s="57"/>
      <c r="AC147" s="57"/>
      <c r="AD147" s="57"/>
      <c r="AE147" s="57"/>
      <c r="AF147" s="57"/>
      <c r="AG147" s="57"/>
    </row>
    <row r="148" spans="1:33" ht="30" customHeight="1" thickBot="1">
      <c r="A148" s="148" t="s">
        <v>23</v>
      </c>
      <c r="B148" s="136">
        <v>43872</v>
      </c>
      <c r="C148" s="86" t="s">
        <v>202</v>
      </c>
      <c r="D148" s="60" t="s">
        <v>58</v>
      </c>
      <c r="E148" s="61"/>
      <c r="F148" s="62"/>
      <c r="G148" s="54">
        <f>E148*F148</f>
        <v>0</v>
      </c>
      <c r="H148" s="61"/>
      <c r="I148" s="62"/>
      <c r="J148" s="54">
        <f>H148*I148</f>
        <v>0</v>
      </c>
      <c r="K148" s="61"/>
      <c r="L148" s="62"/>
      <c r="M148" s="63">
        <f>K148*L148</f>
        <v>0</v>
      </c>
      <c r="N148" s="61"/>
      <c r="O148" s="62"/>
      <c r="P148" s="63">
        <f>N148*O148</f>
        <v>0</v>
      </c>
      <c r="Q148" s="61"/>
      <c r="R148" s="62"/>
      <c r="S148" s="63">
        <f>Q148*R148</f>
        <v>0</v>
      </c>
      <c r="T148" s="61"/>
      <c r="U148" s="62"/>
      <c r="V148" s="63">
        <f>T148*U148</f>
        <v>0</v>
      </c>
      <c r="W148" s="144">
        <f>G148+M148+S148</f>
        <v>0</v>
      </c>
      <c r="X148" s="276">
        <f t="shared" si="192"/>
        <v>0</v>
      </c>
      <c r="Y148" s="276">
        <f t="shared" si="185"/>
        <v>0</v>
      </c>
      <c r="Z148" s="284" t="e">
        <f t="shared" si="193"/>
        <v>#DIV/0!</v>
      </c>
      <c r="AA148" s="255"/>
      <c r="AB148" s="56"/>
      <c r="AC148" s="57"/>
      <c r="AD148" s="57"/>
      <c r="AE148" s="57"/>
      <c r="AF148" s="57"/>
      <c r="AG148" s="57"/>
    </row>
    <row r="149" spans="1:33" ht="30" customHeight="1" thickBot="1">
      <c r="A149" s="451" t="s">
        <v>203</v>
      </c>
      <c r="B149" s="452"/>
      <c r="C149" s="452"/>
      <c r="D149" s="453"/>
      <c r="E149" s="113">
        <f>SUM(E147:E148)</f>
        <v>0</v>
      </c>
      <c r="F149" s="88"/>
      <c r="G149" s="87">
        <f>SUM(G147:G148)</f>
        <v>0</v>
      </c>
      <c r="H149" s="113">
        <f>SUM(H147:H148)</f>
        <v>0</v>
      </c>
      <c r="I149" s="88"/>
      <c r="J149" s="87">
        <f>SUM(J147:J148)</f>
        <v>0</v>
      </c>
      <c r="K149" s="89">
        <f>SUM(K147:K148)</f>
        <v>0</v>
      </c>
      <c r="L149" s="88"/>
      <c r="M149" s="87">
        <f>SUM(M147:M148)</f>
        <v>0</v>
      </c>
      <c r="N149" s="89">
        <f>SUM(N147:N148)</f>
        <v>0</v>
      </c>
      <c r="O149" s="88"/>
      <c r="P149" s="87">
        <f>SUM(P147:P148)</f>
        <v>0</v>
      </c>
      <c r="Q149" s="89">
        <f>SUM(Q147:Q148)</f>
        <v>0</v>
      </c>
      <c r="R149" s="88"/>
      <c r="S149" s="87">
        <f>SUM(S147:S148)</f>
        <v>0</v>
      </c>
      <c r="T149" s="89">
        <f>SUM(T147:T148)</f>
        <v>0</v>
      </c>
      <c r="U149" s="88"/>
      <c r="V149" s="87">
        <f>SUM(V147:V148)</f>
        <v>0</v>
      </c>
      <c r="W149" s="96">
        <f>SUM(W147:W148)</f>
        <v>0</v>
      </c>
      <c r="X149" s="96">
        <f>SUM(X147:X148)</f>
        <v>0</v>
      </c>
      <c r="Y149" s="96">
        <f t="shared" si="185"/>
        <v>0</v>
      </c>
      <c r="Z149" s="96" t="e">
        <f>Y149/W149</f>
        <v>#DIV/0!</v>
      </c>
      <c r="AA149" s="253"/>
      <c r="AB149" s="5"/>
      <c r="AC149" s="5"/>
      <c r="AD149" s="5"/>
      <c r="AE149" s="5"/>
      <c r="AF149" s="5"/>
      <c r="AG149" s="5"/>
    </row>
    <row r="150" spans="1:33" ht="30" customHeight="1" thickBot="1">
      <c r="A150" s="90" t="s">
        <v>20</v>
      </c>
      <c r="B150" s="91">
        <v>12</v>
      </c>
      <c r="C150" s="92" t="s">
        <v>204</v>
      </c>
      <c r="D150" s="20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8"/>
      <c r="X150" s="38"/>
      <c r="Y150" s="282"/>
      <c r="Z150" s="38"/>
      <c r="AA150" s="247"/>
      <c r="AB150" s="5"/>
      <c r="AC150" s="5"/>
      <c r="AD150" s="5"/>
      <c r="AE150" s="5"/>
      <c r="AF150" s="5"/>
      <c r="AG150" s="5"/>
    </row>
    <row r="151" spans="1:33" ht="30" customHeight="1">
      <c r="A151" s="79" t="s">
        <v>23</v>
      </c>
      <c r="B151" s="149">
        <v>43842</v>
      </c>
      <c r="C151" s="206" t="s">
        <v>205</v>
      </c>
      <c r="D151" s="209" t="s">
        <v>206</v>
      </c>
      <c r="E151" s="141"/>
      <c r="F151" s="83"/>
      <c r="G151" s="84">
        <f t="shared" ref="G151:G153" si="194">E151*F151</f>
        <v>0</v>
      </c>
      <c r="H151" s="141"/>
      <c r="I151" s="83"/>
      <c r="J151" s="84">
        <f t="shared" ref="J151:J153" si="195">H151*I151</f>
        <v>0</v>
      </c>
      <c r="K151" s="82"/>
      <c r="L151" s="83"/>
      <c r="M151" s="84">
        <f t="shared" ref="M151:M153" si="196">K151*L151</f>
        <v>0</v>
      </c>
      <c r="N151" s="82"/>
      <c r="O151" s="83"/>
      <c r="P151" s="84">
        <f t="shared" ref="P151:P153" si="197">N151*O151</f>
        <v>0</v>
      </c>
      <c r="Q151" s="82"/>
      <c r="R151" s="83"/>
      <c r="S151" s="84">
        <f t="shared" ref="S151:S154" si="198">Q151*R151</f>
        <v>0</v>
      </c>
      <c r="T151" s="82"/>
      <c r="U151" s="83"/>
      <c r="V151" s="84">
        <f t="shared" ref="V151:V154" si="199">T151*U151</f>
        <v>0</v>
      </c>
      <c r="W151" s="150">
        <f>G151+M151+S151</f>
        <v>0</v>
      </c>
      <c r="X151" s="276">
        <f t="shared" ref="X151:X154" si="200">J151+P151+V151</f>
        <v>0</v>
      </c>
      <c r="Y151" s="276">
        <f t="shared" si="185"/>
        <v>0</v>
      </c>
      <c r="Z151" s="284" t="e">
        <f t="shared" ref="Z151:Z154" si="201">Y151/W151</f>
        <v>#DIV/0!</v>
      </c>
      <c r="AA151" s="256"/>
      <c r="AB151" s="56"/>
      <c r="AC151" s="57"/>
      <c r="AD151" s="57"/>
      <c r="AE151" s="57"/>
      <c r="AF151" s="57"/>
      <c r="AG151" s="57"/>
    </row>
    <row r="152" spans="1:33" ht="37.5" customHeight="1">
      <c r="A152" s="48" t="s">
        <v>23</v>
      </c>
      <c r="B152" s="136">
        <v>43873</v>
      </c>
      <c r="C152" s="350" t="s">
        <v>255</v>
      </c>
      <c r="D152" s="210" t="s">
        <v>184</v>
      </c>
      <c r="E152" s="137">
        <v>150</v>
      </c>
      <c r="F152" s="53">
        <v>173.33333300000001</v>
      </c>
      <c r="G152" s="54">
        <f t="shared" si="194"/>
        <v>25999.999950000001</v>
      </c>
      <c r="H152" s="137">
        <v>310</v>
      </c>
      <c r="I152" s="53">
        <v>160</v>
      </c>
      <c r="J152" s="54">
        <f t="shared" si="195"/>
        <v>49600</v>
      </c>
      <c r="K152" s="52"/>
      <c r="L152" s="53"/>
      <c r="M152" s="54">
        <f t="shared" si="196"/>
        <v>0</v>
      </c>
      <c r="N152" s="52"/>
      <c r="O152" s="53"/>
      <c r="P152" s="54">
        <f t="shared" si="197"/>
        <v>0</v>
      </c>
      <c r="Q152" s="52"/>
      <c r="R152" s="53"/>
      <c r="S152" s="54">
        <f t="shared" si="198"/>
        <v>0</v>
      </c>
      <c r="T152" s="52"/>
      <c r="U152" s="53"/>
      <c r="V152" s="54">
        <f t="shared" si="199"/>
        <v>0</v>
      </c>
      <c r="W152" s="151">
        <f>G152+M152+S152</f>
        <v>25999.999950000001</v>
      </c>
      <c r="X152" s="276">
        <f t="shared" si="200"/>
        <v>49600</v>
      </c>
      <c r="Y152" s="276">
        <f t="shared" si="185"/>
        <v>-23600.000049999999</v>
      </c>
      <c r="Z152" s="284">
        <f t="shared" si="201"/>
        <v>-0.90769231136094664</v>
      </c>
      <c r="AA152" s="393" t="s">
        <v>375</v>
      </c>
      <c r="AB152" s="57"/>
      <c r="AC152" s="57"/>
      <c r="AD152" s="57"/>
      <c r="AE152" s="57"/>
      <c r="AF152" s="57"/>
      <c r="AG152" s="57"/>
    </row>
    <row r="153" spans="1:33" ht="30" customHeight="1">
      <c r="A153" s="58" t="s">
        <v>23</v>
      </c>
      <c r="B153" s="143">
        <v>43902</v>
      </c>
      <c r="C153" s="86" t="s">
        <v>207</v>
      </c>
      <c r="D153" s="211" t="s">
        <v>184</v>
      </c>
      <c r="E153" s="139"/>
      <c r="F153" s="62"/>
      <c r="G153" s="63">
        <f t="shared" si="194"/>
        <v>0</v>
      </c>
      <c r="H153" s="139"/>
      <c r="I153" s="62"/>
      <c r="J153" s="63">
        <f t="shared" si="195"/>
        <v>0</v>
      </c>
      <c r="K153" s="61"/>
      <c r="L153" s="62"/>
      <c r="M153" s="63">
        <f t="shared" si="196"/>
        <v>0</v>
      </c>
      <c r="N153" s="61"/>
      <c r="O153" s="62"/>
      <c r="P153" s="63">
        <f t="shared" si="197"/>
        <v>0</v>
      </c>
      <c r="Q153" s="61"/>
      <c r="R153" s="62"/>
      <c r="S153" s="63">
        <f t="shared" si="198"/>
        <v>0</v>
      </c>
      <c r="T153" s="61"/>
      <c r="U153" s="62"/>
      <c r="V153" s="63">
        <f t="shared" si="199"/>
        <v>0</v>
      </c>
      <c r="W153" s="152">
        <f>G153+M153+S153</f>
        <v>0</v>
      </c>
      <c r="X153" s="276">
        <f t="shared" si="200"/>
        <v>0</v>
      </c>
      <c r="Y153" s="276">
        <f t="shared" si="185"/>
        <v>0</v>
      </c>
      <c r="Z153" s="284" t="e">
        <f t="shared" si="201"/>
        <v>#DIV/0!</v>
      </c>
      <c r="AA153" s="258"/>
      <c r="AB153" s="57"/>
      <c r="AC153" s="57"/>
      <c r="AD153" s="57"/>
      <c r="AE153" s="57"/>
      <c r="AF153" s="57"/>
      <c r="AG153" s="57"/>
    </row>
    <row r="154" spans="1:33" ht="30" customHeight="1" thickBot="1">
      <c r="A154" s="58" t="s">
        <v>23</v>
      </c>
      <c r="B154" s="143">
        <v>43933</v>
      </c>
      <c r="C154" s="239" t="s">
        <v>263</v>
      </c>
      <c r="D154" s="212"/>
      <c r="E154" s="139"/>
      <c r="F154" s="62">
        <v>0.22</v>
      </c>
      <c r="G154" s="63">
        <f>E154*F154</f>
        <v>0</v>
      </c>
      <c r="H154" s="139"/>
      <c r="I154" s="62">
        <v>0.22</v>
      </c>
      <c r="J154" s="63">
        <f>H154*I154</f>
        <v>0</v>
      </c>
      <c r="K154" s="61"/>
      <c r="L154" s="62">
        <v>0.22</v>
      </c>
      <c r="M154" s="63">
        <f>K154*L154</f>
        <v>0</v>
      </c>
      <c r="N154" s="61"/>
      <c r="O154" s="62">
        <v>0.22</v>
      </c>
      <c r="P154" s="63">
        <f>N154*O154</f>
        <v>0</v>
      </c>
      <c r="Q154" s="61"/>
      <c r="R154" s="62">
        <v>0.22</v>
      </c>
      <c r="S154" s="63">
        <f t="shared" si="198"/>
        <v>0</v>
      </c>
      <c r="T154" s="61"/>
      <c r="U154" s="62">
        <v>0.22</v>
      </c>
      <c r="V154" s="63">
        <f t="shared" si="199"/>
        <v>0</v>
      </c>
      <c r="W154" s="64">
        <f>G154+M154+S154</f>
        <v>0</v>
      </c>
      <c r="X154" s="276">
        <f t="shared" si="200"/>
        <v>0</v>
      </c>
      <c r="Y154" s="276">
        <f t="shared" si="185"/>
        <v>0</v>
      </c>
      <c r="Z154" s="284" t="e">
        <f t="shared" si="201"/>
        <v>#DIV/0!</v>
      </c>
      <c r="AA154" s="251"/>
      <c r="AB154" s="5"/>
      <c r="AC154" s="5"/>
      <c r="AD154" s="5"/>
      <c r="AE154" s="5"/>
      <c r="AF154" s="5"/>
      <c r="AG154" s="5"/>
    </row>
    <row r="155" spans="1:33" ht="30" customHeight="1" thickBot="1">
      <c r="A155" s="109" t="s">
        <v>208</v>
      </c>
      <c r="B155" s="110"/>
      <c r="C155" s="111"/>
      <c r="D155" s="208"/>
      <c r="E155" s="113">
        <f>SUM(E151:E153)</f>
        <v>150</v>
      </c>
      <c r="F155" s="88"/>
      <c r="G155" s="87">
        <f>SUM(G151:G154)</f>
        <v>25999.999950000001</v>
      </c>
      <c r="H155" s="113">
        <f>SUM(H151:H153)</f>
        <v>310</v>
      </c>
      <c r="I155" s="88"/>
      <c r="J155" s="87">
        <f>SUM(J151:J154)</f>
        <v>49600</v>
      </c>
      <c r="K155" s="89">
        <f>SUM(K151:K153)</f>
        <v>0</v>
      </c>
      <c r="L155" s="88"/>
      <c r="M155" s="87">
        <f>SUM(M151:M154)</f>
        <v>0</v>
      </c>
      <c r="N155" s="89">
        <f>SUM(N151:N153)</f>
        <v>0</v>
      </c>
      <c r="O155" s="88"/>
      <c r="P155" s="87">
        <f>SUM(P151:P154)</f>
        <v>0</v>
      </c>
      <c r="Q155" s="89">
        <f>SUM(Q151:Q153)</f>
        <v>0</v>
      </c>
      <c r="R155" s="88"/>
      <c r="S155" s="87">
        <f>SUM(S151:S154)</f>
        <v>0</v>
      </c>
      <c r="T155" s="89">
        <f>SUM(T151:T153)</f>
        <v>0</v>
      </c>
      <c r="U155" s="88"/>
      <c r="V155" s="87">
        <f>SUM(V151:V154)</f>
        <v>0</v>
      </c>
      <c r="W155" s="96">
        <f t="shared" ref="W155:X155" si="202">SUM(W151:W154)</f>
        <v>25999.999950000001</v>
      </c>
      <c r="X155" s="96">
        <f t="shared" si="202"/>
        <v>49600</v>
      </c>
      <c r="Y155" s="96">
        <f t="shared" si="185"/>
        <v>-23600.000049999999</v>
      </c>
      <c r="Z155" s="96">
        <f>Y155/W155</f>
        <v>-0.90769231136094664</v>
      </c>
      <c r="AA155" s="253"/>
      <c r="AB155" s="5"/>
      <c r="AC155" s="5"/>
      <c r="AD155" s="5"/>
      <c r="AE155" s="5"/>
      <c r="AF155" s="5"/>
      <c r="AG155" s="5"/>
    </row>
    <row r="156" spans="1:33" ht="30" customHeight="1" thickBot="1">
      <c r="A156" s="90" t="s">
        <v>20</v>
      </c>
      <c r="B156" s="233">
        <v>13</v>
      </c>
      <c r="C156" s="92" t="s">
        <v>209</v>
      </c>
      <c r="D156" s="36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8"/>
      <c r="X156" s="38"/>
      <c r="Y156" s="282"/>
      <c r="Z156" s="38"/>
      <c r="AA156" s="247"/>
      <c r="AB156" s="4"/>
      <c r="AC156" s="5"/>
      <c r="AD156" s="5"/>
      <c r="AE156" s="5"/>
      <c r="AF156" s="5"/>
      <c r="AG156" s="5"/>
    </row>
    <row r="157" spans="1:33" ht="30" customHeight="1">
      <c r="A157" s="199" t="s">
        <v>21</v>
      </c>
      <c r="B157" s="200" t="s">
        <v>210</v>
      </c>
      <c r="C157" s="228" t="s">
        <v>211</v>
      </c>
      <c r="D157" s="66"/>
      <c r="E157" s="67">
        <f>SUM(E158:E160)</f>
        <v>1</v>
      </c>
      <c r="F157" s="68"/>
      <c r="G157" s="69">
        <f>SUM(G158:G161)</f>
        <v>2000</v>
      </c>
      <c r="H157" s="67">
        <f>SUM(H158:H160)</f>
        <v>1</v>
      </c>
      <c r="I157" s="68"/>
      <c r="J157" s="69">
        <f>SUM(J158:J161)</f>
        <v>2000</v>
      </c>
      <c r="K157" s="67">
        <f>SUM(K158:K160)</f>
        <v>0</v>
      </c>
      <c r="L157" s="68"/>
      <c r="M157" s="69">
        <f>SUM(M158:M161)</f>
        <v>0</v>
      </c>
      <c r="N157" s="67">
        <f>SUM(N158:N160)</f>
        <v>0</v>
      </c>
      <c r="O157" s="68"/>
      <c r="P157" s="69">
        <f>SUM(P158:P161)</f>
        <v>0</v>
      </c>
      <c r="Q157" s="67">
        <f>SUM(Q158:Q160)</f>
        <v>0</v>
      </c>
      <c r="R157" s="68"/>
      <c r="S157" s="69">
        <f>SUM(S158:S161)</f>
        <v>0</v>
      </c>
      <c r="T157" s="67">
        <f>SUM(T158:T160)</f>
        <v>0</v>
      </c>
      <c r="U157" s="68"/>
      <c r="V157" s="69">
        <f>SUM(V158:V161)</f>
        <v>0</v>
      </c>
      <c r="W157" s="69">
        <f>SUM(W158:W161)</f>
        <v>2000</v>
      </c>
      <c r="X157" s="69">
        <f>SUM(X158:X161)</f>
        <v>2000</v>
      </c>
      <c r="Y157" s="69">
        <f t="shared" si="185"/>
        <v>0</v>
      </c>
      <c r="Z157" s="69">
        <f>Y157/W157</f>
        <v>0</v>
      </c>
      <c r="AA157" s="250"/>
      <c r="AB157" s="47"/>
      <c r="AC157" s="47"/>
      <c r="AD157" s="47"/>
      <c r="AE157" s="47"/>
      <c r="AF157" s="47"/>
      <c r="AG157" s="47"/>
    </row>
    <row r="158" spans="1:33" ht="30" customHeight="1">
      <c r="A158" s="48" t="s">
        <v>23</v>
      </c>
      <c r="B158" s="201" t="s">
        <v>212</v>
      </c>
      <c r="C158" s="229" t="s">
        <v>213</v>
      </c>
      <c r="D158" s="265" t="s">
        <v>87</v>
      </c>
      <c r="E158" s="52"/>
      <c r="F158" s="53"/>
      <c r="G158" s="54">
        <f t="shared" ref="G158:G160" si="203">E158*F158</f>
        <v>0</v>
      </c>
      <c r="H158" s="52"/>
      <c r="I158" s="53"/>
      <c r="J158" s="54">
        <f t="shared" ref="J158:J160" si="204">H158*I158</f>
        <v>0</v>
      </c>
      <c r="K158" s="52"/>
      <c r="L158" s="53"/>
      <c r="M158" s="54">
        <f t="shared" ref="M158:M161" si="205">K158*L158</f>
        <v>0</v>
      </c>
      <c r="N158" s="52"/>
      <c r="O158" s="53"/>
      <c r="P158" s="54">
        <f t="shared" ref="P158:P161" si="206">N158*O158</f>
        <v>0</v>
      </c>
      <c r="Q158" s="52"/>
      <c r="R158" s="53"/>
      <c r="S158" s="54">
        <f t="shared" ref="S158:S161" si="207">Q158*R158</f>
        <v>0</v>
      </c>
      <c r="T158" s="52"/>
      <c r="U158" s="53"/>
      <c r="V158" s="54">
        <f t="shared" ref="V158:V161" si="208">T158*U158</f>
        <v>0</v>
      </c>
      <c r="W158" s="55">
        <f t="shared" ref="W158:W183" si="209">G158+M158+S158</f>
        <v>0</v>
      </c>
      <c r="X158" s="276">
        <f t="shared" ref="X158:X183" si="210">J158+P158+V158</f>
        <v>0</v>
      </c>
      <c r="Y158" s="276">
        <f t="shared" si="185"/>
        <v>0</v>
      </c>
      <c r="Z158" s="284" t="e">
        <f t="shared" ref="Z158:Z183" si="211">Y158/W158</f>
        <v>#DIV/0!</v>
      </c>
      <c r="AA158" s="240"/>
      <c r="AB158" s="57"/>
      <c r="AC158" s="57"/>
      <c r="AD158" s="57"/>
      <c r="AE158" s="57"/>
      <c r="AF158" s="57"/>
      <c r="AG158" s="57"/>
    </row>
    <row r="159" spans="1:33" ht="53.25" customHeight="1">
      <c r="A159" s="48" t="s">
        <v>23</v>
      </c>
      <c r="B159" s="201" t="s">
        <v>214</v>
      </c>
      <c r="C159" s="230" t="s">
        <v>215</v>
      </c>
      <c r="D159" s="265" t="s">
        <v>87</v>
      </c>
      <c r="E159" s="52">
        <v>1</v>
      </c>
      <c r="F159" s="53">
        <v>2000</v>
      </c>
      <c r="G159" s="54">
        <f t="shared" si="203"/>
        <v>2000</v>
      </c>
      <c r="H159" s="52">
        <v>1</v>
      </c>
      <c r="I159" s="53">
        <v>2000</v>
      </c>
      <c r="J159" s="54">
        <f t="shared" si="204"/>
        <v>2000</v>
      </c>
      <c r="K159" s="52"/>
      <c r="L159" s="53"/>
      <c r="M159" s="54">
        <f t="shared" si="205"/>
        <v>0</v>
      </c>
      <c r="N159" s="52"/>
      <c r="O159" s="53"/>
      <c r="P159" s="54">
        <f t="shared" si="206"/>
        <v>0</v>
      </c>
      <c r="Q159" s="52"/>
      <c r="R159" s="53"/>
      <c r="S159" s="54">
        <f t="shared" si="207"/>
        <v>0</v>
      </c>
      <c r="T159" s="52"/>
      <c r="U159" s="53"/>
      <c r="V159" s="54">
        <f t="shared" si="208"/>
        <v>0</v>
      </c>
      <c r="W159" s="55">
        <f t="shared" si="209"/>
        <v>2000</v>
      </c>
      <c r="X159" s="276">
        <f t="shared" si="210"/>
        <v>2000</v>
      </c>
      <c r="Y159" s="276">
        <f t="shared" si="185"/>
        <v>0</v>
      </c>
      <c r="Z159" s="284">
        <f t="shared" si="211"/>
        <v>0</v>
      </c>
      <c r="AA159" s="379" t="s">
        <v>376</v>
      </c>
      <c r="AB159" s="57"/>
      <c r="AC159" s="57"/>
      <c r="AD159" s="57"/>
      <c r="AE159" s="57"/>
      <c r="AF159" s="57"/>
      <c r="AG159" s="57"/>
    </row>
    <row r="160" spans="1:33" ht="30" customHeight="1">
      <c r="A160" s="48" t="s">
        <v>23</v>
      </c>
      <c r="B160" s="201" t="s">
        <v>216</v>
      </c>
      <c r="C160" s="230" t="s">
        <v>217</v>
      </c>
      <c r="D160" s="51" t="s">
        <v>87</v>
      </c>
      <c r="E160" s="52"/>
      <c r="F160" s="53"/>
      <c r="G160" s="54">
        <f t="shared" si="203"/>
        <v>0</v>
      </c>
      <c r="H160" s="52"/>
      <c r="I160" s="53"/>
      <c r="J160" s="54">
        <f t="shared" si="204"/>
        <v>0</v>
      </c>
      <c r="K160" s="52"/>
      <c r="L160" s="53"/>
      <c r="M160" s="54">
        <f t="shared" si="205"/>
        <v>0</v>
      </c>
      <c r="N160" s="52"/>
      <c r="O160" s="53"/>
      <c r="P160" s="54">
        <f t="shared" si="206"/>
        <v>0</v>
      </c>
      <c r="Q160" s="52"/>
      <c r="R160" s="53"/>
      <c r="S160" s="54">
        <f t="shared" si="207"/>
        <v>0</v>
      </c>
      <c r="T160" s="52"/>
      <c r="U160" s="53"/>
      <c r="V160" s="54">
        <f t="shared" si="208"/>
        <v>0</v>
      </c>
      <c r="W160" s="55">
        <f t="shared" si="209"/>
        <v>0</v>
      </c>
      <c r="X160" s="276">
        <f t="shared" si="210"/>
        <v>0</v>
      </c>
      <c r="Y160" s="276">
        <f t="shared" si="185"/>
        <v>0</v>
      </c>
      <c r="Z160" s="284" t="e">
        <f t="shared" si="211"/>
        <v>#DIV/0!</v>
      </c>
      <c r="AA160" s="240"/>
      <c r="AB160" s="57"/>
      <c r="AC160" s="57"/>
      <c r="AD160" s="57"/>
      <c r="AE160" s="57"/>
      <c r="AF160" s="57"/>
      <c r="AG160" s="57"/>
    </row>
    <row r="161" spans="1:33" ht="30" customHeight="1" thickBot="1">
      <c r="A161" s="71" t="s">
        <v>23</v>
      </c>
      <c r="B161" s="234" t="s">
        <v>218</v>
      </c>
      <c r="C161" s="230" t="s">
        <v>219</v>
      </c>
      <c r="D161" s="72"/>
      <c r="E161" s="73"/>
      <c r="F161" s="271">
        <v>0.22</v>
      </c>
      <c r="G161" s="75">
        <f>E161*F161</f>
        <v>0</v>
      </c>
      <c r="H161" s="73"/>
      <c r="I161" s="271">
        <v>0.22</v>
      </c>
      <c r="J161" s="75">
        <f>H161*I161</f>
        <v>0</v>
      </c>
      <c r="K161" s="73"/>
      <c r="L161" s="271">
        <v>0.22</v>
      </c>
      <c r="M161" s="75">
        <f t="shared" si="205"/>
        <v>0</v>
      </c>
      <c r="N161" s="73"/>
      <c r="O161" s="271">
        <v>0.22</v>
      </c>
      <c r="P161" s="75">
        <f t="shared" si="206"/>
        <v>0</v>
      </c>
      <c r="Q161" s="73"/>
      <c r="R161" s="271">
        <v>0.22</v>
      </c>
      <c r="S161" s="75">
        <f t="shared" si="207"/>
        <v>0</v>
      </c>
      <c r="T161" s="73"/>
      <c r="U161" s="271">
        <v>0.22</v>
      </c>
      <c r="V161" s="75">
        <f t="shared" si="208"/>
        <v>0</v>
      </c>
      <c r="W161" s="153">
        <f t="shared" si="209"/>
        <v>0</v>
      </c>
      <c r="X161" s="276">
        <f t="shared" si="210"/>
        <v>0</v>
      </c>
      <c r="Y161" s="276">
        <f t="shared" si="185"/>
        <v>0</v>
      </c>
      <c r="Z161" s="284" t="e">
        <f t="shared" si="211"/>
        <v>#DIV/0!</v>
      </c>
      <c r="AA161" s="251"/>
      <c r="AB161" s="57"/>
      <c r="AC161" s="57"/>
      <c r="AD161" s="57"/>
      <c r="AE161" s="57"/>
      <c r="AF161" s="57"/>
      <c r="AG161" s="57"/>
    </row>
    <row r="162" spans="1:33" ht="30" customHeight="1">
      <c r="A162" s="227" t="s">
        <v>21</v>
      </c>
      <c r="B162" s="235" t="s">
        <v>210</v>
      </c>
      <c r="C162" s="231" t="s">
        <v>220</v>
      </c>
      <c r="D162" s="42"/>
      <c r="E162" s="43">
        <f>SUM(E163:E165)</f>
        <v>0</v>
      </c>
      <c r="F162" s="44"/>
      <c r="G162" s="45">
        <f>SUM(G163:G166)</f>
        <v>0</v>
      </c>
      <c r="H162" s="43">
        <f>SUM(H163:H165)</f>
        <v>0</v>
      </c>
      <c r="I162" s="44"/>
      <c r="J162" s="45">
        <f>SUM(J163:J166)</f>
        <v>0</v>
      </c>
      <c r="K162" s="43">
        <f>SUM(K163:K165)</f>
        <v>0</v>
      </c>
      <c r="L162" s="44"/>
      <c r="M162" s="45">
        <f>SUM(M163:M166)</f>
        <v>0</v>
      </c>
      <c r="N162" s="43">
        <f>SUM(N163:N165)</f>
        <v>0</v>
      </c>
      <c r="O162" s="44"/>
      <c r="P162" s="45">
        <f>SUM(P163:P166)</f>
        <v>0</v>
      </c>
      <c r="Q162" s="43">
        <f>SUM(Q163:Q165)</f>
        <v>0</v>
      </c>
      <c r="R162" s="44"/>
      <c r="S162" s="45">
        <f>SUM(S163:S166)</f>
        <v>0</v>
      </c>
      <c r="T162" s="43">
        <f>SUM(T163:T165)</f>
        <v>0</v>
      </c>
      <c r="U162" s="44"/>
      <c r="V162" s="45">
        <f>SUM(V163:V166)</f>
        <v>0</v>
      </c>
      <c r="W162" s="45">
        <f>SUM(W163:W166)</f>
        <v>0</v>
      </c>
      <c r="X162" s="45">
        <f>SUM(X163:X166)</f>
        <v>0</v>
      </c>
      <c r="Y162" s="45">
        <f t="shared" si="185"/>
        <v>0</v>
      </c>
      <c r="Z162" s="45" t="e">
        <f>Y162/W162</f>
        <v>#DIV/0!</v>
      </c>
      <c r="AA162" s="45"/>
      <c r="AB162" s="47"/>
      <c r="AC162" s="47"/>
      <c r="AD162" s="47"/>
      <c r="AE162" s="47"/>
      <c r="AF162" s="47"/>
      <c r="AG162" s="47"/>
    </row>
    <row r="163" spans="1:33" ht="30" customHeight="1">
      <c r="A163" s="48" t="s">
        <v>23</v>
      </c>
      <c r="B163" s="201" t="s">
        <v>221</v>
      </c>
      <c r="C163" s="94" t="s">
        <v>222</v>
      </c>
      <c r="D163" s="51"/>
      <c r="E163" s="52"/>
      <c r="F163" s="53"/>
      <c r="G163" s="54">
        <f t="shared" ref="G163:G166" si="212">E163*F163</f>
        <v>0</v>
      </c>
      <c r="H163" s="52"/>
      <c r="I163" s="53"/>
      <c r="J163" s="54">
        <f t="shared" ref="J163:J166" si="213">H163*I163</f>
        <v>0</v>
      </c>
      <c r="K163" s="52"/>
      <c r="L163" s="53"/>
      <c r="M163" s="54">
        <f t="shared" ref="M163:M166" si="214">K163*L163</f>
        <v>0</v>
      </c>
      <c r="N163" s="52"/>
      <c r="O163" s="53"/>
      <c r="P163" s="54">
        <f t="shared" ref="P163:P166" si="215">N163*O163</f>
        <v>0</v>
      </c>
      <c r="Q163" s="52"/>
      <c r="R163" s="53"/>
      <c r="S163" s="54">
        <f t="shared" ref="S163:S166" si="216">Q163*R163</f>
        <v>0</v>
      </c>
      <c r="T163" s="52"/>
      <c r="U163" s="53"/>
      <c r="V163" s="54">
        <f t="shared" ref="V163:V166" si="217">T163*U163</f>
        <v>0</v>
      </c>
      <c r="W163" s="55">
        <f t="shared" si="209"/>
        <v>0</v>
      </c>
      <c r="X163" s="276">
        <f t="shared" si="210"/>
        <v>0</v>
      </c>
      <c r="Y163" s="276">
        <f t="shared" si="185"/>
        <v>0</v>
      </c>
      <c r="Z163" s="284" t="e">
        <f t="shared" si="211"/>
        <v>#DIV/0!</v>
      </c>
      <c r="AA163" s="240"/>
      <c r="AB163" s="57"/>
      <c r="AC163" s="57"/>
      <c r="AD163" s="57"/>
      <c r="AE163" s="57"/>
      <c r="AF163" s="57"/>
      <c r="AG163" s="57"/>
    </row>
    <row r="164" spans="1:33" ht="30" customHeight="1">
      <c r="A164" s="48" t="s">
        <v>23</v>
      </c>
      <c r="B164" s="201" t="s">
        <v>223</v>
      </c>
      <c r="C164" s="94" t="s">
        <v>222</v>
      </c>
      <c r="D164" s="51"/>
      <c r="E164" s="52"/>
      <c r="F164" s="53"/>
      <c r="G164" s="54">
        <f t="shared" si="212"/>
        <v>0</v>
      </c>
      <c r="H164" s="52"/>
      <c r="I164" s="53"/>
      <c r="J164" s="54">
        <f t="shared" si="213"/>
        <v>0</v>
      </c>
      <c r="K164" s="52"/>
      <c r="L164" s="53"/>
      <c r="M164" s="54">
        <f t="shared" si="214"/>
        <v>0</v>
      </c>
      <c r="N164" s="52"/>
      <c r="O164" s="53"/>
      <c r="P164" s="54">
        <f t="shared" si="215"/>
        <v>0</v>
      </c>
      <c r="Q164" s="52"/>
      <c r="R164" s="53"/>
      <c r="S164" s="54">
        <f t="shared" si="216"/>
        <v>0</v>
      </c>
      <c r="T164" s="52"/>
      <c r="U164" s="53"/>
      <c r="V164" s="54">
        <f t="shared" si="217"/>
        <v>0</v>
      </c>
      <c r="W164" s="55">
        <f t="shared" si="209"/>
        <v>0</v>
      </c>
      <c r="X164" s="276">
        <f t="shared" si="210"/>
        <v>0</v>
      </c>
      <c r="Y164" s="276">
        <f t="shared" si="185"/>
        <v>0</v>
      </c>
      <c r="Z164" s="284" t="e">
        <f t="shared" si="211"/>
        <v>#DIV/0!</v>
      </c>
      <c r="AA164" s="240"/>
      <c r="AB164" s="57"/>
      <c r="AC164" s="57"/>
      <c r="AD164" s="57"/>
      <c r="AE164" s="57"/>
      <c r="AF164" s="57"/>
      <c r="AG164" s="57"/>
    </row>
    <row r="165" spans="1:33" ht="30" customHeight="1">
      <c r="A165" s="58" t="s">
        <v>23</v>
      </c>
      <c r="B165" s="224" t="s">
        <v>224</v>
      </c>
      <c r="C165" s="94" t="s">
        <v>222</v>
      </c>
      <c r="D165" s="60"/>
      <c r="E165" s="61"/>
      <c r="F165" s="62"/>
      <c r="G165" s="63">
        <f t="shared" si="212"/>
        <v>0</v>
      </c>
      <c r="H165" s="61"/>
      <c r="I165" s="62"/>
      <c r="J165" s="63">
        <f t="shared" si="213"/>
        <v>0</v>
      </c>
      <c r="K165" s="61"/>
      <c r="L165" s="62"/>
      <c r="M165" s="63">
        <f t="shared" si="214"/>
        <v>0</v>
      </c>
      <c r="N165" s="61"/>
      <c r="O165" s="62"/>
      <c r="P165" s="63">
        <f t="shared" si="215"/>
        <v>0</v>
      </c>
      <c r="Q165" s="61"/>
      <c r="R165" s="62"/>
      <c r="S165" s="63">
        <f t="shared" si="216"/>
        <v>0</v>
      </c>
      <c r="T165" s="61"/>
      <c r="U165" s="62"/>
      <c r="V165" s="63">
        <f t="shared" si="217"/>
        <v>0</v>
      </c>
      <c r="W165" s="64">
        <f t="shared" si="209"/>
        <v>0</v>
      </c>
      <c r="X165" s="276">
        <f t="shared" si="210"/>
        <v>0</v>
      </c>
      <c r="Y165" s="276">
        <f t="shared" si="185"/>
        <v>0</v>
      </c>
      <c r="Z165" s="284" t="e">
        <f t="shared" si="211"/>
        <v>#DIV/0!</v>
      </c>
      <c r="AA165" s="249"/>
      <c r="AB165" s="57"/>
      <c r="AC165" s="57"/>
      <c r="AD165" s="57"/>
      <c r="AE165" s="57"/>
      <c r="AF165" s="57"/>
      <c r="AG165" s="57"/>
    </row>
    <row r="166" spans="1:33" ht="30" customHeight="1" thickBot="1">
      <c r="A166" s="58" t="s">
        <v>23</v>
      </c>
      <c r="B166" s="224" t="s">
        <v>225</v>
      </c>
      <c r="C166" s="95" t="s">
        <v>226</v>
      </c>
      <c r="D166" s="72"/>
      <c r="E166" s="272"/>
      <c r="F166" s="62">
        <v>0.22</v>
      </c>
      <c r="G166" s="63">
        <f t="shared" si="212"/>
        <v>0</v>
      </c>
      <c r="H166" s="272"/>
      <c r="I166" s="62">
        <v>0.22</v>
      </c>
      <c r="J166" s="63">
        <f t="shared" si="213"/>
        <v>0</v>
      </c>
      <c r="K166" s="272"/>
      <c r="L166" s="62">
        <v>0.22</v>
      </c>
      <c r="M166" s="63">
        <f t="shared" si="214"/>
        <v>0</v>
      </c>
      <c r="N166" s="272"/>
      <c r="O166" s="62">
        <v>0.22</v>
      </c>
      <c r="P166" s="63">
        <f t="shared" si="215"/>
        <v>0</v>
      </c>
      <c r="Q166" s="272"/>
      <c r="R166" s="62">
        <v>0.22</v>
      </c>
      <c r="S166" s="63">
        <f t="shared" si="216"/>
        <v>0</v>
      </c>
      <c r="T166" s="272"/>
      <c r="U166" s="62">
        <v>0.22</v>
      </c>
      <c r="V166" s="63">
        <f t="shared" si="217"/>
        <v>0</v>
      </c>
      <c r="W166" s="64">
        <f t="shared" si="209"/>
        <v>0</v>
      </c>
      <c r="X166" s="276">
        <f t="shared" si="210"/>
        <v>0</v>
      </c>
      <c r="Y166" s="276">
        <f t="shared" si="185"/>
        <v>0</v>
      </c>
      <c r="Z166" s="284" t="e">
        <f t="shared" si="211"/>
        <v>#DIV/0!</v>
      </c>
      <c r="AA166" s="251"/>
      <c r="AB166" s="57"/>
      <c r="AC166" s="57"/>
      <c r="AD166" s="57"/>
      <c r="AE166" s="57"/>
      <c r="AF166" s="57"/>
      <c r="AG166" s="57"/>
    </row>
    <row r="167" spans="1:33" ht="30" customHeight="1">
      <c r="A167" s="199" t="s">
        <v>21</v>
      </c>
      <c r="B167" s="236" t="s">
        <v>227</v>
      </c>
      <c r="C167" s="231" t="s">
        <v>228</v>
      </c>
      <c r="D167" s="66"/>
      <c r="E167" s="67">
        <f>SUM(E168:E170)</f>
        <v>0</v>
      </c>
      <c r="F167" s="68"/>
      <c r="G167" s="69">
        <f>SUM(G168:G170)</f>
        <v>0</v>
      </c>
      <c r="H167" s="67">
        <f>SUM(H168:H170)</f>
        <v>0</v>
      </c>
      <c r="I167" s="68"/>
      <c r="J167" s="69">
        <f>SUM(J168:J170)</f>
        <v>0</v>
      </c>
      <c r="K167" s="67">
        <f>SUM(K168:K170)</f>
        <v>0</v>
      </c>
      <c r="L167" s="68"/>
      <c r="M167" s="69">
        <f>SUM(M168:M170)</f>
        <v>0</v>
      </c>
      <c r="N167" s="67">
        <f>SUM(N168:N170)</f>
        <v>0</v>
      </c>
      <c r="O167" s="68"/>
      <c r="P167" s="69">
        <f>SUM(P168:P170)</f>
        <v>0</v>
      </c>
      <c r="Q167" s="67">
        <f>SUM(Q168:Q170)</f>
        <v>0</v>
      </c>
      <c r="R167" s="68"/>
      <c r="S167" s="69">
        <f>SUM(S168:S170)</f>
        <v>0</v>
      </c>
      <c r="T167" s="67">
        <f>SUM(T168:T170)</f>
        <v>0</v>
      </c>
      <c r="U167" s="68"/>
      <c r="V167" s="69">
        <f>SUM(V168:V170)</f>
        <v>0</v>
      </c>
      <c r="W167" s="69">
        <f>SUM(W168:W170)</f>
        <v>0</v>
      </c>
      <c r="X167" s="69">
        <f>SUM(X168:X170)</f>
        <v>0</v>
      </c>
      <c r="Y167" s="69">
        <f t="shared" si="185"/>
        <v>0</v>
      </c>
      <c r="Z167" s="69" t="e">
        <f>Y167/W167</f>
        <v>#DIV/0!</v>
      </c>
      <c r="AA167" s="259"/>
      <c r="AB167" s="47"/>
      <c r="AC167" s="47"/>
      <c r="AD167" s="47"/>
      <c r="AE167" s="47"/>
      <c r="AF167" s="47"/>
      <c r="AG167" s="47"/>
    </row>
    <row r="168" spans="1:33" ht="30" customHeight="1">
      <c r="A168" s="48" t="s">
        <v>23</v>
      </c>
      <c r="B168" s="201" t="s">
        <v>229</v>
      </c>
      <c r="C168" s="94" t="s">
        <v>230</v>
      </c>
      <c r="D168" s="51"/>
      <c r="E168" s="52"/>
      <c r="F168" s="53"/>
      <c r="G168" s="54">
        <f t="shared" ref="G168:G170" si="218">E168*F168</f>
        <v>0</v>
      </c>
      <c r="H168" s="52"/>
      <c r="I168" s="53"/>
      <c r="J168" s="54">
        <f t="shared" ref="J168:J170" si="219">H168*I168</f>
        <v>0</v>
      </c>
      <c r="K168" s="52"/>
      <c r="L168" s="53"/>
      <c r="M168" s="54">
        <f t="shared" ref="M168:M170" si="220">K168*L168</f>
        <v>0</v>
      </c>
      <c r="N168" s="52"/>
      <c r="O168" s="53"/>
      <c r="P168" s="54">
        <f t="shared" ref="P168:P170" si="221">N168*O168</f>
        <v>0</v>
      </c>
      <c r="Q168" s="52"/>
      <c r="R168" s="53"/>
      <c r="S168" s="54">
        <f t="shared" ref="S168:S170" si="222">Q168*R168</f>
        <v>0</v>
      </c>
      <c r="T168" s="52"/>
      <c r="U168" s="53"/>
      <c r="V168" s="54">
        <f t="shared" ref="V168:V170" si="223">T168*U168</f>
        <v>0</v>
      </c>
      <c r="W168" s="55">
        <f t="shared" si="209"/>
        <v>0</v>
      </c>
      <c r="X168" s="276">
        <f t="shared" si="210"/>
        <v>0</v>
      </c>
      <c r="Y168" s="276">
        <f t="shared" si="185"/>
        <v>0</v>
      </c>
      <c r="Z168" s="284" t="e">
        <f t="shared" si="211"/>
        <v>#DIV/0!</v>
      </c>
      <c r="AA168" s="257"/>
      <c r="AB168" s="57"/>
      <c r="AC168" s="57"/>
      <c r="AD168" s="57"/>
      <c r="AE168" s="57"/>
      <c r="AF168" s="57"/>
      <c r="AG168" s="57"/>
    </row>
    <row r="169" spans="1:33" ht="30" customHeight="1">
      <c r="A169" s="48" t="s">
        <v>23</v>
      </c>
      <c r="B169" s="201" t="s">
        <v>231</v>
      </c>
      <c r="C169" s="94" t="s">
        <v>230</v>
      </c>
      <c r="D169" s="51"/>
      <c r="E169" s="52"/>
      <c r="F169" s="53"/>
      <c r="G169" s="54">
        <f t="shared" si="218"/>
        <v>0</v>
      </c>
      <c r="H169" s="52"/>
      <c r="I169" s="53"/>
      <c r="J169" s="54">
        <f t="shared" si="219"/>
        <v>0</v>
      </c>
      <c r="K169" s="52"/>
      <c r="L169" s="53"/>
      <c r="M169" s="54">
        <f t="shared" si="220"/>
        <v>0</v>
      </c>
      <c r="N169" s="52"/>
      <c r="O169" s="53"/>
      <c r="P169" s="54">
        <f t="shared" si="221"/>
        <v>0</v>
      </c>
      <c r="Q169" s="52"/>
      <c r="R169" s="53"/>
      <c r="S169" s="54">
        <f t="shared" si="222"/>
        <v>0</v>
      </c>
      <c r="T169" s="52"/>
      <c r="U169" s="53"/>
      <c r="V169" s="54">
        <f t="shared" si="223"/>
        <v>0</v>
      </c>
      <c r="W169" s="55">
        <f t="shared" si="209"/>
        <v>0</v>
      </c>
      <c r="X169" s="276">
        <f t="shared" si="210"/>
        <v>0</v>
      </c>
      <c r="Y169" s="276">
        <f t="shared" si="185"/>
        <v>0</v>
      </c>
      <c r="Z169" s="284" t="e">
        <f t="shared" si="211"/>
        <v>#DIV/0!</v>
      </c>
      <c r="AA169" s="257"/>
      <c r="AB169" s="57"/>
      <c r="AC169" s="57"/>
      <c r="AD169" s="57"/>
      <c r="AE169" s="57"/>
      <c r="AF169" s="57"/>
      <c r="AG169" s="57"/>
    </row>
    <row r="170" spans="1:33" ht="30" customHeight="1" thickBot="1">
      <c r="A170" s="58" t="s">
        <v>23</v>
      </c>
      <c r="B170" s="224" t="s">
        <v>232</v>
      </c>
      <c r="C170" s="86" t="s">
        <v>230</v>
      </c>
      <c r="D170" s="60"/>
      <c r="E170" s="61"/>
      <c r="F170" s="62"/>
      <c r="G170" s="63">
        <f t="shared" si="218"/>
        <v>0</v>
      </c>
      <c r="H170" s="61"/>
      <c r="I170" s="62"/>
      <c r="J170" s="63">
        <f t="shared" si="219"/>
        <v>0</v>
      </c>
      <c r="K170" s="61"/>
      <c r="L170" s="62"/>
      <c r="M170" s="63">
        <f t="shared" si="220"/>
        <v>0</v>
      </c>
      <c r="N170" s="61"/>
      <c r="O170" s="62"/>
      <c r="P170" s="63">
        <f t="shared" si="221"/>
        <v>0</v>
      </c>
      <c r="Q170" s="61"/>
      <c r="R170" s="62"/>
      <c r="S170" s="63">
        <f t="shared" si="222"/>
        <v>0</v>
      </c>
      <c r="T170" s="61"/>
      <c r="U170" s="62"/>
      <c r="V170" s="63">
        <f t="shared" si="223"/>
        <v>0</v>
      </c>
      <c r="W170" s="64">
        <f t="shared" si="209"/>
        <v>0</v>
      </c>
      <c r="X170" s="276">
        <f t="shared" si="210"/>
        <v>0</v>
      </c>
      <c r="Y170" s="276">
        <f t="shared" si="185"/>
        <v>0</v>
      </c>
      <c r="Z170" s="284" t="e">
        <f t="shared" si="211"/>
        <v>#DIV/0!</v>
      </c>
      <c r="AA170" s="258"/>
      <c r="AB170" s="57"/>
      <c r="AC170" s="57"/>
      <c r="AD170" s="57"/>
      <c r="AE170" s="57"/>
      <c r="AF170" s="57"/>
      <c r="AG170" s="57"/>
    </row>
    <row r="171" spans="1:33" ht="30" customHeight="1">
      <c r="A171" s="199" t="s">
        <v>21</v>
      </c>
      <c r="B171" s="236" t="s">
        <v>233</v>
      </c>
      <c r="C171" s="232" t="s">
        <v>209</v>
      </c>
      <c r="D171" s="66"/>
      <c r="E171" s="67">
        <f>SUM(E172:E182)</f>
        <v>119</v>
      </c>
      <c r="F171" s="68"/>
      <c r="G171" s="69">
        <f>SUM(G172:G183)</f>
        <v>394080</v>
      </c>
      <c r="H171" s="67">
        <f>SUM(H172:H182)</f>
        <v>106</v>
      </c>
      <c r="I171" s="68"/>
      <c r="J171" s="69">
        <f>SUM(J172:J183)</f>
        <v>364159.99950000003</v>
      </c>
      <c r="K171" s="67">
        <f>SUM(K172:K182)</f>
        <v>0</v>
      </c>
      <c r="L171" s="68"/>
      <c r="M171" s="69">
        <f>SUM(M172:M183)</f>
        <v>0</v>
      </c>
      <c r="N171" s="67">
        <f>SUM(N172:N182)</f>
        <v>0</v>
      </c>
      <c r="O171" s="68"/>
      <c r="P171" s="69">
        <f>SUM(P172:P183)</f>
        <v>0</v>
      </c>
      <c r="Q171" s="67">
        <f>SUM(Q172:Q182)</f>
        <v>0</v>
      </c>
      <c r="R171" s="68"/>
      <c r="S171" s="69">
        <f>SUM(S172:S183)</f>
        <v>0</v>
      </c>
      <c r="T171" s="67">
        <f>SUM(T172:T182)</f>
        <v>0</v>
      </c>
      <c r="U171" s="68"/>
      <c r="V171" s="69">
        <f>SUM(V172:V183)</f>
        <v>0</v>
      </c>
      <c r="W171" s="69">
        <f>SUM(W172:W183)</f>
        <v>394080</v>
      </c>
      <c r="X171" s="69">
        <f>SUM(X172:X183)</f>
        <v>364159.99950000003</v>
      </c>
      <c r="Y171" s="69">
        <f t="shared" si="185"/>
        <v>29920.000499999966</v>
      </c>
      <c r="Z171" s="69">
        <f>Y171/W171</f>
        <v>7.5923671589524885E-2</v>
      </c>
      <c r="AA171" s="259"/>
      <c r="AB171" s="47"/>
      <c r="AC171" s="47"/>
      <c r="AD171" s="47"/>
      <c r="AE171" s="47"/>
      <c r="AF171" s="47"/>
      <c r="AG171" s="47"/>
    </row>
    <row r="172" spans="1:33" ht="321" customHeight="1">
      <c r="A172" s="48" t="s">
        <v>23</v>
      </c>
      <c r="B172" s="201" t="s">
        <v>234</v>
      </c>
      <c r="C172" s="394" t="s">
        <v>377</v>
      </c>
      <c r="D172" s="51" t="s">
        <v>87</v>
      </c>
      <c r="E172" s="52">
        <v>1</v>
      </c>
      <c r="F172" s="53">
        <v>125000</v>
      </c>
      <c r="G172" s="54">
        <f t="shared" ref="G172:G175" si="224">E172*F172</f>
        <v>125000</v>
      </c>
      <c r="H172" s="52">
        <v>1</v>
      </c>
      <c r="I172" s="53">
        <v>125000</v>
      </c>
      <c r="J172" s="54">
        <f t="shared" ref="J172:J175" si="225">H172*I172</f>
        <v>125000</v>
      </c>
      <c r="K172" s="52"/>
      <c r="L172" s="53"/>
      <c r="M172" s="54">
        <f t="shared" ref="M172:M182" si="226">K172*L172</f>
        <v>0</v>
      </c>
      <c r="N172" s="52"/>
      <c r="O172" s="53"/>
      <c r="P172" s="54">
        <f t="shared" ref="P172:P182" si="227">N172*O172</f>
        <v>0</v>
      </c>
      <c r="Q172" s="52"/>
      <c r="R172" s="53"/>
      <c r="S172" s="54">
        <f t="shared" ref="S172:S183" si="228">Q172*R172</f>
        <v>0</v>
      </c>
      <c r="T172" s="52"/>
      <c r="U172" s="53"/>
      <c r="V172" s="54">
        <f t="shared" ref="V172:V183" si="229">T172*U172</f>
        <v>0</v>
      </c>
      <c r="W172" s="55">
        <f t="shared" si="209"/>
        <v>125000</v>
      </c>
      <c r="X172" s="276">
        <f t="shared" si="210"/>
        <v>125000</v>
      </c>
      <c r="Y172" s="276">
        <f t="shared" si="185"/>
        <v>0</v>
      </c>
      <c r="Z172" s="284">
        <f t="shared" si="211"/>
        <v>0</v>
      </c>
      <c r="AA172" s="393" t="s">
        <v>380</v>
      </c>
      <c r="AB172" s="57"/>
      <c r="AC172" s="57"/>
      <c r="AD172" s="57"/>
      <c r="AE172" s="57"/>
      <c r="AF172" s="57"/>
      <c r="AG172" s="57"/>
    </row>
    <row r="173" spans="1:33" ht="30" customHeight="1">
      <c r="A173" s="48" t="s">
        <v>23</v>
      </c>
      <c r="B173" s="201" t="s">
        <v>235</v>
      </c>
      <c r="C173" s="350" t="s">
        <v>236</v>
      </c>
      <c r="D173" s="51"/>
      <c r="E173" s="52"/>
      <c r="F173" s="53"/>
      <c r="G173" s="54">
        <f t="shared" si="224"/>
        <v>0</v>
      </c>
      <c r="H173" s="52"/>
      <c r="I173" s="53"/>
      <c r="J173" s="54">
        <f t="shared" si="225"/>
        <v>0</v>
      </c>
      <c r="K173" s="52"/>
      <c r="L173" s="53"/>
      <c r="M173" s="54">
        <f t="shared" si="226"/>
        <v>0</v>
      </c>
      <c r="N173" s="52"/>
      <c r="O173" s="53"/>
      <c r="P173" s="54">
        <f t="shared" si="227"/>
        <v>0</v>
      </c>
      <c r="Q173" s="52"/>
      <c r="R173" s="53"/>
      <c r="S173" s="54">
        <f t="shared" si="228"/>
        <v>0</v>
      </c>
      <c r="T173" s="52"/>
      <c r="U173" s="53"/>
      <c r="V173" s="54">
        <f t="shared" si="229"/>
        <v>0</v>
      </c>
      <c r="W173" s="64">
        <f t="shared" si="209"/>
        <v>0</v>
      </c>
      <c r="X173" s="276">
        <f t="shared" si="210"/>
        <v>0</v>
      </c>
      <c r="Y173" s="276">
        <f t="shared" si="185"/>
        <v>0</v>
      </c>
      <c r="Z173" s="284" t="e">
        <f t="shared" si="211"/>
        <v>#DIV/0!</v>
      </c>
      <c r="AA173" s="257"/>
      <c r="AB173" s="57"/>
      <c r="AC173" s="57"/>
      <c r="AD173" s="57"/>
      <c r="AE173" s="57"/>
      <c r="AF173" s="57"/>
      <c r="AG173" s="57"/>
    </row>
    <row r="174" spans="1:33" ht="30" customHeight="1">
      <c r="A174" s="48" t="s">
        <v>23</v>
      </c>
      <c r="B174" s="201" t="s">
        <v>237</v>
      </c>
      <c r="C174" s="350" t="s">
        <v>238</v>
      </c>
      <c r="D174" s="51"/>
      <c r="E174" s="52"/>
      <c r="F174" s="53"/>
      <c r="G174" s="54">
        <f t="shared" si="224"/>
        <v>0</v>
      </c>
      <c r="H174" s="52"/>
      <c r="I174" s="53"/>
      <c r="J174" s="54">
        <f t="shared" si="225"/>
        <v>0</v>
      </c>
      <c r="K174" s="52"/>
      <c r="L174" s="53"/>
      <c r="M174" s="54">
        <f t="shared" si="226"/>
        <v>0</v>
      </c>
      <c r="N174" s="52"/>
      <c r="O174" s="53"/>
      <c r="P174" s="54">
        <f t="shared" si="227"/>
        <v>0</v>
      </c>
      <c r="Q174" s="52"/>
      <c r="R174" s="53"/>
      <c r="S174" s="54">
        <f t="shared" si="228"/>
        <v>0</v>
      </c>
      <c r="T174" s="52"/>
      <c r="U174" s="53"/>
      <c r="V174" s="54">
        <f t="shared" si="229"/>
        <v>0</v>
      </c>
      <c r="W174" s="64">
        <f t="shared" si="209"/>
        <v>0</v>
      </c>
      <c r="X174" s="276">
        <f t="shared" si="210"/>
        <v>0</v>
      </c>
      <c r="Y174" s="276">
        <f t="shared" si="185"/>
        <v>0</v>
      </c>
      <c r="Z174" s="284" t="e">
        <f t="shared" si="211"/>
        <v>#DIV/0!</v>
      </c>
      <c r="AA174" s="257"/>
      <c r="AB174" s="57"/>
      <c r="AC174" s="57"/>
      <c r="AD174" s="57"/>
      <c r="AE174" s="57"/>
      <c r="AF174" s="57"/>
      <c r="AG174" s="57"/>
    </row>
    <row r="175" spans="1:33" ht="30" customHeight="1">
      <c r="A175" s="48" t="s">
        <v>23</v>
      </c>
      <c r="B175" s="201" t="s">
        <v>239</v>
      </c>
      <c r="C175" s="350" t="s">
        <v>240</v>
      </c>
      <c r="D175" s="51"/>
      <c r="E175" s="52"/>
      <c r="F175" s="53"/>
      <c r="G175" s="54">
        <f t="shared" si="224"/>
        <v>0</v>
      </c>
      <c r="H175" s="52"/>
      <c r="I175" s="53"/>
      <c r="J175" s="54">
        <f t="shared" si="225"/>
        <v>0</v>
      </c>
      <c r="K175" s="52"/>
      <c r="L175" s="53"/>
      <c r="M175" s="54">
        <f t="shared" si="226"/>
        <v>0</v>
      </c>
      <c r="N175" s="52"/>
      <c r="O175" s="53"/>
      <c r="P175" s="54">
        <f t="shared" si="227"/>
        <v>0</v>
      </c>
      <c r="Q175" s="52"/>
      <c r="R175" s="53"/>
      <c r="S175" s="54">
        <f t="shared" si="228"/>
        <v>0</v>
      </c>
      <c r="T175" s="52"/>
      <c r="U175" s="53"/>
      <c r="V175" s="54">
        <f t="shared" si="229"/>
        <v>0</v>
      </c>
      <c r="W175" s="64">
        <f t="shared" si="209"/>
        <v>0</v>
      </c>
      <c r="X175" s="276">
        <f t="shared" si="210"/>
        <v>0</v>
      </c>
      <c r="Y175" s="276">
        <f t="shared" si="185"/>
        <v>0</v>
      </c>
      <c r="Z175" s="284" t="e">
        <f t="shared" si="211"/>
        <v>#DIV/0!</v>
      </c>
      <c r="AA175" s="257"/>
      <c r="AB175" s="57"/>
      <c r="AC175" s="57"/>
      <c r="AD175" s="57"/>
      <c r="AE175" s="57"/>
      <c r="AF175" s="57"/>
      <c r="AG175" s="57"/>
    </row>
    <row r="176" spans="1:33" ht="79.5" customHeight="1">
      <c r="A176" s="48" t="s">
        <v>23</v>
      </c>
      <c r="B176" s="201" t="s">
        <v>241</v>
      </c>
      <c r="C176" s="351" t="s">
        <v>378</v>
      </c>
      <c r="D176" s="51" t="s">
        <v>58</v>
      </c>
      <c r="E176" s="52">
        <v>40</v>
      </c>
      <c r="F176" s="53">
        <v>2750</v>
      </c>
      <c r="G176" s="54">
        <f t="shared" ref="G176:G181" si="230">E176*F176</f>
        <v>110000</v>
      </c>
      <c r="H176" s="52">
        <v>40</v>
      </c>
      <c r="I176" s="53">
        <v>2750</v>
      </c>
      <c r="J176" s="54">
        <f t="shared" ref="J176:J181" si="231">H176*I176</f>
        <v>110000</v>
      </c>
      <c r="K176" s="52"/>
      <c r="L176" s="53"/>
      <c r="M176" s="54">
        <f t="shared" si="226"/>
        <v>0</v>
      </c>
      <c r="N176" s="52"/>
      <c r="O176" s="53"/>
      <c r="P176" s="54">
        <f t="shared" si="227"/>
        <v>0</v>
      </c>
      <c r="Q176" s="52"/>
      <c r="R176" s="53"/>
      <c r="S176" s="54">
        <f t="shared" si="228"/>
        <v>0</v>
      </c>
      <c r="T176" s="52"/>
      <c r="U176" s="53"/>
      <c r="V176" s="54">
        <f t="shared" si="229"/>
        <v>0</v>
      </c>
      <c r="W176" s="64">
        <f t="shared" si="209"/>
        <v>110000</v>
      </c>
      <c r="X176" s="276">
        <f t="shared" si="210"/>
        <v>110000</v>
      </c>
      <c r="Y176" s="276">
        <f t="shared" si="185"/>
        <v>0</v>
      </c>
      <c r="Z176" s="284">
        <f t="shared" si="211"/>
        <v>0</v>
      </c>
      <c r="AA176" s="393" t="s">
        <v>381</v>
      </c>
      <c r="AB176" s="56"/>
      <c r="AC176" s="57"/>
      <c r="AD176" s="57"/>
      <c r="AE176" s="57"/>
      <c r="AF176" s="57"/>
      <c r="AG176" s="57"/>
    </row>
    <row r="177" spans="1:33" ht="322.5" customHeight="1">
      <c r="A177" s="48" t="s">
        <v>23</v>
      </c>
      <c r="B177" s="201" t="s">
        <v>242</v>
      </c>
      <c r="C177" s="395" t="s">
        <v>379</v>
      </c>
      <c r="D177" s="51" t="s">
        <v>87</v>
      </c>
      <c r="E177" s="52">
        <v>1</v>
      </c>
      <c r="F177" s="53">
        <v>46400</v>
      </c>
      <c r="G177" s="54">
        <f t="shared" si="230"/>
        <v>46400</v>
      </c>
      <c r="H177" s="52">
        <v>1</v>
      </c>
      <c r="I177" s="53">
        <v>39000</v>
      </c>
      <c r="J177" s="54">
        <f t="shared" si="231"/>
        <v>39000</v>
      </c>
      <c r="K177" s="52"/>
      <c r="L177" s="53"/>
      <c r="M177" s="54">
        <f t="shared" si="226"/>
        <v>0</v>
      </c>
      <c r="N177" s="52"/>
      <c r="O177" s="53"/>
      <c r="P177" s="54">
        <f t="shared" si="227"/>
        <v>0</v>
      </c>
      <c r="Q177" s="52"/>
      <c r="R177" s="53"/>
      <c r="S177" s="54">
        <f t="shared" si="228"/>
        <v>0</v>
      </c>
      <c r="T177" s="52"/>
      <c r="U177" s="53"/>
      <c r="V177" s="54">
        <f t="shared" si="229"/>
        <v>0</v>
      </c>
      <c r="W177" s="64">
        <f t="shared" si="209"/>
        <v>46400</v>
      </c>
      <c r="X177" s="276">
        <f t="shared" si="210"/>
        <v>39000</v>
      </c>
      <c r="Y177" s="276">
        <f t="shared" si="185"/>
        <v>7400</v>
      </c>
      <c r="Z177" s="284">
        <f t="shared" si="211"/>
        <v>0.15948275862068967</v>
      </c>
      <c r="AA177" s="381" t="s">
        <v>382</v>
      </c>
      <c r="AB177" s="57"/>
      <c r="AC177" s="57"/>
      <c r="AD177" s="57"/>
      <c r="AE177" s="57"/>
      <c r="AF177" s="57"/>
      <c r="AG177" s="57"/>
    </row>
    <row r="178" spans="1:33" s="380" customFormat="1" ht="36" customHeight="1">
      <c r="A178" s="58" t="s">
        <v>23</v>
      </c>
      <c r="B178" s="397" t="s">
        <v>243</v>
      </c>
      <c r="C178" s="398" t="s">
        <v>383</v>
      </c>
      <c r="D178" s="399" t="s">
        <v>58</v>
      </c>
      <c r="E178" s="61">
        <v>50</v>
      </c>
      <c r="F178" s="62">
        <v>2000</v>
      </c>
      <c r="G178" s="63">
        <f t="shared" si="230"/>
        <v>100000</v>
      </c>
      <c r="H178" s="61">
        <v>37</v>
      </c>
      <c r="I178" s="62">
        <v>1913.5135</v>
      </c>
      <c r="J178" s="63">
        <f t="shared" si="231"/>
        <v>70799.999500000005</v>
      </c>
      <c r="K178" s="61"/>
      <c r="L178" s="62"/>
      <c r="M178" s="63">
        <f t="shared" si="226"/>
        <v>0</v>
      </c>
      <c r="N178" s="61"/>
      <c r="O178" s="62"/>
      <c r="P178" s="63">
        <f t="shared" si="227"/>
        <v>0</v>
      </c>
      <c r="Q178" s="61"/>
      <c r="R178" s="62"/>
      <c r="S178" s="63">
        <f t="shared" si="228"/>
        <v>0</v>
      </c>
      <c r="T178" s="61"/>
      <c r="U178" s="62"/>
      <c r="V178" s="63">
        <f t="shared" si="229"/>
        <v>0</v>
      </c>
      <c r="W178" s="64">
        <f t="shared" si="209"/>
        <v>100000</v>
      </c>
      <c r="X178" s="276">
        <f t="shared" si="210"/>
        <v>70799.999500000005</v>
      </c>
      <c r="Y178" s="276">
        <f t="shared" si="185"/>
        <v>29200.000499999995</v>
      </c>
      <c r="Z178" s="284">
        <f t="shared" si="211"/>
        <v>0.29200000499999995</v>
      </c>
      <c r="AA178" s="396"/>
      <c r="AB178" s="57"/>
      <c r="AC178" s="57"/>
      <c r="AD178" s="57"/>
      <c r="AE178" s="57"/>
      <c r="AF178" s="57"/>
      <c r="AG178" s="57"/>
    </row>
    <row r="179" spans="1:33" s="380" customFormat="1" ht="36" customHeight="1">
      <c r="A179" s="58" t="s">
        <v>23</v>
      </c>
      <c r="B179" s="397" t="s">
        <v>244</v>
      </c>
      <c r="C179" s="398" t="s">
        <v>384</v>
      </c>
      <c r="D179" s="399" t="s">
        <v>58</v>
      </c>
      <c r="E179" s="61">
        <v>11</v>
      </c>
      <c r="F179" s="62">
        <v>600</v>
      </c>
      <c r="G179" s="63">
        <f t="shared" si="230"/>
        <v>6600</v>
      </c>
      <c r="H179" s="61">
        <v>11</v>
      </c>
      <c r="I179" s="62">
        <v>600</v>
      </c>
      <c r="J179" s="63">
        <f t="shared" si="231"/>
        <v>6600</v>
      </c>
      <c r="K179" s="61"/>
      <c r="L179" s="62"/>
      <c r="M179" s="63">
        <f t="shared" si="226"/>
        <v>0</v>
      </c>
      <c r="N179" s="61"/>
      <c r="O179" s="62"/>
      <c r="P179" s="63">
        <f t="shared" si="227"/>
        <v>0</v>
      </c>
      <c r="Q179" s="61"/>
      <c r="R179" s="62"/>
      <c r="S179" s="63">
        <f t="shared" si="228"/>
        <v>0</v>
      </c>
      <c r="T179" s="61"/>
      <c r="U179" s="62"/>
      <c r="V179" s="63">
        <f t="shared" si="229"/>
        <v>0</v>
      </c>
      <c r="W179" s="64">
        <f t="shared" si="209"/>
        <v>6600</v>
      </c>
      <c r="X179" s="276">
        <f t="shared" si="210"/>
        <v>6600</v>
      </c>
      <c r="Y179" s="276">
        <f t="shared" si="185"/>
        <v>0</v>
      </c>
      <c r="Z179" s="403">
        <f t="shared" si="211"/>
        <v>0</v>
      </c>
      <c r="AA179" s="405"/>
      <c r="AB179" s="57"/>
      <c r="AC179" s="57"/>
      <c r="AD179" s="57"/>
      <c r="AE179" s="57"/>
      <c r="AF179" s="57"/>
      <c r="AG179" s="57"/>
    </row>
    <row r="180" spans="1:33" s="380" customFormat="1" ht="31.5" customHeight="1">
      <c r="A180" s="58" t="s">
        <v>23</v>
      </c>
      <c r="B180" s="397" t="s">
        <v>385</v>
      </c>
      <c r="C180" s="351" t="s">
        <v>386</v>
      </c>
      <c r="D180" s="399" t="s">
        <v>58</v>
      </c>
      <c r="E180" s="61">
        <v>8</v>
      </c>
      <c r="F180" s="62">
        <v>480</v>
      </c>
      <c r="G180" s="63">
        <f t="shared" si="230"/>
        <v>3840</v>
      </c>
      <c r="H180" s="61">
        <v>8</v>
      </c>
      <c r="I180" s="62">
        <v>1300</v>
      </c>
      <c r="J180" s="63">
        <f t="shared" si="231"/>
        <v>10400</v>
      </c>
      <c r="K180" s="61"/>
      <c r="L180" s="62"/>
      <c r="M180" s="63">
        <f t="shared" si="226"/>
        <v>0</v>
      </c>
      <c r="N180" s="61"/>
      <c r="O180" s="62"/>
      <c r="P180" s="63">
        <f t="shared" si="227"/>
        <v>0</v>
      </c>
      <c r="Q180" s="61"/>
      <c r="R180" s="62"/>
      <c r="S180" s="63">
        <f t="shared" si="228"/>
        <v>0</v>
      </c>
      <c r="T180" s="61"/>
      <c r="U180" s="62"/>
      <c r="V180" s="63">
        <f t="shared" si="229"/>
        <v>0</v>
      </c>
      <c r="W180" s="64">
        <f t="shared" si="209"/>
        <v>3840</v>
      </c>
      <c r="X180" s="276">
        <f t="shared" si="210"/>
        <v>10400</v>
      </c>
      <c r="Y180" s="276">
        <f t="shared" si="185"/>
        <v>-6560</v>
      </c>
      <c r="Z180" s="403">
        <f t="shared" si="211"/>
        <v>-1.7083333333333333</v>
      </c>
      <c r="AA180" s="405"/>
      <c r="AB180" s="57"/>
      <c r="AC180" s="57"/>
      <c r="AD180" s="57"/>
      <c r="AE180" s="57"/>
      <c r="AF180" s="57"/>
      <c r="AG180" s="57"/>
    </row>
    <row r="181" spans="1:33" s="380" customFormat="1" ht="33.75" customHeight="1">
      <c r="A181" s="58" t="s">
        <v>23</v>
      </c>
      <c r="B181" s="397" t="s">
        <v>387</v>
      </c>
      <c r="C181" s="351" t="s">
        <v>388</v>
      </c>
      <c r="D181" s="399" t="s">
        <v>58</v>
      </c>
      <c r="E181" s="61">
        <v>8</v>
      </c>
      <c r="F181" s="62">
        <v>280</v>
      </c>
      <c r="G181" s="63">
        <f t="shared" si="230"/>
        <v>2240</v>
      </c>
      <c r="H181" s="61">
        <v>8</v>
      </c>
      <c r="I181" s="62">
        <v>295</v>
      </c>
      <c r="J181" s="63">
        <f t="shared" si="231"/>
        <v>2360</v>
      </c>
      <c r="K181" s="61"/>
      <c r="L181" s="62"/>
      <c r="M181" s="63">
        <f t="shared" si="226"/>
        <v>0</v>
      </c>
      <c r="N181" s="61"/>
      <c r="O181" s="62"/>
      <c r="P181" s="63">
        <f t="shared" si="227"/>
        <v>0</v>
      </c>
      <c r="Q181" s="61"/>
      <c r="R181" s="62"/>
      <c r="S181" s="63">
        <f t="shared" si="228"/>
        <v>0</v>
      </c>
      <c r="T181" s="61"/>
      <c r="U181" s="62"/>
      <c r="V181" s="63">
        <f t="shared" si="229"/>
        <v>0</v>
      </c>
      <c r="W181" s="64">
        <f t="shared" si="209"/>
        <v>2240</v>
      </c>
      <c r="X181" s="276">
        <f t="shared" si="210"/>
        <v>2360</v>
      </c>
      <c r="Y181" s="276">
        <f t="shared" si="185"/>
        <v>-120</v>
      </c>
      <c r="Z181" s="403">
        <f t="shared" si="211"/>
        <v>-5.3571428571428568E-2</v>
      </c>
      <c r="AA181" s="405"/>
      <c r="AB181" s="57"/>
      <c r="AC181" s="57"/>
      <c r="AD181" s="57"/>
      <c r="AE181" s="57"/>
      <c r="AF181" s="57"/>
      <c r="AG181" s="57"/>
    </row>
    <row r="182" spans="1:33" ht="30" customHeight="1">
      <c r="A182" s="58" t="s">
        <v>23</v>
      </c>
      <c r="B182" s="397" t="s">
        <v>389</v>
      </c>
      <c r="C182" s="351" t="s">
        <v>254</v>
      </c>
      <c r="D182" s="400"/>
      <c r="E182" s="61"/>
      <c r="F182" s="62"/>
      <c r="G182" s="63">
        <f>E182*F182</f>
        <v>0</v>
      </c>
      <c r="H182" s="61"/>
      <c r="I182" s="62"/>
      <c r="J182" s="63">
        <f>H182*I182</f>
        <v>0</v>
      </c>
      <c r="K182" s="61"/>
      <c r="L182" s="62"/>
      <c r="M182" s="63">
        <f t="shared" si="226"/>
        <v>0</v>
      </c>
      <c r="N182" s="61"/>
      <c r="O182" s="62"/>
      <c r="P182" s="63">
        <f t="shared" si="227"/>
        <v>0</v>
      </c>
      <c r="Q182" s="61"/>
      <c r="R182" s="62"/>
      <c r="S182" s="63">
        <f t="shared" si="228"/>
        <v>0</v>
      </c>
      <c r="T182" s="61"/>
      <c r="U182" s="62"/>
      <c r="V182" s="63">
        <f t="shared" si="229"/>
        <v>0</v>
      </c>
      <c r="W182" s="64">
        <f t="shared" si="209"/>
        <v>0</v>
      </c>
      <c r="X182" s="276">
        <f t="shared" si="210"/>
        <v>0</v>
      </c>
      <c r="Y182" s="276">
        <f>W182-X182</f>
        <v>0</v>
      </c>
      <c r="Z182" s="284" t="e">
        <f>Y182/W182</f>
        <v>#DIV/0!</v>
      </c>
      <c r="AA182" s="404"/>
      <c r="AB182" s="57"/>
      <c r="AC182" s="57"/>
      <c r="AD182" s="57"/>
      <c r="AE182" s="57"/>
      <c r="AF182" s="57"/>
      <c r="AG182" s="57"/>
    </row>
    <row r="183" spans="1:33" ht="30" customHeight="1" thickBot="1">
      <c r="A183" s="58" t="s">
        <v>23</v>
      </c>
      <c r="B183" s="397" t="s">
        <v>390</v>
      </c>
      <c r="C183" s="401" t="s">
        <v>245</v>
      </c>
      <c r="D183" s="402"/>
      <c r="E183" s="272"/>
      <c r="F183" s="62">
        <v>0.22</v>
      </c>
      <c r="G183" s="63">
        <f>E183*F183</f>
        <v>0</v>
      </c>
      <c r="H183" s="272"/>
      <c r="I183" s="62">
        <v>0.22</v>
      </c>
      <c r="J183" s="63">
        <f>H183*I183</f>
        <v>0</v>
      </c>
      <c r="K183" s="272"/>
      <c r="L183" s="62">
        <v>0.22</v>
      </c>
      <c r="M183" s="63">
        <f>K183*L183</f>
        <v>0</v>
      </c>
      <c r="N183" s="272"/>
      <c r="O183" s="62">
        <v>0.22</v>
      </c>
      <c r="P183" s="63">
        <f>N183*O183</f>
        <v>0</v>
      </c>
      <c r="Q183" s="272"/>
      <c r="R183" s="62">
        <v>0.22</v>
      </c>
      <c r="S183" s="63">
        <f t="shared" si="228"/>
        <v>0</v>
      </c>
      <c r="T183" s="272"/>
      <c r="U183" s="62">
        <v>0.22</v>
      </c>
      <c r="V183" s="63">
        <f t="shared" si="229"/>
        <v>0</v>
      </c>
      <c r="W183" s="64">
        <f t="shared" si="209"/>
        <v>0</v>
      </c>
      <c r="X183" s="276">
        <f t="shared" si="210"/>
        <v>0</v>
      </c>
      <c r="Y183" s="276">
        <f t="shared" si="185"/>
        <v>0</v>
      </c>
      <c r="Z183" s="284" t="e">
        <f t="shared" si="211"/>
        <v>#DIV/0!</v>
      </c>
      <c r="AA183" s="251"/>
      <c r="AB183" s="5"/>
      <c r="AC183" s="5"/>
      <c r="AD183" s="5"/>
      <c r="AE183" s="5"/>
      <c r="AF183" s="5"/>
      <c r="AG183" s="5"/>
    </row>
    <row r="184" spans="1:33" ht="30" customHeight="1" thickBot="1">
      <c r="A184" s="156" t="s">
        <v>246</v>
      </c>
      <c r="B184" s="217"/>
      <c r="C184" s="157"/>
      <c r="D184" s="158"/>
      <c r="E184" s="113">
        <f>E171+E167+E162+E157</f>
        <v>120</v>
      </c>
      <c r="F184" s="88"/>
      <c r="G184" s="159">
        <f>G171+G167+G162+G157</f>
        <v>396080</v>
      </c>
      <c r="H184" s="113">
        <f>H171+H167+H162+H157</f>
        <v>107</v>
      </c>
      <c r="I184" s="88"/>
      <c r="J184" s="159">
        <f>J171+J167+J162+J157</f>
        <v>366159.99950000003</v>
      </c>
      <c r="K184" s="113">
        <f>K171+K167+K162+K157</f>
        <v>0</v>
      </c>
      <c r="L184" s="88"/>
      <c r="M184" s="159">
        <f>M171+M167+M162+M157</f>
        <v>0</v>
      </c>
      <c r="N184" s="113">
        <f>N171+N167+N162+N157</f>
        <v>0</v>
      </c>
      <c r="O184" s="88"/>
      <c r="P184" s="159">
        <f>P171+P167+P162+P157</f>
        <v>0</v>
      </c>
      <c r="Q184" s="113">
        <f>Q171+Q167+Q162+Q157</f>
        <v>0</v>
      </c>
      <c r="R184" s="88"/>
      <c r="S184" s="159">
        <f>S171+S167+S162+S157</f>
        <v>0</v>
      </c>
      <c r="T184" s="113">
        <f>T171+T167+T162+T157</f>
        <v>0</v>
      </c>
      <c r="U184" s="88"/>
      <c r="V184" s="159">
        <f>V171+V167+V162+V157</f>
        <v>0</v>
      </c>
      <c r="W184" s="160">
        <f>W171+W157+W167+W162</f>
        <v>396080</v>
      </c>
      <c r="X184" s="160">
        <f>X171+X157+X167+X162</f>
        <v>366159.99950000003</v>
      </c>
      <c r="Y184" s="160">
        <f t="shared" si="185"/>
        <v>29920.000499999966</v>
      </c>
      <c r="Z184" s="160">
        <f>Y184/W184</f>
        <v>7.554029615229238E-2</v>
      </c>
      <c r="AA184" s="260"/>
      <c r="AB184" s="5"/>
      <c r="AC184" s="5"/>
      <c r="AD184" s="5"/>
      <c r="AE184" s="5"/>
      <c r="AF184" s="5"/>
      <c r="AG184" s="5"/>
    </row>
    <row r="185" spans="1:33" ht="30" customHeight="1" thickBot="1">
      <c r="A185" s="161" t="s">
        <v>247</v>
      </c>
      <c r="B185" s="162"/>
      <c r="C185" s="163"/>
      <c r="D185" s="164"/>
      <c r="E185" s="165"/>
      <c r="F185" s="166"/>
      <c r="G185" s="167">
        <f>G36+G50+G59+G81+G95+G109+G122+G130+G138+G145+G149+G155+G184</f>
        <v>855854.76355000003</v>
      </c>
      <c r="H185" s="165"/>
      <c r="I185" s="166"/>
      <c r="J185" s="167">
        <f>J36+J50+J59+J81+J95+J109+J122+J130+J138+J145+J149+J155+J184</f>
        <v>834436.64278000011</v>
      </c>
      <c r="K185" s="165"/>
      <c r="L185" s="166"/>
      <c r="M185" s="167">
        <f>M36+M50+M59+M81+M95+M109+M122+M130+M138+M145+M149+M155+M184</f>
        <v>2100</v>
      </c>
      <c r="N185" s="165"/>
      <c r="O185" s="166"/>
      <c r="P185" s="167">
        <f>P36+P50+P59+P81+P95+P109+P122+P130+P138+P145+P149+P155+P184</f>
        <v>2102.7600000000002</v>
      </c>
      <c r="Q185" s="165"/>
      <c r="R185" s="166"/>
      <c r="S185" s="167">
        <f>S36+S50+S59+S81+S95+S109+S122+S130+S138+S145+S149+S155+S184</f>
        <v>0</v>
      </c>
      <c r="T185" s="165"/>
      <c r="U185" s="166"/>
      <c r="V185" s="167">
        <f>V36+V50+V59+V81+V95+V109+V122+V130+V138+V145+V149+V155+V184</f>
        <v>0</v>
      </c>
      <c r="W185" s="167">
        <f>W36+W50+W59+W81+W95+W109+W122+W130+W138+W145+W149+W155+W184</f>
        <v>857954.76355000003</v>
      </c>
      <c r="X185" s="167">
        <f>X36+X50+X59+X81+X95+X109+X122+X130+X138+X145+X149+X155+X184</f>
        <v>836539.40278000012</v>
      </c>
      <c r="Y185" s="167">
        <f>Y36+Y50+Y59+Y81+Y95+Y109+Y122+Y130+Y138+Y145+Y149+Y155+Y184</f>
        <v>21415.360769999967</v>
      </c>
      <c r="Z185" s="283">
        <f>Y185/W185</f>
        <v>2.4960943956285779E-2</v>
      </c>
      <c r="AA185" s="261"/>
      <c r="AB185" s="5"/>
      <c r="AC185" s="5"/>
      <c r="AD185" s="5"/>
      <c r="AE185" s="5"/>
      <c r="AF185" s="5"/>
      <c r="AG185" s="5"/>
    </row>
    <row r="186" spans="1:33" ht="15" customHeight="1" thickBot="1">
      <c r="A186" s="454"/>
      <c r="B186" s="410"/>
      <c r="C186" s="410"/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9"/>
      <c r="X186" s="19"/>
      <c r="Y186" s="19"/>
      <c r="Z186" s="19"/>
      <c r="AA186" s="244"/>
      <c r="AB186" s="5"/>
      <c r="AC186" s="5"/>
      <c r="AD186" s="5"/>
      <c r="AE186" s="5"/>
      <c r="AF186" s="5"/>
      <c r="AG186" s="5"/>
    </row>
    <row r="187" spans="1:33" ht="30" customHeight="1" thickBot="1">
      <c r="A187" s="455" t="s">
        <v>248</v>
      </c>
      <c r="B187" s="441"/>
      <c r="C187" s="456"/>
      <c r="D187" s="168"/>
      <c r="E187" s="165"/>
      <c r="F187" s="166"/>
      <c r="G187" s="169">
        <f>Фінансування!C27-'Кошторис  витрат'!G185</f>
        <v>-3.5500000230967999E-3</v>
      </c>
      <c r="H187" s="165"/>
      <c r="I187" s="166"/>
      <c r="J187" s="169">
        <f>Фінансування!C28-'Кошторис  витрат'!J185</f>
        <v>-2.7800000971183181E-3</v>
      </c>
      <c r="K187" s="165"/>
      <c r="L187" s="166"/>
      <c r="M187" s="169">
        <f>'Кошторис  витрат'!M145-'Кошторис  витрат'!M185</f>
        <v>0</v>
      </c>
      <c r="N187" s="165"/>
      <c r="O187" s="166"/>
      <c r="P187" s="169">
        <f>'Кошторис  витрат'!P145-'Кошторис  витрат'!P185</f>
        <v>0</v>
      </c>
      <c r="Q187" s="165"/>
      <c r="R187" s="166"/>
      <c r="S187" s="169">
        <f>Фінансування!L27-'Кошторис  витрат'!S185</f>
        <v>0</v>
      </c>
      <c r="T187" s="165"/>
      <c r="U187" s="166"/>
      <c r="V187" s="169">
        <f>Фінансування!L28-'Кошторис  витрат'!V185</f>
        <v>0</v>
      </c>
      <c r="W187" s="170">
        <f>Фінансування!N27-'Кошторис  витрат'!W185</f>
        <v>-3.5500000230967999E-3</v>
      </c>
      <c r="X187" s="170">
        <f>Фінансування!N28-'Кошторис  витрат'!X185</f>
        <v>-2.7800000971183181E-3</v>
      </c>
      <c r="Y187" s="170"/>
      <c r="Z187" s="170"/>
      <c r="AA187" s="262"/>
      <c r="AB187" s="5"/>
      <c r="AC187" s="5"/>
      <c r="AD187" s="5"/>
      <c r="AE187" s="5"/>
      <c r="AF187" s="5"/>
      <c r="AG187" s="5"/>
    </row>
    <row r="188" spans="1:33" ht="15.75" customHeight="1">
      <c r="A188" s="1"/>
      <c r="B188" s="171"/>
      <c r="C188" s="2"/>
      <c r="D188" s="17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14"/>
      <c r="X188" s="14"/>
      <c r="Y188" s="14"/>
      <c r="Z188" s="14"/>
      <c r="AA188" s="24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71"/>
      <c r="C189" s="2"/>
      <c r="D189" s="17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14"/>
      <c r="X189" s="14"/>
      <c r="Y189" s="14"/>
      <c r="Z189" s="14"/>
      <c r="AA189" s="24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71"/>
      <c r="C190" s="2"/>
      <c r="D190" s="17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4"/>
      <c r="X190" s="14"/>
      <c r="Y190" s="14"/>
      <c r="Z190" s="14"/>
      <c r="AA190" s="241"/>
      <c r="AB190" s="1"/>
      <c r="AC190" s="1"/>
      <c r="AD190" s="1"/>
      <c r="AE190" s="1"/>
      <c r="AF190" s="1"/>
      <c r="AG190" s="1"/>
    </row>
    <row r="191" spans="1:33" ht="15.75" customHeight="1">
      <c r="K191" s="6"/>
      <c r="L191" s="429" t="s">
        <v>325</v>
      </c>
      <c r="M191" s="429"/>
      <c r="N191" s="172"/>
      <c r="O191" s="406"/>
      <c r="P191" s="406"/>
      <c r="Q191" s="7"/>
      <c r="R191" s="173"/>
      <c r="S191" s="173"/>
      <c r="T191" s="7"/>
      <c r="U191" s="430" t="s">
        <v>391</v>
      </c>
      <c r="V191" s="430"/>
      <c r="W191" s="430"/>
      <c r="X191" s="430"/>
      <c r="Y191" s="14"/>
      <c r="Z191" s="14"/>
      <c r="AA191" s="241"/>
      <c r="AB191" s="1"/>
      <c r="AC191" s="2"/>
      <c r="AD191" s="1"/>
      <c r="AE191" s="1"/>
      <c r="AF191" s="1"/>
      <c r="AG191" s="1"/>
    </row>
    <row r="192" spans="1:33" ht="15.75" customHeight="1">
      <c r="K192" s="8"/>
      <c r="L192" s="174"/>
      <c r="M192" s="9" t="s">
        <v>7</v>
      </c>
      <c r="N192" s="175"/>
      <c r="O192" s="12"/>
      <c r="P192" s="10"/>
      <c r="Q192" s="12"/>
      <c r="R192" s="12"/>
      <c r="S192" s="10" t="s">
        <v>8</v>
      </c>
      <c r="T192" s="12"/>
      <c r="U192" s="13"/>
      <c r="V192" s="11" t="s">
        <v>9</v>
      </c>
      <c r="W192" s="12"/>
      <c r="X192" s="13"/>
      <c r="Y192" s="176"/>
      <c r="Z192" s="176"/>
      <c r="AA192" s="263"/>
      <c r="AB192" s="178"/>
      <c r="AC192" s="177"/>
      <c r="AD192" s="178"/>
      <c r="AE192" s="178"/>
      <c r="AF192" s="178"/>
      <c r="AG192" s="178"/>
    </row>
    <row r="193" spans="1:33" ht="15.75" customHeight="1">
      <c r="A193" s="1"/>
      <c r="B193" s="171"/>
      <c r="C193" s="2"/>
      <c r="D193" s="17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4"/>
      <c r="X193" s="14"/>
      <c r="Y193" s="14"/>
      <c r="Z193" s="14"/>
      <c r="AA193" s="24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71"/>
      <c r="C194" s="2"/>
      <c r="D194" s="17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4"/>
      <c r="X194" s="14"/>
      <c r="Y194" s="14"/>
      <c r="Z194" s="14"/>
      <c r="AA194" s="24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71"/>
      <c r="C195" s="2"/>
      <c r="D195" s="17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4"/>
      <c r="X195" s="14"/>
      <c r="Y195" s="14"/>
      <c r="Z195" s="14"/>
      <c r="AA195" s="24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71"/>
      <c r="C196" s="2"/>
      <c r="D196" s="17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79"/>
      <c r="X196" s="179"/>
      <c r="Y196" s="179"/>
      <c r="Z196" s="179"/>
      <c r="AA196" s="24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71"/>
      <c r="C197" s="2"/>
      <c r="D197" s="17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179"/>
      <c r="X197" s="179"/>
      <c r="Y197" s="179"/>
      <c r="Z197" s="179"/>
      <c r="AA197" s="24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71"/>
      <c r="C198" s="2"/>
      <c r="D198" s="17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179"/>
      <c r="X198" s="179"/>
      <c r="Y198" s="179"/>
      <c r="Z198" s="179"/>
      <c r="AA198" s="24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71"/>
      <c r="C199" s="2"/>
      <c r="D199" s="17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79"/>
      <c r="X199" s="179"/>
      <c r="Y199" s="179"/>
      <c r="Z199" s="179"/>
      <c r="AA199" s="24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71"/>
      <c r="C200" s="2"/>
      <c r="D200" s="17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79"/>
      <c r="X200" s="179"/>
      <c r="Y200" s="179"/>
      <c r="Z200" s="179"/>
      <c r="AA200" s="24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71"/>
      <c r="C201" s="2"/>
      <c r="D201" s="17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79"/>
      <c r="X201" s="179"/>
      <c r="Y201" s="179"/>
      <c r="Z201" s="179"/>
      <c r="AA201" s="24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71"/>
      <c r="C202" s="2"/>
      <c r="D202" s="17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79"/>
      <c r="X202" s="179"/>
      <c r="Y202" s="179"/>
      <c r="Z202" s="179"/>
      <c r="AA202" s="24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71"/>
      <c r="C203" s="2"/>
      <c r="D203" s="17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79"/>
      <c r="X203" s="179"/>
      <c r="Y203" s="179"/>
      <c r="Z203" s="179"/>
      <c r="AA203" s="24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71"/>
      <c r="C204" s="2"/>
      <c r="D204" s="17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79"/>
      <c r="X204" s="179"/>
      <c r="Y204" s="179"/>
      <c r="Z204" s="179"/>
      <c r="AA204" s="24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71"/>
      <c r="C205" s="2"/>
      <c r="D205" s="17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79"/>
      <c r="X205" s="179"/>
      <c r="Y205" s="179"/>
      <c r="Z205" s="179"/>
      <c r="AA205" s="24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71"/>
      <c r="C206" s="2"/>
      <c r="D206" s="17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79"/>
      <c r="X206" s="179"/>
      <c r="Y206" s="179"/>
      <c r="Z206" s="179"/>
      <c r="AA206" s="24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71"/>
      <c r="C207" s="2"/>
      <c r="D207" s="17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79"/>
      <c r="X207" s="179"/>
      <c r="Y207" s="179"/>
      <c r="Z207" s="179"/>
      <c r="AA207" s="24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71"/>
      <c r="C208" s="2"/>
      <c r="D208" s="17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79"/>
      <c r="X208" s="179"/>
      <c r="Y208" s="179"/>
      <c r="Z208" s="179"/>
      <c r="AA208" s="24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71"/>
      <c r="C209" s="2"/>
      <c r="D209" s="17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79"/>
      <c r="X209" s="179"/>
      <c r="Y209" s="179"/>
      <c r="Z209" s="179"/>
      <c r="AA209" s="24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71"/>
      <c r="C210" s="2"/>
      <c r="D210" s="17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79"/>
      <c r="X210" s="179"/>
      <c r="Y210" s="179"/>
      <c r="Z210" s="179"/>
      <c r="AA210" s="24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71"/>
      <c r="C211" s="2"/>
      <c r="D211" s="17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79"/>
      <c r="X211" s="179"/>
      <c r="Y211" s="179"/>
      <c r="Z211" s="179"/>
      <c r="AA211" s="24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71"/>
      <c r="C212" s="2"/>
      <c r="D212" s="17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79"/>
      <c r="X212" s="179"/>
      <c r="Y212" s="179"/>
      <c r="Z212" s="179"/>
      <c r="AA212" s="24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71"/>
      <c r="C213" s="2"/>
      <c r="D213" s="17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79"/>
      <c r="X213" s="179"/>
      <c r="Y213" s="179"/>
      <c r="Z213" s="179"/>
      <c r="AA213" s="24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71"/>
      <c r="C214" s="2"/>
      <c r="D214" s="17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79"/>
      <c r="X214" s="179"/>
      <c r="Y214" s="179"/>
      <c r="Z214" s="179"/>
      <c r="AA214" s="241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71"/>
      <c r="C215" s="2"/>
      <c r="D215" s="17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79"/>
      <c r="X215" s="179"/>
      <c r="Y215" s="179"/>
      <c r="Z215" s="179"/>
      <c r="AA215" s="241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71"/>
      <c r="C216" s="2"/>
      <c r="D216" s="17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79"/>
      <c r="X216" s="179"/>
      <c r="Y216" s="179"/>
      <c r="Z216" s="179"/>
      <c r="AA216" s="241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71"/>
      <c r="C217" s="2"/>
      <c r="D217" s="17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79"/>
      <c r="X217" s="179"/>
      <c r="Y217" s="179"/>
      <c r="Z217" s="179"/>
      <c r="AA217" s="241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71"/>
      <c r="C218" s="2"/>
      <c r="D218" s="17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179"/>
      <c r="X218" s="179"/>
      <c r="Y218" s="179"/>
      <c r="Z218" s="179"/>
      <c r="AA218" s="241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71"/>
      <c r="C219" s="2"/>
      <c r="D219" s="17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79"/>
      <c r="X219" s="179"/>
      <c r="Y219" s="179"/>
      <c r="Z219" s="179"/>
      <c r="AA219" s="241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71"/>
      <c r="C220" s="2"/>
      <c r="D220" s="17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79"/>
      <c r="X220" s="179"/>
      <c r="Y220" s="179"/>
      <c r="Z220" s="179"/>
      <c r="AA220" s="241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71"/>
      <c r="C221" s="2"/>
      <c r="D221" s="17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79"/>
      <c r="X221" s="179"/>
      <c r="Y221" s="179"/>
      <c r="Z221" s="179"/>
      <c r="AA221" s="241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71"/>
      <c r="C222" s="2"/>
      <c r="D222" s="17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179"/>
      <c r="X222" s="179"/>
      <c r="Y222" s="179"/>
      <c r="Z222" s="179"/>
      <c r="AA222" s="241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71"/>
      <c r="C223" s="2"/>
      <c r="D223" s="17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179"/>
      <c r="X223" s="179"/>
      <c r="Y223" s="179"/>
      <c r="Z223" s="179"/>
      <c r="AA223" s="241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71"/>
      <c r="C224" s="2"/>
      <c r="D224" s="17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179"/>
      <c r="X224" s="179"/>
      <c r="Y224" s="179"/>
      <c r="Z224" s="179"/>
      <c r="AA224" s="241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71"/>
      <c r="C225" s="2"/>
      <c r="D225" s="17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179"/>
      <c r="X225" s="179"/>
      <c r="Y225" s="179"/>
      <c r="Z225" s="179"/>
      <c r="AA225" s="241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71"/>
      <c r="C226" s="2"/>
      <c r="D226" s="17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179"/>
      <c r="X226" s="179"/>
      <c r="Y226" s="179"/>
      <c r="Z226" s="179"/>
      <c r="AA226" s="241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71"/>
      <c r="C227" s="2"/>
      <c r="D227" s="17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179"/>
      <c r="X227" s="179"/>
      <c r="Y227" s="179"/>
      <c r="Z227" s="179"/>
      <c r="AA227" s="241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71"/>
      <c r="C228" s="2"/>
      <c r="D228" s="17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179"/>
      <c r="X228" s="179"/>
      <c r="Y228" s="179"/>
      <c r="Z228" s="179"/>
      <c r="AA228" s="241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71"/>
      <c r="C229" s="2"/>
      <c r="D229" s="17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179"/>
      <c r="X229" s="179"/>
      <c r="Y229" s="179"/>
      <c r="Z229" s="179"/>
      <c r="AA229" s="241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71"/>
      <c r="C230" s="2"/>
      <c r="D230" s="17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179"/>
      <c r="X230" s="179"/>
      <c r="Y230" s="179"/>
      <c r="Z230" s="179"/>
      <c r="AA230" s="241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71"/>
      <c r="C231" s="2"/>
      <c r="D231" s="17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179"/>
      <c r="X231" s="179"/>
      <c r="Y231" s="179"/>
      <c r="Z231" s="179"/>
      <c r="AA231" s="241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71"/>
      <c r="C232" s="2"/>
      <c r="D232" s="17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179"/>
      <c r="X232" s="179"/>
      <c r="Y232" s="179"/>
      <c r="Z232" s="179"/>
      <c r="AA232" s="241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71"/>
      <c r="C233" s="2"/>
      <c r="D233" s="17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179"/>
      <c r="X233" s="179"/>
      <c r="Y233" s="179"/>
      <c r="Z233" s="179"/>
      <c r="AA233" s="241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71"/>
      <c r="C234" s="2"/>
      <c r="D234" s="17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179"/>
      <c r="X234" s="179"/>
      <c r="Y234" s="179"/>
      <c r="Z234" s="179"/>
      <c r="AA234" s="241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71"/>
      <c r="C235" s="2"/>
      <c r="D235" s="17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179"/>
      <c r="X235" s="179"/>
      <c r="Y235" s="179"/>
      <c r="Z235" s="179"/>
      <c r="AA235" s="24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71"/>
      <c r="C236" s="2"/>
      <c r="D236" s="17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79"/>
      <c r="X236" s="179"/>
      <c r="Y236" s="179"/>
      <c r="Z236" s="179"/>
      <c r="AA236" s="24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71"/>
      <c r="C237" s="2"/>
      <c r="D237" s="17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179"/>
      <c r="X237" s="179"/>
      <c r="Y237" s="179"/>
      <c r="Z237" s="179"/>
      <c r="AA237" s="24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71"/>
      <c r="C238" s="2"/>
      <c r="D238" s="172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79"/>
      <c r="X238" s="179"/>
      <c r="Y238" s="179"/>
      <c r="Z238" s="179"/>
      <c r="AA238" s="24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71"/>
      <c r="C239" s="2"/>
      <c r="D239" s="17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179"/>
      <c r="X239" s="179"/>
      <c r="Y239" s="179"/>
      <c r="Z239" s="179"/>
      <c r="AA239" s="24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71"/>
      <c r="C240" s="2"/>
      <c r="D240" s="172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79"/>
      <c r="X240" s="179"/>
      <c r="Y240" s="179"/>
      <c r="Z240" s="179"/>
      <c r="AA240" s="241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71"/>
      <c r="C241" s="2"/>
      <c r="D241" s="17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179"/>
      <c r="X241" s="179"/>
      <c r="Y241" s="179"/>
      <c r="Z241" s="179"/>
      <c r="AA241" s="241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71"/>
      <c r="C242" s="2"/>
      <c r="D242" s="172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79"/>
      <c r="X242" s="179"/>
      <c r="Y242" s="179"/>
      <c r="Z242" s="179"/>
      <c r="AA242" s="241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71"/>
      <c r="C243" s="2"/>
      <c r="D243" s="17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179"/>
      <c r="X243" s="179"/>
      <c r="Y243" s="179"/>
      <c r="Z243" s="179"/>
      <c r="AA243" s="241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71"/>
      <c r="C244" s="2"/>
      <c r="D244" s="17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79"/>
      <c r="X244" s="179"/>
      <c r="Y244" s="179"/>
      <c r="Z244" s="179"/>
      <c r="AA244" s="241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71"/>
      <c r="C245" s="2"/>
      <c r="D245" s="17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179"/>
      <c r="X245" s="179"/>
      <c r="Y245" s="179"/>
      <c r="Z245" s="179"/>
      <c r="AA245" s="241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71"/>
      <c r="C246" s="2"/>
      <c r="D246" s="17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179"/>
      <c r="X246" s="179"/>
      <c r="Y246" s="179"/>
      <c r="Z246" s="179"/>
      <c r="AA246" s="241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71"/>
      <c r="C247" s="2"/>
      <c r="D247" s="17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179"/>
      <c r="X247" s="179"/>
      <c r="Y247" s="179"/>
      <c r="Z247" s="179"/>
      <c r="AA247" s="241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71"/>
      <c r="C248" s="2"/>
      <c r="D248" s="17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79"/>
      <c r="X248" s="179"/>
      <c r="Y248" s="179"/>
      <c r="Z248" s="179"/>
      <c r="AA248" s="241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71"/>
      <c r="C249" s="2"/>
      <c r="D249" s="17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79"/>
      <c r="X249" s="179"/>
      <c r="Y249" s="179"/>
      <c r="Z249" s="179"/>
      <c r="AA249" s="241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71"/>
      <c r="C250" s="2"/>
      <c r="D250" s="17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79"/>
      <c r="X250" s="179"/>
      <c r="Y250" s="179"/>
      <c r="Z250" s="179"/>
      <c r="AA250" s="241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71"/>
      <c r="C251" s="2"/>
      <c r="D251" s="17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79"/>
      <c r="X251" s="179"/>
      <c r="Y251" s="179"/>
      <c r="Z251" s="179"/>
      <c r="AA251" s="241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71"/>
      <c r="C252" s="2"/>
      <c r="D252" s="17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79"/>
      <c r="X252" s="179"/>
      <c r="Y252" s="179"/>
      <c r="Z252" s="179"/>
      <c r="AA252" s="241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71"/>
      <c r="C253" s="2"/>
      <c r="D253" s="17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179"/>
      <c r="X253" s="179"/>
      <c r="Y253" s="179"/>
      <c r="Z253" s="179"/>
      <c r="AA253" s="241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71"/>
      <c r="C254" s="2"/>
      <c r="D254" s="17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179"/>
      <c r="X254" s="179"/>
      <c r="Y254" s="179"/>
      <c r="Z254" s="179"/>
      <c r="AA254" s="241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71"/>
      <c r="C255" s="2"/>
      <c r="D255" s="172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179"/>
      <c r="X255" s="179"/>
      <c r="Y255" s="179"/>
      <c r="Z255" s="179"/>
      <c r="AA255" s="241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71"/>
      <c r="C256" s="2"/>
      <c r="D256" s="17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79"/>
      <c r="X256" s="179"/>
      <c r="Y256" s="179"/>
      <c r="Z256" s="179"/>
      <c r="AA256" s="241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71"/>
      <c r="C257" s="2"/>
      <c r="D257" s="17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179"/>
      <c r="X257" s="179"/>
      <c r="Y257" s="179"/>
      <c r="Z257" s="179"/>
      <c r="AA257" s="241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71"/>
      <c r="C258" s="2"/>
      <c r="D258" s="17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79"/>
      <c r="X258" s="179"/>
      <c r="Y258" s="179"/>
      <c r="Z258" s="179"/>
      <c r="AA258" s="241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71"/>
      <c r="C259" s="2"/>
      <c r="D259" s="17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179"/>
      <c r="X259" s="179"/>
      <c r="Y259" s="179"/>
      <c r="Z259" s="179"/>
      <c r="AA259" s="241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71"/>
      <c r="C260" s="2"/>
      <c r="D260" s="17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179"/>
      <c r="X260" s="179"/>
      <c r="Y260" s="179"/>
      <c r="Z260" s="179"/>
      <c r="AA260" s="241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71"/>
      <c r="C261" s="2"/>
      <c r="D261" s="17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179"/>
      <c r="X261" s="179"/>
      <c r="Y261" s="179"/>
      <c r="Z261" s="179"/>
      <c r="AA261" s="241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71"/>
      <c r="C262" s="2"/>
      <c r="D262" s="17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179"/>
      <c r="X262" s="179"/>
      <c r="Y262" s="179"/>
      <c r="Z262" s="179"/>
      <c r="AA262" s="241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71"/>
      <c r="C263" s="2"/>
      <c r="D263" s="17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179"/>
      <c r="X263" s="179"/>
      <c r="Y263" s="179"/>
      <c r="Z263" s="179"/>
      <c r="AA263" s="241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71"/>
      <c r="C264" s="2"/>
      <c r="D264" s="172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179"/>
      <c r="X264" s="179"/>
      <c r="Y264" s="179"/>
      <c r="Z264" s="179"/>
      <c r="AA264" s="241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71"/>
      <c r="C265" s="2"/>
      <c r="D265" s="172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79"/>
      <c r="X265" s="179"/>
      <c r="Y265" s="179"/>
      <c r="Z265" s="179"/>
      <c r="AA265" s="241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71"/>
      <c r="C266" s="2"/>
      <c r="D266" s="172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79"/>
      <c r="X266" s="179"/>
      <c r="Y266" s="179"/>
      <c r="Z266" s="179"/>
      <c r="AA266" s="241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71"/>
      <c r="C267" s="2"/>
      <c r="D267" s="172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79"/>
      <c r="X267" s="179"/>
      <c r="Y267" s="179"/>
      <c r="Z267" s="179"/>
      <c r="AA267" s="241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71"/>
      <c r="C268" s="2"/>
      <c r="D268" s="172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79"/>
      <c r="X268" s="179"/>
      <c r="Y268" s="179"/>
      <c r="Z268" s="179"/>
      <c r="AA268" s="241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71"/>
      <c r="C269" s="2"/>
      <c r="D269" s="172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179"/>
      <c r="X269" s="179"/>
      <c r="Y269" s="179"/>
      <c r="Z269" s="179"/>
      <c r="AA269" s="241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71"/>
      <c r="C270" s="2"/>
      <c r="D270" s="172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179"/>
      <c r="X270" s="179"/>
      <c r="Y270" s="179"/>
      <c r="Z270" s="179"/>
      <c r="AA270" s="241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71"/>
      <c r="C271" s="2"/>
      <c r="D271" s="172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79"/>
      <c r="X271" s="179"/>
      <c r="Y271" s="179"/>
      <c r="Z271" s="179"/>
      <c r="AA271" s="241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71"/>
      <c r="C272" s="2"/>
      <c r="D272" s="172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79"/>
      <c r="X272" s="179"/>
      <c r="Y272" s="179"/>
      <c r="Z272" s="179"/>
      <c r="AA272" s="241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71"/>
      <c r="C273" s="2"/>
      <c r="D273" s="172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79"/>
      <c r="X273" s="179"/>
      <c r="Y273" s="179"/>
      <c r="Z273" s="179"/>
      <c r="AA273" s="241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71"/>
      <c r="C274" s="2"/>
      <c r="D274" s="172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79"/>
      <c r="X274" s="179"/>
      <c r="Y274" s="179"/>
      <c r="Z274" s="179"/>
      <c r="AA274" s="241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71"/>
      <c r="C275" s="2"/>
      <c r="D275" s="172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79"/>
      <c r="X275" s="179"/>
      <c r="Y275" s="179"/>
      <c r="Z275" s="179"/>
      <c r="AA275" s="241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71"/>
      <c r="C276" s="2"/>
      <c r="D276" s="172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79"/>
      <c r="X276" s="179"/>
      <c r="Y276" s="179"/>
      <c r="Z276" s="179"/>
      <c r="AA276" s="241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71"/>
      <c r="C277" s="2"/>
      <c r="D277" s="172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79"/>
      <c r="X277" s="179"/>
      <c r="Y277" s="179"/>
      <c r="Z277" s="179"/>
      <c r="AA277" s="241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71"/>
      <c r="C278" s="2"/>
      <c r="D278" s="172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79"/>
      <c r="X278" s="179"/>
      <c r="Y278" s="179"/>
      <c r="Z278" s="179"/>
      <c r="AA278" s="241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71"/>
      <c r="C279" s="2"/>
      <c r="D279" s="172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79"/>
      <c r="X279" s="179"/>
      <c r="Y279" s="179"/>
      <c r="Z279" s="179"/>
      <c r="AA279" s="241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71"/>
      <c r="C280" s="2"/>
      <c r="D280" s="172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79"/>
      <c r="X280" s="179"/>
      <c r="Y280" s="179"/>
      <c r="Z280" s="179"/>
      <c r="AA280" s="241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71"/>
      <c r="C281" s="2"/>
      <c r="D281" s="172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79"/>
      <c r="X281" s="179"/>
      <c r="Y281" s="179"/>
      <c r="Z281" s="179"/>
      <c r="AA281" s="241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71"/>
      <c r="C282" s="2"/>
      <c r="D282" s="172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79"/>
      <c r="X282" s="179"/>
      <c r="Y282" s="179"/>
      <c r="Z282" s="179"/>
      <c r="AA282" s="241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71"/>
      <c r="C283" s="2"/>
      <c r="D283" s="172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79"/>
      <c r="X283" s="179"/>
      <c r="Y283" s="179"/>
      <c r="Z283" s="179"/>
      <c r="AA283" s="241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71"/>
      <c r="C284" s="2"/>
      <c r="D284" s="172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79"/>
      <c r="X284" s="179"/>
      <c r="Y284" s="179"/>
      <c r="Z284" s="179"/>
      <c r="AA284" s="241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71"/>
      <c r="C285" s="2"/>
      <c r="D285" s="172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79"/>
      <c r="X285" s="179"/>
      <c r="Y285" s="179"/>
      <c r="Z285" s="179"/>
      <c r="AA285" s="241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71"/>
      <c r="C286" s="2"/>
      <c r="D286" s="172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79"/>
      <c r="X286" s="179"/>
      <c r="Y286" s="179"/>
      <c r="Z286" s="179"/>
      <c r="AA286" s="241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71"/>
      <c r="C287" s="2"/>
      <c r="D287" s="172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79"/>
      <c r="X287" s="179"/>
      <c r="Y287" s="179"/>
      <c r="Z287" s="179"/>
      <c r="AA287" s="241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71"/>
      <c r="C288" s="2"/>
      <c r="D288" s="172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79"/>
      <c r="X288" s="179"/>
      <c r="Y288" s="179"/>
      <c r="Z288" s="179"/>
      <c r="AA288" s="241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71"/>
      <c r="C289" s="2"/>
      <c r="D289" s="172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79"/>
      <c r="X289" s="179"/>
      <c r="Y289" s="179"/>
      <c r="Z289" s="179"/>
      <c r="AA289" s="241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71"/>
      <c r="C290" s="2"/>
      <c r="D290" s="172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79"/>
      <c r="X290" s="179"/>
      <c r="Y290" s="179"/>
      <c r="Z290" s="179"/>
      <c r="AA290" s="241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71"/>
      <c r="C291" s="2"/>
      <c r="D291" s="172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79"/>
      <c r="X291" s="179"/>
      <c r="Y291" s="179"/>
      <c r="Z291" s="179"/>
      <c r="AA291" s="241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71"/>
      <c r="C292" s="2"/>
      <c r="D292" s="172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79"/>
      <c r="X292" s="179"/>
      <c r="Y292" s="179"/>
      <c r="Z292" s="179"/>
      <c r="AA292" s="241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71"/>
      <c r="C293" s="2"/>
      <c r="D293" s="172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79"/>
      <c r="X293" s="179"/>
      <c r="Y293" s="179"/>
      <c r="Z293" s="179"/>
      <c r="AA293" s="241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71"/>
      <c r="C294" s="2"/>
      <c r="D294" s="172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79"/>
      <c r="X294" s="179"/>
      <c r="Y294" s="179"/>
      <c r="Z294" s="179"/>
      <c r="AA294" s="241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71"/>
      <c r="C295" s="2"/>
      <c r="D295" s="172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79"/>
      <c r="X295" s="179"/>
      <c r="Y295" s="179"/>
      <c r="Z295" s="179"/>
      <c r="AA295" s="241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71"/>
      <c r="C296" s="2"/>
      <c r="D296" s="172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79"/>
      <c r="X296" s="179"/>
      <c r="Y296" s="179"/>
      <c r="Z296" s="179"/>
      <c r="AA296" s="241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71"/>
      <c r="C297" s="2"/>
      <c r="D297" s="172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79"/>
      <c r="X297" s="179"/>
      <c r="Y297" s="179"/>
      <c r="Z297" s="179"/>
      <c r="AA297" s="241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71"/>
      <c r="C298" s="2"/>
      <c r="D298" s="172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79"/>
      <c r="X298" s="179"/>
      <c r="Y298" s="179"/>
      <c r="Z298" s="179"/>
      <c r="AA298" s="241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71"/>
      <c r="C299" s="2"/>
      <c r="D299" s="172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79"/>
      <c r="X299" s="179"/>
      <c r="Y299" s="179"/>
      <c r="Z299" s="179"/>
      <c r="AA299" s="241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71"/>
      <c r="C300" s="2"/>
      <c r="D300" s="172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79"/>
      <c r="X300" s="179"/>
      <c r="Y300" s="179"/>
      <c r="Z300" s="179"/>
      <c r="AA300" s="241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71"/>
      <c r="C301" s="2"/>
      <c r="D301" s="172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79"/>
      <c r="X301" s="179"/>
      <c r="Y301" s="179"/>
      <c r="Z301" s="179"/>
      <c r="AA301" s="241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71"/>
      <c r="C302" s="2"/>
      <c r="D302" s="172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79"/>
      <c r="X302" s="179"/>
      <c r="Y302" s="179"/>
      <c r="Z302" s="179"/>
      <c r="AA302" s="241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71"/>
      <c r="C303" s="2"/>
      <c r="D303" s="172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79"/>
      <c r="X303" s="179"/>
      <c r="Y303" s="179"/>
      <c r="Z303" s="179"/>
      <c r="AA303" s="241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71"/>
      <c r="C304" s="2"/>
      <c r="D304" s="172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79"/>
      <c r="X304" s="179"/>
      <c r="Y304" s="179"/>
      <c r="Z304" s="179"/>
      <c r="AA304" s="241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71"/>
      <c r="C305" s="2"/>
      <c r="D305" s="172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79"/>
      <c r="X305" s="179"/>
      <c r="Y305" s="179"/>
      <c r="Z305" s="179"/>
      <c r="AA305" s="241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71"/>
      <c r="C306" s="2"/>
      <c r="D306" s="172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79"/>
      <c r="X306" s="179"/>
      <c r="Y306" s="179"/>
      <c r="Z306" s="179"/>
      <c r="AA306" s="241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71"/>
      <c r="C307" s="2"/>
      <c r="D307" s="172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79"/>
      <c r="X307" s="179"/>
      <c r="Y307" s="179"/>
      <c r="Z307" s="179"/>
      <c r="AA307" s="241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71"/>
      <c r="C308" s="2"/>
      <c r="D308" s="172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79"/>
      <c r="X308" s="179"/>
      <c r="Y308" s="179"/>
      <c r="Z308" s="179"/>
      <c r="AA308" s="241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71"/>
      <c r="C309" s="2"/>
      <c r="D309" s="172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79"/>
      <c r="X309" s="179"/>
      <c r="Y309" s="179"/>
      <c r="Z309" s="179"/>
      <c r="AA309" s="241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71"/>
      <c r="C310" s="2"/>
      <c r="D310" s="172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79"/>
      <c r="X310" s="179"/>
      <c r="Y310" s="179"/>
      <c r="Z310" s="179"/>
      <c r="AA310" s="241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71"/>
      <c r="C311" s="2"/>
      <c r="D311" s="172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79"/>
      <c r="X311" s="179"/>
      <c r="Y311" s="179"/>
      <c r="Z311" s="179"/>
      <c r="AA311" s="241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71"/>
      <c r="C312" s="2"/>
      <c r="D312" s="172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79"/>
      <c r="X312" s="179"/>
      <c r="Y312" s="179"/>
      <c r="Z312" s="179"/>
      <c r="AA312" s="241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71"/>
      <c r="C313" s="2"/>
      <c r="D313" s="172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79"/>
      <c r="X313" s="179"/>
      <c r="Y313" s="179"/>
      <c r="Z313" s="179"/>
      <c r="AA313" s="241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71"/>
      <c r="C314" s="2"/>
      <c r="D314" s="172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79"/>
      <c r="X314" s="179"/>
      <c r="Y314" s="179"/>
      <c r="Z314" s="179"/>
      <c r="AA314" s="241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71"/>
      <c r="C315" s="2"/>
      <c r="D315" s="17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79"/>
      <c r="X315" s="179"/>
      <c r="Y315" s="179"/>
      <c r="Z315" s="179"/>
      <c r="AA315" s="241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71"/>
      <c r="C316" s="2"/>
      <c r="D316" s="172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79"/>
      <c r="X316" s="179"/>
      <c r="Y316" s="179"/>
      <c r="Z316" s="179"/>
      <c r="AA316" s="241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71"/>
      <c r="C317" s="2"/>
      <c r="D317" s="172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79"/>
      <c r="X317" s="179"/>
      <c r="Y317" s="179"/>
      <c r="Z317" s="179"/>
      <c r="AA317" s="241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71"/>
      <c r="C318" s="2"/>
      <c r="D318" s="172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79"/>
      <c r="X318" s="179"/>
      <c r="Y318" s="179"/>
      <c r="Z318" s="179"/>
      <c r="AA318" s="241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71"/>
      <c r="C319" s="2"/>
      <c r="D319" s="172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79"/>
      <c r="X319" s="179"/>
      <c r="Y319" s="179"/>
      <c r="Z319" s="179"/>
      <c r="AA319" s="241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71"/>
      <c r="C320" s="2"/>
      <c r="D320" s="172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79"/>
      <c r="X320" s="179"/>
      <c r="Y320" s="179"/>
      <c r="Z320" s="179"/>
      <c r="AA320" s="241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71"/>
      <c r="C321" s="2"/>
      <c r="D321" s="172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79"/>
      <c r="X321" s="179"/>
      <c r="Y321" s="179"/>
      <c r="Z321" s="179"/>
      <c r="AA321" s="241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71"/>
      <c r="C322" s="2"/>
      <c r="D322" s="172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79"/>
      <c r="X322" s="179"/>
      <c r="Y322" s="179"/>
      <c r="Z322" s="179"/>
      <c r="AA322" s="241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71"/>
      <c r="C323" s="2"/>
      <c r="D323" s="172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79"/>
      <c r="X323" s="179"/>
      <c r="Y323" s="179"/>
      <c r="Z323" s="179"/>
      <c r="AA323" s="241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71"/>
      <c r="C324" s="2"/>
      <c r="D324" s="172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79"/>
      <c r="X324" s="179"/>
      <c r="Y324" s="179"/>
      <c r="Z324" s="179"/>
      <c r="AA324" s="241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71"/>
      <c r="C325" s="2"/>
      <c r="D325" s="172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79"/>
      <c r="X325" s="179"/>
      <c r="Y325" s="179"/>
      <c r="Z325" s="179"/>
      <c r="AA325" s="241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71"/>
      <c r="C326" s="2"/>
      <c r="D326" s="172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79"/>
      <c r="X326" s="179"/>
      <c r="Y326" s="179"/>
      <c r="Z326" s="179"/>
      <c r="AA326" s="241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71"/>
      <c r="C327" s="2"/>
      <c r="D327" s="172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79"/>
      <c r="X327" s="179"/>
      <c r="Y327" s="179"/>
      <c r="Z327" s="179"/>
      <c r="AA327" s="241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71"/>
      <c r="C328" s="2"/>
      <c r="D328" s="172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79"/>
      <c r="X328" s="179"/>
      <c r="Y328" s="179"/>
      <c r="Z328" s="179"/>
      <c r="AA328" s="241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71"/>
      <c r="C329" s="2"/>
      <c r="D329" s="172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79"/>
      <c r="X329" s="179"/>
      <c r="Y329" s="179"/>
      <c r="Z329" s="179"/>
      <c r="AA329" s="241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71"/>
      <c r="C330" s="2"/>
      <c r="D330" s="172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79"/>
      <c r="X330" s="179"/>
      <c r="Y330" s="179"/>
      <c r="Z330" s="179"/>
      <c r="AA330" s="241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71"/>
      <c r="C331" s="2"/>
      <c r="D331" s="172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79"/>
      <c r="X331" s="179"/>
      <c r="Y331" s="179"/>
      <c r="Z331" s="179"/>
      <c r="AA331" s="241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71"/>
      <c r="C332" s="2"/>
      <c r="D332" s="172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79"/>
      <c r="X332" s="179"/>
      <c r="Y332" s="179"/>
      <c r="Z332" s="179"/>
      <c r="AA332" s="241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71"/>
      <c r="C333" s="2"/>
      <c r="D333" s="172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79"/>
      <c r="X333" s="179"/>
      <c r="Y333" s="179"/>
      <c r="Z333" s="179"/>
      <c r="AA333" s="241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71"/>
      <c r="C334" s="2"/>
      <c r="D334" s="172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79"/>
      <c r="X334" s="179"/>
      <c r="Y334" s="179"/>
      <c r="Z334" s="179"/>
      <c r="AA334" s="241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71"/>
      <c r="C335" s="2"/>
      <c r="D335" s="172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79"/>
      <c r="X335" s="179"/>
      <c r="Y335" s="179"/>
      <c r="Z335" s="179"/>
      <c r="AA335" s="241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71"/>
      <c r="C336" s="2"/>
      <c r="D336" s="172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79"/>
      <c r="X336" s="179"/>
      <c r="Y336" s="179"/>
      <c r="Z336" s="179"/>
      <c r="AA336" s="241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71"/>
      <c r="C337" s="2"/>
      <c r="D337" s="172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79"/>
      <c r="X337" s="179"/>
      <c r="Y337" s="179"/>
      <c r="Z337" s="179"/>
      <c r="AA337" s="241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71"/>
      <c r="C338" s="2"/>
      <c r="D338" s="172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79"/>
      <c r="X338" s="179"/>
      <c r="Y338" s="179"/>
      <c r="Z338" s="179"/>
      <c r="AA338" s="241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71"/>
      <c r="C339" s="2"/>
      <c r="D339" s="172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79"/>
      <c r="X339" s="179"/>
      <c r="Y339" s="179"/>
      <c r="Z339" s="179"/>
      <c r="AA339" s="241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71"/>
      <c r="C340" s="2"/>
      <c r="D340" s="172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79"/>
      <c r="X340" s="179"/>
      <c r="Y340" s="179"/>
      <c r="Z340" s="179"/>
      <c r="AA340" s="241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71"/>
      <c r="C341" s="2"/>
      <c r="D341" s="172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79"/>
      <c r="X341" s="179"/>
      <c r="Y341" s="179"/>
      <c r="Z341" s="179"/>
      <c r="AA341" s="241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71"/>
      <c r="C342" s="2"/>
      <c r="D342" s="172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79"/>
      <c r="X342" s="179"/>
      <c r="Y342" s="179"/>
      <c r="Z342" s="179"/>
      <c r="AA342" s="241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71"/>
      <c r="C343" s="2"/>
      <c r="D343" s="172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79"/>
      <c r="X343" s="179"/>
      <c r="Y343" s="179"/>
      <c r="Z343" s="179"/>
      <c r="AA343" s="241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71"/>
      <c r="C344" s="2"/>
      <c r="D344" s="172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79"/>
      <c r="X344" s="179"/>
      <c r="Y344" s="179"/>
      <c r="Z344" s="179"/>
      <c r="AA344" s="241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71"/>
      <c r="C345" s="2"/>
      <c r="D345" s="172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79"/>
      <c r="X345" s="179"/>
      <c r="Y345" s="179"/>
      <c r="Z345" s="179"/>
      <c r="AA345" s="241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71"/>
      <c r="C346" s="2"/>
      <c r="D346" s="172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79"/>
      <c r="X346" s="179"/>
      <c r="Y346" s="179"/>
      <c r="Z346" s="179"/>
      <c r="AA346" s="241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71"/>
      <c r="C347" s="2"/>
      <c r="D347" s="172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79"/>
      <c r="X347" s="179"/>
      <c r="Y347" s="179"/>
      <c r="Z347" s="179"/>
      <c r="AA347" s="241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71"/>
      <c r="C348" s="2"/>
      <c r="D348" s="172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79"/>
      <c r="X348" s="179"/>
      <c r="Y348" s="179"/>
      <c r="Z348" s="179"/>
      <c r="AA348" s="241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71"/>
      <c r="C349" s="2"/>
      <c r="D349" s="172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79"/>
      <c r="X349" s="179"/>
      <c r="Y349" s="179"/>
      <c r="Z349" s="179"/>
      <c r="AA349" s="241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71"/>
      <c r="C350" s="2"/>
      <c r="D350" s="172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79"/>
      <c r="X350" s="179"/>
      <c r="Y350" s="179"/>
      <c r="Z350" s="179"/>
      <c r="AA350" s="241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71"/>
      <c r="C351" s="2"/>
      <c r="D351" s="172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79"/>
      <c r="X351" s="179"/>
      <c r="Y351" s="179"/>
      <c r="Z351" s="179"/>
      <c r="AA351" s="241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71"/>
      <c r="C352" s="2"/>
      <c r="D352" s="172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79"/>
      <c r="X352" s="179"/>
      <c r="Y352" s="179"/>
      <c r="Z352" s="179"/>
      <c r="AA352" s="241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71"/>
      <c r="C353" s="2"/>
      <c r="D353" s="172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79"/>
      <c r="X353" s="179"/>
      <c r="Y353" s="179"/>
      <c r="Z353" s="179"/>
      <c r="AA353" s="241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71"/>
      <c r="C354" s="2"/>
      <c r="D354" s="172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79"/>
      <c r="X354" s="179"/>
      <c r="Y354" s="179"/>
      <c r="Z354" s="179"/>
      <c r="AA354" s="241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71"/>
      <c r="C355" s="2"/>
      <c r="D355" s="172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79"/>
      <c r="X355" s="179"/>
      <c r="Y355" s="179"/>
      <c r="Z355" s="179"/>
      <c r="AA355" s="241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71"/>
      <c r="C356" s="2"/>
      <c r="D356" s="172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79"/>
      <c r="X356" s="179"/>
      <c r="Y356" s="179"/>
      <c r="Z356" s="179"/>
      <c r="AA356" s="241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71"/>
      <c r="C357" s="2"/>
      <c r="D357" s="172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79"/>
      <c r="X357" s="179"/>
      <c r="Y357" s="179"/>
      <c r="Z357" s="179"/>
      <c r="AA357" s="241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71"/>
      <c r="C358" s="2"/>
      <c r="D358" s="172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79"/>
      <c r="X358" s="179"/>
      <c r="Y358" s="179"/>
      <c r="Z358" s="179"/>
      <c r="AA358" s="241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71"/>
      <c r="C359" s="2"/>
      <c r="D359" s="172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79"/>
      <c r="X359" s="179"/>
      <c r="Y359" s="179"/>
      <c r="Z359" s="179"/>
      <c r="AA359" s="241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71"/>
      <c r="C360" s="2"/>
      <c r="D360" s="172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79"/>
      <c r="X360" s="179"/>
      <c r="Y360" s="179"/>
      <c r="Z360" s="179"/>
      <c r="AA360" s="241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71"/>
      <c r="C361" s="2"/>
      <c r="D361" s="172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79"/>
      <c r="X361" s="179"/>
      <c r="Y361" s="179"/>
      <c r="Z361" s="179"/>
      <c r="AA361" s="241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71"/>
      <c r="C362" s="2"/>
      <c r="D362" s="172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79"/>
      <c r="X362" s="179"/>
      <c r="Y362" s="179"/>
      <c r="Z362" s="179"/>
      <c r="AA362" s="241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71"/>
      <c r="C363" s="2"/>
      <c r="D363" s="172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79"/>
      <c r="X363" s="179"/>
      <c r="Y363" s="179"/>
      <c r="Z363" s="179"/>
      <c r="AA363" s="241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71"/>
      <c r="C364" s="2"/>
      <c r="D364" s="172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79"/>
      <c r="X364" s="179"/>
      <c r="Y364" s="179"/>
      <c r="Z364" s="179"/>
      <c r="AA364" s="241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71"/>
      <c r="C365" s="2"/>
      <c r="D365" s="172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79"/>
      <c r="X365" s="179"/>
      <c r="Y365" s="179"/>
      <c r="Z365" s="179"/>
      <c r="AA365" s="241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71"/>
      <c r="C366" s="2"/>
      <c r="D366" s="172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79"/>
      <c r="X366" s="179"/>
      <c r="Y366" s="179"/>
      <c r="Z366" s="179"/>
      <c r="AA366" s="241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71"/>
      <c r="C367" s="2"/>
      <c r="D367" s="172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79"/>
      <c r="X367" s="179"/>
      <c r="Y367" s="179"/>
      <c r="Z367" s="179"/>
      <c r="AA367" s="241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71"/>
      <c r="C368" s="2"/>
      <c r="D368" s="172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79"/>
      <c r="X368" s="179"/>
      <c r="Y368" s="179"/>
      <c r="Z368" s="179"/>
      <c r="AA368" s="241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71"/>
      <c r="C369" s="2"/>
      <c r="D369" s="172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79"/>
      <c r="X369" s="179"/>
      <c r="Y369" s="179"/>
      <c r="Z369" s="179"/>
      <c r="AA369" s="241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71"/>
      <c r="C370" s="2"/>
      <c r="D370" s="172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79"/>
      <c r="X370" s="179"/>
      <c r="Y370" s="179"/>
      <c r="Z370" s="179"/>
      <c r="AA370" s="241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71"/>
      <c r="C371" s="2"/>
      <c r="D371" s="172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79"/>
      <c r="X371" s="179"/>
      <c r="Y371" s="179"/>
      <c r="Z371" s="179"/>
      <c r="AA371" s="241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71"/>
      <c r="C372" s="2"/>
      <c r="D372" s="172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79"/>
      <c r="X372" s="179"/>
      <c r="Y372" s="179"/>
      <c r="Z372" s="179"/>
      <c r="AA372" s="241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71"/>
      <c r="C373" s="2"/>
      <c r="D373" s="172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79"/>
      <c r="X373" s="179"/>
      <c r="Y373" s="179"/>
      <c r="Z373" s="179"/>
      <c r="AA373" s="241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71"/>
      <c r="C374" s="2"/>
      <c r="D374" s="172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79"/>
      <c r="X374" s="179"/>
      <c r="Y374" s="179"/>
      <c r="Z374" s="179"/>
      <c r="AA374" s="241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71"/>
      <c r="C375" s="2"/>
      <c r="D375" s="172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79"/>
      <c r="X375" s="179"/>
      <c r="Y375" s="179"/>
      <c r="Z375" s="179"/>
      <c r="AA375" s="241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71"/>
      <c r="C376" s="2"/>
      <c r="D376" s="172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79"/>
      <c r="X376" s="179"/>
      <c r="Y376" s="179"/>
      <c r="Z376" s="179"/>
      <c r="AA376" s="241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71"/>
      <c r="C377" s="2"/>
      <c r="D377" s="172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79"/>
      <c r="X377" s="179"/>
      <c r="Y377" s="179"/>
      <c r="Z377" s="179"/>
      <c r="AA377" s="241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71"/>
      <c r="C378" s="2"/>
      <c r="D378" s="172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79"/>
      <c r="X378" s="179"/>
      <c r="Y378" s="179"/>
      <c r="Z378" s="179"/>
      <c r="AA378" s="241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71"/>
      <c r="C379" s="2"/>
      <c r="D379" s="172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79"/>
      <c r="X379" s="179"/>
      <c r="Y379" s="179"/>
      <c r="Z379" s="179"/>
      <c r="AA379" s="241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71"/>
      <c r="C380" s="2"/>
      <c r="D380" s="172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79"/>
      <c r="X380" s="179"/>
      <c r="Y380" s="179"/>
      <c r="Z380" s="179"/>
      <c r="AA380" s="241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71"/>
      <c r="C381" s="2"/>
      <c r="D381" s="172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79"/>
      <c r="X381" s="179"/>
      <c r="Y381" s="179"/>
      <c r="Z381" s="179"/>
      <c r="AA381" s="241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71"/>
      <c r="C382" s="2"/>
      <c r="D382" s="172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79"/>
      <c r="X382" s="179"/>
      <c r="Y382" s="179"/>
      <c r="Z382" s="179"/>
      <c r="AA382" s="241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71"/>
      <c r="C383" s="2"/>
      <c r="D383" s="172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79"/>
      <c r="X383" s="179"/>
      <c r="Y383" s="179"/>
      <c r="Z383" s="179"/>
      <c r="AA383" s="241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71"/>
      <c r="C384" s="2"/>
      <c r="D384" s="172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79"/>
      <c r="X384" s="179"/>
      <c r="Y384" s="179"/>
      <c r="Z384" s="179"/>
      <c r="AA384" s="241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71"/>
      <c r="C385" s="2"/>
      <c r="D385" s="172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79"/>
      <c r="X385" s="179"/>
      <c r="Y385" s="179"/>
      <c r="Z385" s="179"/>
      <c r="AA385" s="241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71"/>
      <c r="C386" s="2"/>
      <c r="D386" s="172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79"/>
      <c r="X386" s="179"/>
      <c r="Y386" s="179"/>
      <c r="Z386" s="179"/>
      <c r="AA386" s="241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71"/>
      <c r="C387" s="2"/>
      <c r="D387" s="172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79"/>
      <c r="X387" s="179"/>
      <c r="Y387" s="179"/>
      <c r="Z387" s="179"/>
      <c r="AA387" s="241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172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79"/>
      <c r="X388" s="179"/>
      <c r="Y388" s="179"/>
      <c r="Z388" s="179"/>
      <c r="AA388" s="241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172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79"/>
      <c r="X389" s="179"/>
      <c r="Y389" s="179"/>
      <c r="Z389" s="179"/>
      <c r="AA389" s="241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172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79"/>
      <c r="X390" s="179"/>
      <c r="Y390" s="179"/>
      <c r="Z390" s="179"/>
      <c r="AA390" s="241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172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79"/>
      <c r="X391" s="179"/>
      <c r="Y391" s="179"/>
      <c r="Z391" s="179"/>
      <c r="AA391" s="241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172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79"/>
      <c r="X392" s="179"/>
      <c r="Y392" s="179"/>
      <c r="Z392" s="179"/>
      <c r="AA392" s="241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172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79"/>
      <c r="X393" s="179"/>
      <c r="Y393" s="179"/>
      <c r="Z393" s="179"/>
      <c r="AA393" s="241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172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79"/>
      <c r="X394" s="179"/>
      <c r="Y394" s="179"/>
      <c r="Z394" s="179"/>
      <c r="AA394" s="241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172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79"/>
      <c r="X395" s="179"/>
      <c r="Y395" s="179"/>
      <c r="Z395" s="179"/>
      <c r="AA395" s="241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172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79"/>
      <c r="X396" s="179"/>
      <c r="Y396" s="179"/>
      <c r="Z396" s="179"/>
      <c r="AA396" s="241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172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79"/>
      <c r="X397" s="179"/>
      <c r="Y397" s="179"/>
      <c r="Z397" s="179"/>
      <c r="AA397" s="241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172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79"/>
      <c r="X398" s="179"/>
      <c r="Y398" s="179"/>
      <c r="Z398" s="179"/>
      <c r="AA398" s="241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2"/>
      <c r="D399" s="172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79"/>
      <c r="X399" s="179"/>
      <c r="Y399" s="179"/>
      <c r="Z399" s="179"/>
      <c r="AA399" s="241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2"/>
      <c r="D400" s="172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79"/>
      <c r="X400" s="179"/>
      <c r="Y400" s="179"/>
      <c r="Z400" s="179"/>
      <c r="AA400" s="241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2"/>
      <c r="D401" s="172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79"/>
      <c r="X401" s="179"/>
      <c r="Y401" s="179"/>
      <c r="Z401" s="179"/>
      <c r="AA401" s="241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2"/>
      <c r="D402" s="172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79"/>
      <c r="X402" s="179"/>
      <c r="Y402" s="179"/>
      <c r="Z402" s="179"/>
      <c r="AA402" s="241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2"/>
      <c r="D403" s="172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79"/>
      <c r="X403" s="179"/>
      <c r="Y403" s="179"/>
      <c r="Z403" s="179"/>
      <c r="AA403" s="241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2"/>
      <c r="D404" s="172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79"/>
      <c r="X404" s="179"/>
      <c r="Y404" s="179"/>
      <c r="Z404" s="179"/>
      <c r="AA404" s="241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172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79"/>
      <c r="X405" s="179"/>
      <c r="Y405" s="179"/>
      <c r="Z405" s="179"/>
      <c r="AA405" s="241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172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79"/>
      <c r="X406" s="179"/>
      <c r="Y406" s="179"/>
      <c r="Z406" s="179"/>
      <c r="AA406" s="241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172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79"/>
      <c r="X407" s="179"/>
      <c r="Y407" s="179"/>
      <c r="Z407" s="179"/>
      <c r="AA407" s="241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2"/>
      <c r="D408" s="172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79"/>
      <c r="X408" s="179"/>
      <c r="Y408" s="179"/>
      <c r="Z408" s="179"/>
      <c r="AA408" s="241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172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79"/>
      <c r="X409" s="179"/>
      <c r="Y409" s="179"/>
      <c r="Z409" s="179"/>
      <c r="AA409" s="241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172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79"/>
      <c r="X410" s="179"/>
      <c r="Y410" s="179"/>
      <c r="Z410" s="179"/>
      <c r="AA410" s="241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172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79"/>
      <c r="X411" s="179"/>
      <c r="Y411" s="179"/>
      <c r="Z411" s="179"/>
      <c r="AA411" s="241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172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79"/>
      <c r="X412" s="179"/>
      <c r="Y412" s="179"/>
      <c r="Z412" s="179"/>
      <c r="AA412" s="241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172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79"/>
      <c r="X413" s="179"/>
      <c r="Y413" s="179"/>
      <c r="Z413" s="179"/>
      <c r="AA413" s="241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172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79"/>
      <c r="X414" s="179"/>
      <c r="Y414" s="179"/>
      <c r="Z414" s="179"/>
      <c r="AA414" s="241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172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79"/>
      <c r="X415" s="179"/>
      <c r="Y415" s="179"/>
      <c r="Z415" s="179"/>
      <c r="AA415" s="241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72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79"/>
      <c r="X416" s="179"/>
      <c r="Y416" s="179"/>
      <c r="Z416" s="179"/>
      <c r="AA416" s="241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72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79"/>
      <c r="X417" s="179"/>
      <c r="Y417" s="179"/>
      <c r="Z417" s="179"/>
      <c r="AA417" s="241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72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79"/>
      <c r="X418" s="179"/>
      <c r="Y418" s="179"/>
      <c r="Z418" s="179"/>
      <c r="AA418" s="241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7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79"/>
      <c r="X419" s="179"/>
      <c r="Y419" s="179"/>
      <c r="Z419" s="179"/>
      <c r="AA419" s="241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72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79"/>
      <c r="X420" s="179"/>
      <c r="Y420" s="179"/>
      <c r="Z420" s="179"/>
      <c r="AA420" s="241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72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79"/>
      <c r="X421" s="179"/>
      <c r="Y421" s="179"/>
      <c r="Z421" s="179"/>
      <c r="AA421" s="241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72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79"/>
      <c r="X422" s="179"/>
      <c r="Y422" s="179"/>
      <c r="Z422" s="179"/>
      <c r="AA422" s="241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72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79"/>
      <c r="X423" s="179"/>
      <c r="Y423" s="179"/>
      <c r="Z423" s="179"/>
      <c r="AA423" s="241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72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79"/>
      <c r="X424" s="179"/>
      <c r="Y424" s="179"/>
      <c r="Z424" s="179"/>
      <c r="AA424" s="241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72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79"/>
      <c r="X425" s="179"/>
      <c r="Y425" s="179"/>
      <c r="Z425" s="179"/>
      <c r="AA425" s="241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72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79"/>
      <c r="X426" s="179"/>
      <c r="Y426" s="179"/>
      <c r="Z426" s="179"/>
      <c r="AA426" s="241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7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79"/>
      <c r="X427" s="179"/>
      <c r="Y427" s="179"/>
      <c r="Z427" s="179"/>
      <c r="AA427" s="241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72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79"/>
      <c r="X428" s="179"/>
      <c r="Y428" s="179"/>
      <c r="Z428" s="179"/>
      <c r="AA428" s="241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72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79"/>
      <c r="X429" s="179"/>
      <c r="Y429" s="179"/>
      <c r="Z429" s="179"/>
      <c r="AA429" s="241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72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79"/>
      <c r="X430" s="179"/>
      <c r="Y430" s="179"/>
      <c r="Z430" s="179"/>
      <c r="AA430" s="241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72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79"/>
      <c r="X431" s="179"/>
      <c r="Y431" s="179"/>
      <c r="Z431" s="179"/>
      <c r="AA431" s="241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72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79"/>
      <c r="X432" s="179"/>
      <c r="Y432" s="179"/>
      <c r="Z432" s="179"/>
      <c r="AA432" s="241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72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79"/>
      <c r="X433" s="179"/>
      <c r="Y433" s="179"/>
      <c r="Z433" s="179"/>
      <c r="AA433" s="241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72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79"/>
      <c r="X434" s="179"/>
      <c r="Y434" s="179"/>
      <c r="Z434" s="179"/>
      <c r="AA434" s="241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72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79"/>
      <c r="X435" s="179"/>
      <c r="Y435" s="179"/>
      <c r="Z435" s="179"/>
      <c r="AA435" s="241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72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79"/>
      <c r="X436" s="179"/>
      <c r="Y436" s="179"/>
      <c r="Z436" s="179"/>
      <c r="AA436" s="241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72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79"/>
      <c r="X437" s="179"/>
      <c r="Y437" s="179"/>
      <c r="Z437" s="179"/>
      <c r="AA437" s="241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72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79"/>
      <c r="X438" s="179"/>
      <c r="Y438" s="179"/>
      <c r="Z438" s="179"/>
      <c r="AA438" s="241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72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79"/>
      <c r="X439" s="179"/>
      <c r="Y439" s="179"/>
      <c r="Z439" s="179"/>
      <c r="AA439" s="241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72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79"/>
      <c r="X440" s="179"/>
      <c r="Y440" s="179"/>
      <c r="Z440" s="179"/>
      <c r="AA440" s="241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7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79"/>
      <c r="X441" s="179"/>
      <c r="Y441" s="179"/>
      <c r="Z441" s="179"/>
      <c r="AA441" s="241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72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79"/>
      <c r="X442" s="179"/>
      <c r="Y442" s="179"/>
      <c r="Z442" s="179"/>
      <c r="AA442" s="241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72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79"/>
      <c r="X443" s="179"/>
      <c r="Y443" s="179"/>
      <c r="Z443" s="179"/>
      <c r="AA443" s="241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72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79"/>
      <c r="X444" s="179"/>
      <c r="Y444" s="179"/>
      <c r="Z444" s="179"/>
      <c r="AA444" s="241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72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79"/>
      <c r="X445" s="179"/>
      <c r="Y445" s="179"/>
      <c r="Z445" s="179"/>
      <c r="AA445" s="241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72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79"/>
      <c r="X446" s="179"/>
      <c r="Y446" s="179"/>
      <c r="Z446" s="179"/>
      <c r="AA446" s="241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72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79"/>
      <c r="X447" s="179"/>
      <c r="Y447" s="179"/>
      <c r="Z447" s="179"/>
      <c r="AA447" s="241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72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79"/>
      <c r="X448" s="179"/>
      <c r="Y448" s="179"/>
      <c r="Z448" s="179"/>
      <c r="AA448" s="241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72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79"/>
      <c r="X449" s="179"/>
      <c r="Y449" s="179"/>
      <c r="Z449" s="179"/>
      <c r="AA449" s="241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72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79"/>
      <c r="X450" s="179"/>
      <c r="Y450" s="179"/>
      <c r="Z450" s="179"/>
      <c r="AA450" s="241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72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79"/>
      <c r="X451" s="179"/>
      <c r="Y451" s="179"/>
      <c r="Z451" s="179"/>
      <c r="AA451" s="241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72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79"/>
      <c r="X452" s="179"/>
      <c r="Y452" s="179"/>
      <c r="Z452" s="179"/>
      <c r="AA452" s="241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72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79"/>
      <c r="X453" s="179"/>
      <c r="Y453" s="179"/>
      <c r="Z453" s="179"/>
      <c r="AA453" s="241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72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79"/>
      <c r="X454" s="179"/>
      <c r="Y454" s="179"/>
      <c r="Z454" s="179"/>
      <c r="AA454" s="241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72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79"/>
      <c r="X455" s="179"/>
      <c r="Y455" s="179"/>
      <c r="Z455" s="179"/>
      <c r="AA455" s="241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72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79"/>
      <c r="X456" s="179"/>
      <c r="Y456" s="179"/>
      <c r="Z456" s="179"/>
      <c r="AA456" s="241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72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79"/>
      <c r="X457" s="179"/>
      <c r="Y457" s="179"/>
      <c r="Z457" s="179"/>
      <c r="AA457" s="241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72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79"/>
      <c r="X458" s="179"/>
      <c r="Y458" s="179"/>
      <c r="Z458" s="179"/>
      <c r="AA458" s="241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72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79"/>
      <c r="X459" s="179"/>
      <c r="Y459" s="179"/>
      <c r="Z459" s="179"/>
      <c r="AA459" s="241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72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79"/>
      <c r="X460" s="179"/>
      <c r="Y460" s="179"/>
      <c r="Z460" s="179"/>
      <c r="AA460" s="241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72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79"/>
      <c r="X461" s="179"/>
      <c r="Y461" s="179"/>
      <c r="Z461" s="179"/>
      <c r="AA461" s="241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72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79"/>
      <c r="X462" s="179"/>
      <c r="Y462" s="179"/>
      <c r="Z462" s="179"/>
      <c r="AA462" s="241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72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79"/>
      <c r="X463" s="179"/>
      <c r="Y463" s="179"/>
      <c r="Z463" s="179"/>
      <c r="AA463" s="241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72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79"/>
      <c r="X464" s="179"/>
      <c r="Y464" s="179"/>
      <c r="Z464" s="179"/>
      <c r="AA464" s="241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72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79"/>
      <c r="X465" s="179"/>
      <c r="Y465" s="179"/>
      <c r="Z465" s="179"/>
      <c r="AA465" s="241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72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79"/>
      <c r="X466" s="179"/>
      <c r="Y466" s="179"/>
      <c r="Z466" s="179"/>
      <c r="AA466" s="241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72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79"/>
      <c r="X467" s="179"/>
      <c r="Y467" s="179"/>
      <c r="Z467" s="179"/>
      <c r="AA467" s="241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72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79"/>
      <c r="X468" s="179"/>
      <c r="Y468" s="179"/>
      <c r="Z468" s="179"/>
      <c r="AA468" s="241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72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79"/>
      <c r="X469" s="179"/>
      <c r="Y469" s="179"/>
      <c r="Z469" s="179"/>
      <c r="AA469" s="241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72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79"/>
      <c r="X470" s="179"/>
      <c r="Y470" s="179"/>
      <c r="Z470" s="179"/>
      <c r="AA470" s="241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72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79"/>
      <c r="X471" s="179"/>
      <c r="Y471" s="179"/>
      <c r="Z471" s="179"/>
      <c r="AA471" s="241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72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79"/>
      <c r="X472" s="179"/>
      <c r="Y472" s="179"/>
      <c r="Z472" s="179"/>
      <c r="AA472" s="241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72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79"/>
      <c r="X473" s="179"/>
      <c r="Y473" s="179"/>
      <c r="Z473" s="179"/>
      <c r="AA473" s="241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72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79"/>
      <c r="X474" s="179"/>
      <c r="Y474" s="179"/>
      <c r="Z474" s="179"/>
      <c r="AA474" s="241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72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79"/>
      <c r="X475" s="179"/>
      <c r="Y475" s="179"/>
      <c r="Z475" s="179"/>
      <c r="AA475" s="241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72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79"/>
      <c r="X476" s="179"/>
      <c r="Y476" s="179"/>
      <c r="Z476" s="179"/>
      <c r="AA476" s="241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72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79"/>
      <c r="X477" s="179"/>
      <c r="Y477" s="179"/>
      <c r="Z477" s="179"/>
      <c r="AA477" s="241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72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79"/>
      <c r="X478" s="179"/>
      <c r="Y478" s="179"/>
      <c r="Z478" s="179"/>
      <c r="AA478" s="241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72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79"/>
      <c r="X479" s="179"/>
      <c r="Y479" s="179"/>
      <c r="Z479" s="179"/>
      <c r="AA479" s="241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72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79"/>
      <c r="X480" s="179"/>
      <c r="Y480" s="179"/>
      <c r="Z480" s="179"/>
      <c r="AA480" s="241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72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79"/>
      <c r="X481" s="179"/>
      <c r="Y481" s="179"/>
      <c r="Z481" s="179"/>
      <c r="AA481" s="241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72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79"/>
      <c r="X482" s="179"/>
      <c r="Y482" s="179"/>
      <c r="Z482" s="179"/>
      <c r="AA482" s="241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72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79"/>
      <c r="X483" s="179"/>
      <c r="Y483" s="179"/>
      <c r="Z483" s="179"/>
      <c r="AA483" s="241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72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79"/>
      <c r="X484" s="179"/>
      <c r="Y484" s="179"/>
      <c r="Z484" s="179"/>
      <c r="AA484" s="241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7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79"/>
      <c r="X485" s="179"/>
      <c r="Y485" s="179"/>
      <c r="Z485" s="179"/>
      <c r="AA485" s="241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72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79"/>
      <c r="X486" s="179"/>
      <c r="Y486" s="179"/>
      <c r="Z486" s="179"/>
      <c r="AA486" s="241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7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79"/>
      <c r="X487" s="179"/>
      <c r="Y487" s="179"/>
      <c r="Z487" s="179"/>
      <c r="AA487" s="241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72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79"/>
      <c r="X488" s="179"/>
      <c r="Y488" s="179"/>
      <c r="Z488" s="179"/>
      <c r="AA488" s="241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7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79"/>
      <c r="X489" s="179"/>
      <c r="Y489" s="179"/>
      <c r="Z489" s="179"/>
      <c r="AA489" s="241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72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79"/>
      <c r="X490" s="179"/>
      <c r="Y490" s="179"/>
      <c r="Z490" s="179"/>
      <c r="AA490" s="241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72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79"/>
      <c r="X491" s="179"/>
      <c r="Y491" s="179"/>
      <c r="Z491" s="179"/>
      <c r="AA491" s="241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72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79"/>
      <c r="X492" s="179"/>
      <c r="Y492" s="179"/>
      <c r="Z492" s="179"/>
      <c r="AA492" s="241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72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79"/>
      <c r="X493" s="179"/>
      <c r="Y493" s="179"/>
      <c r="Z493" s="179"/>
      <c r="AA493" s="241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72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79"/>
      <c r="X494" s="179"/>
      <c r="Y494" s="179"/>
      <c r="Z494" s="179"/>
      <c r="AA494" s="241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72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79"/>
      <c r="X495" s="179"/>
      <c r="Y495" s="179"/>
      <c r="Z495" s="179"/>
      <c r="AA495" s="241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72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79"/>
      <c r="X496" s="179"/>
      <c r="Y496" s="179"/>
      <c r="Z496" s="179"/>
      <c r="AA496" s="241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72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79"/>
      <c r="X497" s="179"/>
      <c r="Y497" s="179"/>
      <c r="Z497" s="179"/>
      <c r="AA497" s="241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72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79"/>
      <c r="X498" s="179"/>
      <c r="Y498" s="179"/>
      <c r="Z498" s="179"/>
      <c r="AA498" s="241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72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79"/>
      <c r="X499" s="179"/>
      <c r="Y499" s="179"/>
      <c r="Z499" s="179"/>
      <c r="AA499" s="241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72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79"/>
      <c r="X500" s="179"/>
      <c r="Y500" s="179"/>
      <c r="Z500" s="179"/>
      <c r="AA500" s="241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72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79"/>
      <c r="X501" s="179"/>
      <c r="Y501" s="179"/>
      <c r="Z501" s="179"/>
      <c r="AA501" s="241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72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79"/>
      <c r="X502" s="179"/>
      <c r="Y502" s="179"/>
      <c r="Z502" s="179"/>
      <c r="AA502" s="241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7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79"/>
      <c r="X503" s="179"/>
      <c r="Y503" s="179"/>
      <c r="Z503" s="179"/>
      <c r="AA503" s="241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72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79"/>
      <c r="X504" s="179"/>
      <c r="Y504" s="179"/>
      <c r="Z504" s="179"/>
      <c r="AA504" s="241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7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79"/>
      <c r="X505" s="179"/>
      <c r="Y505" s="179"/>
      <c r="Z505" s="179"/>
      <c r="AA505" s="241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72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79"/>
      <c r="X506" s="179"/>
      <c r="Y506" s="179"/>
      <c r="Z506" s="179"/>
      <c r="AA506" s="241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7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79"/>
      <c r="X507" s="179"/>
      <c r="Y507" s="179"/>
      <c r="Z507" s="179"/>
      <c r="AA507" s="241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72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79"/>
      <c r="X508" s="179"/>
      <c r="Y508" s="179"/>
      <c r="Z508" s="179"/>
      <c r="AA508" s="241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72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79"/>
      <c r="X509" s="179"/>
      <c r="Y509" s="179"/>
      <c r="Z509" s="179"/>
      <c r="AA509" s="241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72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79"/>
      <c r="X510" s="179"/>
      <c r="Y510" s="179"/>
      <c r="Z510" s="179"/>
      <c r="AA510" s="241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72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79"/>
      <c r="X511" s="179"/>
      <c r="Y511" s="179"/>
      <c r="Z511" s="179"/>
      <c r="AA511" s="241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72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79"/>
      <c r="X512" s="179"/>
      <c r="Y512" s="179"/>
      <c r="Z512" s="179"/>
      <c r="AA512" s="241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72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79"/>
      <c r="X513" s="179"/>
      <c r="Y513" s="179"/>
      <c r="Z513" s="179"/>
      <c r="AA513" s="241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72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79"/>
      <c r="X514" s="179"/>
      <c r="Y514" s="179"/>
      <c r="Z514" s="179"/>
      <c r="AA514" s="241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72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79"/>
      <c r="X515" s="179"/>
      <c r="Y515" s="179"/>
      <c r="Z515" s="179"/>
      <c r="AA515" s="241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72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79"/>
      <c r="X516" s="179"/>
      <c r="Y516" s="179"/>
      <c r="Z516" s="179"/>
      <c r="AA516" s="241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72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79"/>
      <c r="X517" s="179"/>
      <c r="Y517" s="179"/>
      <c r="Z517" s="179"/>
      <c r="AA517" s="241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7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79"/>
      <c r="X518" s="179"/>
      <c r="Y518" s="179"/>
      <c r="Z518" s="179"/>
      <c r="AA518" s="241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72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79"/>
      <c r="X519" s="179"/>
      <c r="Y519" s="179"/>
      <c r="Z519" s="179"/>
      <c r="AA519" s="241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7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79"/>
      <c r="X520" s="179"/>
      <c r="Y520" s="179"/>
      <c r="Z520" s="179"/>
      <c r="AA520" s="241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7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79"/>
      <c r="X521" s="179"/>
      <c r="Y521" s="179"/>
      <c r="Z521" s="179"/>
      <c r="AA521" s="241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7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79"/>
      <c r="X522" s="179"/>
      <c r="Y522" s="179"/>
      <c r="Z522" s="179"/>
      <c r="AA522" s="241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7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79"/>
      <c r="X523" s="179"/>
      <c r="Y523" s="179"/>
      <c r="Z523" s="179"/>
      <c r="AA523" s="241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7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79"/>
      <c r="X524" s="179"/>
      <c r="Y524" s="179"/>
      <c r="Z524" s="179"/>
      <c r="AA524" s="241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7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79"/>
      <c r="X525" s="179"/>
      <c r="Y525" s="179"/>
      <c r="Z525" s="179"/>
      <c r="AA525" s="241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7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79"/>
      <c r="X526" s="179"/>
      <c r="Y526" s="179"/>
      <c r="Z526" s="179"/>
      <c r="AA526" s="241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72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79"/>
      <c r="X527" s="179"/>
      <c r="Y527" s="179"/>
      <c r="Z527" s="179"/>
      <c r="AA527" s="241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7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79"/>
      <c r="X528" s="179"/>
      <c r="Y528" s="179"/>
      <c r="Z528" s="179"/>
      <c r="AA528" s="241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72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79"/>
      <c r="X529" s="179"/>
      <c r="Y529" s="179"/>
      <c r="Z529" s="179"/>
      <c r="AA529" s="241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7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79"/>
      <c r="X530" s="179"/>
      <c r="Y530" s="179"/>
      <c r="Z530" s="179"/>
      <c r="AA530" s="241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72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79"/>
      <c r="X531" s="179"/>
      <c r="Y531" s="179"/>
      <c r="Z531" s="179"/>
      <c r="AA531" s="241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7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79"/>
      <c r="X532" s="179"/>
      <c r="Y532" s="179"/>
      <c r="Z532" s="179"/>
      <c r="AA532" s="241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72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79"/>
      <c r="X533" s="179"/>
      <c r="Y533" s="179"/>
      <c r="Z533" s="179"/>
      <c r="AA533" s="241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72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79"/>
      <c r="X534" s="179"/>
      <c r="Y534" s="179"/>
      <c r="Z534" s="179"/>
      <c r="AA534" s="241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72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79"/>
      <c r="X535" s="179"/>
      <c r="Y535" s="179"/>
      <c r="Z535" s="179"/>
      <c r="AA535" s="241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72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79"/>
      <c r="X536" s="179"/>
      <c r="Y536" s="179"/>
      <c r="Z536" s="179"/>
      <c r="AA536" s="241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72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79"/>
      <c r="X537" s="179"/>
      <c r="Y537" s="179"/>
      <c r="Z537" s="179"/>
      <c r="AA537" s="241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72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79"/>
      <c r="X538" s="179"/>
      <c r="Y538" s="179"/>
      <c r="Z538" s="179"/>
      <c r="AA538" s="241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7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79"/>
      <c r="X539" s="179"/>
      <c r="Y539" s="179"/>
      <c r="Z539" s="179"/>
      <c r="AA539" s="241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72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79"/>
      <c r="X540" s="179"/>
      <c r="Y540" s="179"/>
      <c r="Z540" s="179"/>
      <c r="AA540" s="241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7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79"/>
      <c r="X541" s="179"/>
      <c r="Y541" s="179"/>
      <c r="Z541" s="179"/>
      <c r="AA541" s="241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72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79"/>
      <c r="X542" s="179"/>
      <c r="Y542" s="179"/>
      <c r="Z542" s="179"/>
      <c r="AA542" s="241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7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79"/>
      <c r="X543" s="179"/>
      <c r="Y543" s="179"/>
      <c r="Z543" s="179"/>
      <c r="AA543" s="241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72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79"/>
      <c r="X544" s="179"/>
      <c r="Y544" s="179"/>
      <c r="Z544" s="179"/>
      <c r="AA544" s="241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72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79"/>
      <c r="X545" s="179"/>
      <c r="Y545" s="179"/>
      <c r="Z545" s="179"/>
      <c r="AA545" s="241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72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79"/>
      <c r="X546" s="179"/>
      <c r="Y546" s="179"/>
      <c r="Z546" s="179"/>
      <c r="AA546" s="241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72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79"/>
      <c r="X547" s="179"/>
      <c r="Y547" s="179"/>
      <c r="Z547" s="179"/>
      <c r="AA547" s="241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72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79"/>
      <c r="X548" s="179"/>
      <c r="Y548" s="179"/>
      <c r="Z548" s="179"/>
      <c r="AA548" s="241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72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79"/>
      <c r="X549" s="179"/>
      <c r="Y549" s="179"/>
      <c r="Z549" s="179"/>
      <c r="AA549" s="241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72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79"/>
      <c r="X550" s="179"/>
      <c r="Y550" s="179"/>
      <c r="Z550" s="179"/>
      <c r="AA550" s="241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72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79"/>
      <c r="X551" s="179"/>
      <c r="Y551" s="179"/>
      <c r="Z551" s="179"/>
      <c r="AA551" s="241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72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79"/>
      <c r="X552" s="179"/>
      <c r="Y552" s="179"/>
      <c r="Z552" s="179"/>
      <c r="AA552" s="241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7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79"/>
      <c r="X553" s="179"/>
      <c r="Y553" s="179"/>
      <c r="Z553" s="179"/>
      <c r="AA553" s="241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72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79"/>
      <c r="X554" s="179"/>
      <c r="Y554" s="179"/>
      <c r="Z554" s="179"/>
      <c r="AA554" s="241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7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79"/>
      <c r="X555" s="179"/>
      <c r="Y555" s="179"/>
      <c r="Z555" s="179"/>
      <c r="AA555" s="241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72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79"/>
      <c r="X556" s="179"/>
      <c r="Y556" s="179"/>
      <c r="Z556" s="179"/>
      <c r="AA556" s="241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7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79"/>
      <c r="X557" s="179"/>
      <c r="Y557" s="179"/>
      <c r="Z557" s="179"/>
      <c r="AA557" s="241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72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79"/>
      <c r="X558" s="179"/>
      <c r="Y558" s="179"/>
      <c r="Z558" s="179"/>
      <c r="AA558" s="241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72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79"/>
      <c r="X559" s="179"/>
      <c r="Y559" s="179"/>
      <c r="Z559" s="179"/>
      <c r="AA559" s="241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72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79"/>
      <c r="X560" s="179"/>
      <c r="Y560" s="179"/>
      <c r="Z560" s="179"/>
      <c r="AA560" s="241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72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79"/>
      <c r="X561" s="179"/>
      <c r="Y561" s="179"/>
      <c r="Z561" s="179"/>
      <c r="AA561" s="241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72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79"/>
      <c r="X562" s="179"/>
      <c r="Y562" s="179"/>
      <c r="Z562" s="179"/>
      <c r="AA562" s="241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72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79"/>
      <c r="X563" s="179"/>
      <c r="Y563" s="179"/>
      <c r="Z563" s="179"/>
      <c r="AA563" s="241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72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79"/>
      <c r="X564" s="179"/>
      <c r="Y564" s="179"/>
      <c r="Z564" s="179"/>
      <c r="AA564" s="241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72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79"/>
      <c r="X565" s="179"/>
      <c r="Y565" s="179"/>
      <c r="Z565" s="179"/>
      <c r="AA565" s="241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72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79"/>
      <c r="X566" s="179"/>
      <c r="Y566" s="179"/>
      <c r="Z566" s="179"/>
      <c r="AA566" s="241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72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79"/>
      <c r="X567" s="179"/>
      <c r="Y567" s="179"/>
      <c r="Z567" s="179"/>
      <c r="AA567" s="241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72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79"/>
      <c r="X568" s="179"/>
      <c r="Y568" s="179"/>
      <c r="Z568" s="179"/>
      <c r="AA568" s="241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72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79"/>
      <c r="X569" s="179"/>
      <c r="Y569" s="179"/>
      <c r="Z569" s="179"/>
      <c r="AA569" s="241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72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79"/>
      <c r="X570" s="179"/>
      <c r="Y570" s="179"/>
      <c r="Z570" s="179"/>
      <c r="AA570" s="241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72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79"/>
      <c r="X571" s="179"/>
      <c r="Y571" s="179"/>
      <c r="Z571" s="179"/>
      <c r="AA571" s="241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72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79"/>
      <c r="X572" s="179"/>
      <c r="Y572" s="179"/>
      <c r="Z572" s="179"/>
      <c r="AA572" s="241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72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79"/>
      <c r="X573" s="179"/>
      <c r="Y573" s="179"/>
      <c r="Z573" s="179"/>
      <c r="AA573" s="241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72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79"/>
      <c r="X574" s="179"/>
      <c r="Y574" s="179"/>
      <c r="Z574" s="179"/>
      <c r="AA574" s="241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72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79"/>
      <c r="X575" s="179"/>
      <c r="Y575" s="179"/>
      <c r="Z575" s="179"/>
      <c r="AA575" s="241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72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79"/>
      <c r="X576" s="179"/>
      <c r="Y576" s="179"/>
      <c r="Z576" s="179"/>
      <c r="AA576" s="241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72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79"/>
      <c r="X577" s="179"/>
      <c r="Y577" s="179"/>
      <c r="Z577" s="179"/>
      <c r="AA577" s="241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72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79"/>
      <c r="X578" s="179"/>
      <c r="Y578" s="179"/>
      <c r="Z578" s="179"/>
      <c r="AA578" s="241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72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79"/>
      <c r="X579" s="179"/>
      <c r="Y579" s="179"/>
      <c r="Z579" s="179"/>
      <c r="AA579" s="241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72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79"/>
      <c r="X580" s="179"/>
      <c r="Y580" s="179"/>
      <c r="Z580" s="179"/>
      <c r="AA580" s="241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72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79"/>
      <c r="X581" s="179"/>
      <c r="Y581" s="179"/>
      <c r="Z581" s="179"/>
      <c r="AA581" s="241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72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79"/>
      <c r="X582" s="179"/>
      <c r="Y582" s="179"/>
      <c r="Z582" s="179"/>
      <c r="AA582" s="241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72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79"/>
      <c r="X583" s="179"/>
      <c r="Y583" s="179"/>
      <c r="Z583" s="179"/>
      <c r="AA583" s="241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72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79"/>
      <c r="X584" s="179"/>
      <c r="Y584" s="179"/>
      <c r="Z584" s="179"/>
      <c r="AA584" s="241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72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79"/>
      <c r="X585" s="179"/>
      <c r="Y585" s="179"/>
      <c r="Z585" s="179"/>
      <c r="AA585" s="241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72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79"/>
      <c r="X586" s="179"/>
      <c r="Y586" s="179"/>
      <c r="Z586" s="179"/>
      <c r="AA586" s="241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72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79"/>
      <c r="X587" s="179"/>
      <c r="Y587" s="179"/>
      <c r="Z587" s="179"/>
      <c r="AA587" s="241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72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79"/>
      <c r="X588" s="179"/>
      <c r="Y588" s="179"/>
      <c r="Z588" s="179"/>
      <c r="AA588" s="241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72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79"/>
      <c r="X589" s="179"/>
      <c r="Y589" s="179"/>
      <c r="Z589" s="179"/>
      <c r="AA589" s="241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72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79"/>
      <c r="X590" s="179"/>
      <c r="Y590" s="179"/>
      <c r="Z590" s="179"/>
      <c r="AA590" s="241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72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79"/>
      <c r="X591" s="179"/>
      <c r="Y591" s="179"/>
      <c r="Z591" s="179"/>
      <c r="AA591" s="241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72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79"/>
      <c r="X592" s="179"/>
      <c r="Y592" s="179"/>
      <c r="Z592" s="179"/>
      <c r="AA592" s="241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72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79"/>
      <c r="X593" s="179"/>
      <c r="Y593" s="179"/>
      <c r="Z593" s="179"/>
      <c r="AA593" s="241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72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79"/>
      <c r="X594" s="179"/>
      <c r="Y594" s="179"/>
      <c r="Z594" s="179"/>
      <c r="AA594" s="241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72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79"/>
      <c r="X595" s="179"/>
      <c r="Y595" s="179"/>
      <c r="Z595" s="179"/>
      <c r="AA595" s="241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72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79"/>
      <c r="X596" s="179"/>
      <c r="Y596" s="179"/>
      <c r="Z596" s="179"/>
      <c r="AA596" s="241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72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79"/>
      <c r="X597" s="179"/>
      <c r="Y597" s="179"/>
      <c r="Z597" s="179"/>
      <c r="AA597" s="241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72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79"/>
      <c r="X598" s="179"/>
      <c r="Y598" s="179"/>
      <c r="Z598" s="179"/>
      <c r="AA598" s="241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72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79"/>
      <c r="X599" s="179"/>
      <c r="Y599" s="179"/>
      <c r="Z599" s="179"/>
      <c r="AA599" s="241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72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79"/>
      <c r="X600" s="179"/>
      <c r="Y600" s="179"/>
      <c r="Z600" s="179"/>
      <c r="AA600" s="241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72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79"/>
      <c r="X601" s="179"/>
      <c r="Y601" s="179"/>
      <c r="Z601" s="179"/>
      <c r="AA601" s="241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72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79"/>
      <c r="X602" s="179"/>
      <c r="Y602" s="179"/>
      <c r="Z602" s="179"/>
      <c r="AA602" s="241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72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79"/>
      <c r="X603" s="179"/>
      <c r="Y603" s="179"/>
      <c r="Z603" s="179"/>
      <c r="AA603" s="241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72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79"/>
      <c r="X604" s="179"/>
      <c r="Y604" s="179"/>
      <c r="Z604" s="179"/>
      <c r="AA604" s="241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72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79"/>
      <c r="X605" s="179"/>
      <c r="Y605" s="179"/>
      <c r="Z605" s="179"/>
      <c r="AA605" s="241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72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79"/>
      <c r="X606" s="179"/>
      <c r="Y606" s="179"/>
      <c r="Z606" s="179"/>
      <c r="AA606" s="241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72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79"/>
      <c r="X607" s="179"/>
      <c r="Y607" s="179"/>
      <c r="Z607" s="179"/>
      <c r="AA607" s="241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72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79"/>
      <c r="X608" s="179"/>
      <c r="Y608" s="179"/>
      <c r="Z608" s="179"/>
      <c r="AA608" s="241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72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79"/>
      <c r="X609" s="179"/>
      <c r="Y609" s="179"/>
      <c r="Z609" s="179"/>
      <c r="AA609" s="241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72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79"/>
      <c r="X610" s="179"/>
      <c r="Y610" s="179"/>
      <c r="Z610" s="179"/>
      <c r="AA610" s="241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72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79"/>
      <c r="X611" s="179"/>
      <c r="Y611" s="179"/>
      <c r="Z611" s="179"/>
      <c r="AA611" s="241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72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79"/>
      <c r="X612" s="179"/>
      <c r="Y612" s="179"/>
      <c r="Z612" s="179"/>
      <c r="AA612" s="241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72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79"/>
      <c r="X613" s="179"/>
      <c r="Y613" s="179"/>
      <c r="Z613" s="179"/>
      <c r="AA613" s="241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72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79"/>
      <c r="X614" s="179"/>
      <c r="Y614" s="179"/>
      <c r="Z614" s="179"/>
      <c r="AA614" s="241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72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79"/>
      <c r="X615" s="179"/>
      <c r="Y615" s="179"/>
      <c r="Z615" s="179"/>
      <c r="AA615" s="241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72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79"/>
      <c r="X616" s="179"/>
      <c r="Y616" s="179"/>
      <c r="Z616" s="179"/>
      <c r="AA616" s="241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72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79"/>
      <c r="X617" s="179"/>
      <c r="Y617" s="179"/>
      <c r="Z617" s="179"/>
      <c r="AA617" s="241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72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79"/>
      <c r="X618" s="179"/>
      <c r="Y618" s="179"/>
      <c r="Z618" s="179"/>
      <c r="AA618" s="241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72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79"/>
      <c r="X619" s="179"/>
      <c r="Y619" s="179"/>
      <c r="Z619" s="179"/>
      <c r="AA619" s="241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72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79"/>
      <c r="X620" s="179"/>
      <c r="Y620" s="179"/>
      <c r="Z620" s="179"/>
      <c r="AA620" s="241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72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79"/>
      <c r="X621" s="179"/>
      <c r="Y621" s="179"/>
      <c r="Z621" s="179"/>
      <c r="AA621" s="241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72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79"/>
      <c r="X622" s="179"/>
      <c r="Y622" s="179"/>
      <c r="Z622" s="179"/>
      <c r="AA622" s="241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72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79"/>
      <c r="X623" s="179"/>
      <c r="Y623" s="179"/>
      <c r="Z623" s="179"/>
      <c r="AA623" s="241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72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79"/>
      <c r="X624" s="179"/>
      <c r="Y624" s="179"/>
      <c r="Z624" s="179"/>
      <c r="AA624" s="241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72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79"/>
      <c r="X625" s="179"/>
      <c r="Y625" s="179"/>
      <c r="Z625" s="179"/>
      <c r="AA625" s="241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72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79"/>
      <c r="X626" s="179"/>
      <c r="Y626" s="179"/>
      <c r="Z626" s="179"/>
      <c r="AA626" s="241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72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79"/>
      <c r="X627" s="179"/>
      <c r="Y627" s="179"/>
      <c r="Z627" s="179"/>
      <c r="AA627" s="241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72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79"/>
      <c r="X628" s="179"/>
      <c r="Y628" s="179"/>
      <c r="Z628" s="179"/>
      <c r="AA628" s="241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72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79"/>
      <c r="X629" s="179"/>
      <c r="Y629" s="179"/>
      <c r="Z629" s="179"/>
      <c r="AA629" s="241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72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79"/>
      <c r="X630" s="179"/>
      <c r="Y630" s="179"/>
      <c r="Z630" s="179"/>
      <c r="AA630" s="241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72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79"/>
      <c r="X631" s="179"/>
      <c r="Y631" s="179"/>
      <c r="Z631" s="179"/>
      <c r="AA631" s="241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72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79"/>
      <c r="X632" s="179"/>
      <c r="Y632" s="179"/>
      <c r="Z632" s="179"/>
      <c r="AA632" s="241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72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79"/>
      <c r="X633" s="179"/>
      <c r="Y633" s="179"/>
      <c r="Z633" s="179"/>
      <c r="AA633" s="241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72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79"/>
      <c r="X634" s="179"/>
      <c r="Y634" s="179"/>
      <c r="Z634" s="179"/>
      <c r="AA634" s="241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72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79"/>
      <c r="X635" s="179"/>
      <c r="Y635" s="179"/>
      <c r="Z635" s="179"/>
      <c r="AA635" s="241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72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79"/>
      <c r="X636" s="179"/>
      <c r="Y636" s="179"/>
      <c r="Z636" s="179"/>
      <c r="AA636" s="241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72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79"/>
      <c r="X637" s="179"/>
      <c r="Y637" s="179"/>
      <c r="Z637" s="179"/>
      <c r="AA637" s="241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72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79"/>
      <c r="X638" s="179"/>
      <c r="Y638" s="179"/>
      <c r="Z638" s="179"/>
      <c r="AA638" s="241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72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79"/>
      <c r="X639" s="179"/>
      <c r="Y639" s="179"/>
      <c r="Z639" s="179"/>
      <c r="AA639" s="241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72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79"/>
      <c r="X640" s="179"/>
      <c r="Y640" s="179"/>
      <c r="Z640" s="179"/>
      <c r="AA640" s="241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72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79"/>
      <c r="X641" s="179"/>
      <c r="Y641" s="179"/>
      <c r="Z641" s="179"/>
      <c r="AA641" s="241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72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79"/>
      <c r="X642" s="179"/>
      <c r="Y642" s="179"/>
      <c r="Z642" s="179"/>
      <c r="AA642" s="241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72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79"/>
      <c r="X643" s="179"/>
      <c r="Y643" s="179"/>
      <c r="Z643" s="179"/>
      <c r="AA643" s="241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72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79"/>
      <c r="X644" s="179"/>
      <c r="Y644" s="179"/>
      <c r="Z644" s="179"/>
      <c r="AA644" s="241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72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79"/>
      <c r="X645" s="179"/>
      <c r="Y645" s="179"/>
      <c r="Z645" s="179"/>
      <c r="AA645" s="241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72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79"/>
      <c r="X646" s="179"/>
      <c r="Y646" s="179"/>
      <c r="Z646" s="179"/>
      <c r="AA646" s="241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72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79"/>
      <c r="X647" s="179"/>
      <c r="Y647" s="179"/>
      <c r="Z647" s="179"/>
      <c r="AA647" s="241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72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79"/>
      <c r="X648" s="179"/>
      <c r="Y648" s="179"/>
      <c r="Z648" s="179"/>
      <c r="AA648" s="241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72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79"/>
      <c r="X649" s="179"/>
      <c r="Y649" s="179"/>
      <c r="Z649" s="179"/>
      <c r="AA649" s="241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72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79"/>
      <c r="X650" s="179"/>
      <c r="Y650" s="179"/>
      <c r="Z650" s="179"/>
      <c r="AA650" s="241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72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79"/>
      <c r="X651" s="179"/>
      <c r="Y651" s="179"/>
      <c r="Z651" s="179"/>
      <c r="AA651" s="241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72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79"/>
      <c r="X652" s="179"/>
      <c r="Y652" s="179"/>
      <c r="Z652" s="179"/>
      <c r="AA652" s="241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72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79"/>
      <c r="X653" s="179"/>
      <c r="Y653" s="179"/>
      <c r="Z653" s="179"/>
      <c r="AA653" s="241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72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79"/>
      <c r="X654" s="179"/>
      <c r="Y654" s="179"/>
      <c r="Z654" s="179"/>
      <c r="AA654" s="241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72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79"/>
      <c r="X655" s="179"/>
      <c r="Y655" s="179"/>
      <c r="Z655" s="179"/>
      <c r="AA655" s="241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72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79"/>
      <c r="X656" s="179"/>
      <c r="Y656" s="179"/>
      <c r="Z656" s="179"/>
      <c r="AA656" s="241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72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79"/>
      <c r="X657" s="179"/>
      <c r="Y657" s="179"/>
      <c r="Z657" s="179"/>
      <c r="AA657" s="241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72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79"/>
      <c r="X658" s="179"/>
      <c r="Y658" s="179"/>
      <c r="Z658" s="179"/>
      <c r="AA658" s="241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72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79"/>
      <c r="X659" s="179"/>
      <c r="Y659" s="179"/>
      <c r="Z659" s="179"/>
      <c r="AA659" s="241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72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79"/>
      <c r="X660" s="179"/>
      <c r="Y660" s="179"/>
      <c r="Z660" s="179"/>
      <c r="AA660" s="241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72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79"/>
      <c r="X661" s="179"/>
      <c r="Y661" s="179"/>
      <c r="Z661" s="179"/>
      <c r="AA661" s="241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72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79"/>
      <c r="X662" s="179"/>
      <c r="Y662" s="179"/>
      <c r="Z662" s="179"/>
      <c r="AA662" s="241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72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79"/>
      <c r="X663" s="179"/>
      <c r="Y663" s="179"/>
      <c r="Z663" s="179"/>
      <c r="AA663" s="241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72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79"/>
      <c r="X664" s="179"/>
      <c r="Y664" s="179"/>
      <c r="Z664" s="179"/>
      <c r="AA664" s="241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72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79"/>
      <c r="X665" s="179"/>
      <c r="Y665" s="179"/>
      <c r="Z665" s="179"/>
      <c r="AA665" s="241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72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79"/>
      <c r="X666" s="179"/>
      <c r="Y666" s="179"/>
      <c r="Z666" s="179"/>
      <c r="AA666" s="241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72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79"/>
      <c r="X667" s="179"/>
      <c r="Y667" s="179"/>
      <c r="Z667" s="179"/>
      <c r="AA667" s="241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72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79"/>
      <c r="X668" s="179"/>
      <c r="Y668" s="179"/>
      <c r="Z668" s="179"/>
      <c r="AA668" s="241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72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79"/>
      <c r="X669" s="179"/>
      <c r="Y669" s="179"/>
      <c r="Z669" s="179"/>
      <c r="AA669" s="241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72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79"/>
      <c r="X670" s="179"/>
      <c r="Y670" s="179"/>
      <c r="Z670" s="179"/>
      <c r="AA670" s="241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72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79"/>
      <c r="X671" s="179"/>
      <c r="Y671" s="179"/>
      <c r="Z671" s="179"/>
      <c r="AA671" s="241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72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79"/>
      <c r="X672" s="179"/>
      <c r="Y672" s="179"/>
      <c r="Z672" s="179"/>
      <c r="AA672" s="241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72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79"/>
      <c r="X673" s="179"/>
      <c r="Y673" s="179"/>
      <c r="Z673" s="179"/>
      <c r="AA673" s="241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72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79"/>
      <c r="X674" s="179"/>
      <c r="Y674" s="179"/>
      <c r="Z674" s="179"/>
      <c r="AA674" s="241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72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79"/>
      <c r="X675" s="179"/>
      <c r="Y675" s="179"/>
      <c r="Z675" s="179"/>
      <c r="AA675" s="241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72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79"/>
      <c r="X676" s="179"/>
      <c r="Y676" s="179"/>
      <c r="Z676" s="179"/>
      <c r="AA676" s="241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72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79"/>
      <c r="X677" s="179"/>
      <c r="Y677" s="179"/>
      <c r="Z677" s="179"/>
      <c r="AA677" s="241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72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79"/>
      <c r="X678" s="179"/>
      <c r="Y678" s="179"/>
      <c r="Z678" s="179"/>
      <c r="AA678" s="241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72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79"/>
      <c r="X679" s="179"/>
      <c r="Y679" s="179"/>
      <c r="Z679" s="179"/>
      <c r="AA679" s="241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72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79"/>
      <c r="X680" s="179"/>
      <c r="Y680" s="179"/>
      <c r="Z680" s="179"/>
      <c r="AA680" s="241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72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79"/>
      <c r="X681" s="179"/>
      <c r="Y681" s="179"/>
      <c r="Z681" s="179"/>
      <c r="AA681" s="241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72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79"/>
      <c r="X682" s="179"/>
      <c r="Y682" s="179"/>
      <c r="Z682" s="179"/>
      <c r="AA682" s="241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72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79"/>
      <c r="X683" s="179"/>
      <c r="Y683" s="179"/>
      <c r="Z683" s="179"/>
      <c r="AA683" s="241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72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79"/>
      <c r="X684" s="179"/>
      <c r="Y684" s="179"/>
      <c r="Z684" s="179"/>
      <c r="AA684" s="241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72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79"/>
      <c r="X685" s="179"/>
      <c r="Y685" s="179"/>
      <c r="Z685" s="179"/>
      <c r="AA685" s="241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72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79"/>
      <c r="X686" s="179"/>
      <c r="Y686" s="179"/>
      <c r="Z686" s="179"/>
      <c r="AA686" s="241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72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79"/>
      <c r="X687" s="179"/>
      <c r="Y687" s="179"/>
      <c r="Z687" s="179"/>
      <c r="AA687" s="241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72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79"/>
      <c r="X688" s="179"/>
      <c r="Y688" s="179"/>
      <c r="Z688" s="179"/>
      <c r="AA688" s="241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72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79"/>
      <c r="X689" s="179"/>
      <c r="Y689" s="179"/>
      <c r="Z689" s="179"/>
      <c r="AA689" s="241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72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79"/>
      <c r="X690" s="179"/>
      <c r="Y690" s="179"/>
      <c r="Z690" s="179"/>
      <c r="AA690" s="241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72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79"/>
      <c r="X691" s="179"/>
      <c r="Y691" s="179"/>
      <c r="Z691" s="179"/>
      <c r="AA691" s="241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72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79"/>
      <c r="X692" s="179"/>
      <c r="Y692" s="179"/>
      <c r="Z692" s="179"/>
      <c r="AA692" s="241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72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79"/>
      <c r="X693" s="179"/>
      <c r="Y693" s="179"/>
      <c r="Z693" s="179"/>
      <c r="AA693" s="241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72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79"/>
      <c r="X694" s="179"/>
      <c r="Y694" s="179"/>
      <c r="Z694" s="179"/>
      <c r="AA694" s="241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72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79"/>
      <c r="X695" s="179"/>
      <c r="Y695" s="179"/>
      <c r="Z695" s="179"/>
      <c r="AA695" s="241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72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79"/>
      <c r="X696" s="179"/>
      <c r="Y696" s="179"/>
      <c r="Z696" s="179"/>
      <c r="AA696" s="241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72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79"/>
      <c r="X697" s="179"/>
      <c r="Y697" s="179"/>
      <c r="Z697" s="179"/>
      <c r="AA697" s="241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72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79"/>
      <c r="X698" s="179"/>
      <c r="Y698" s="179"/>
      <c r="Z698" s="179"/>
      <c r="AA698" s="241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72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79"/>
      <c r="X699" s="179"/>
      <c r="Y699" s="179"/>
      <c r="Z699" s="179"/>
      <c r="AA699" s="241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72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79"/>
      <c r="X700" s="179"/>
      <c r="Y700" s="179"/>
      <c r="Z700" s="179"/>
      <c r="AA700" s="241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72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79"/>
      <c r="X701" s="179"/>
      <c r="Y701" s="179"/>
      <c r="Z701" s="179"/>
      <c r="AA701" s="241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72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79"/>
      <c r="X702" s="179"/>
      <c r="Y702" s="179"/>
      <c r="Z702" s="179"/>
      <c r="AA702" s="241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72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79"/>
      <c r="X703" s="179"/>
      <c r="Y703" s="179"/>
      <c r="Z703" s="179"/>
      <c r="AA703" s="241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72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79"/>
      <c r="X704" s="179"/>
      <c r="Y704" s="179"/>
      <c r="Z704" s="179"/>
      <c r="AA704" s="241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72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79"/>
      <c r="X705" s="179"/>
      <c r="Y705" s="179"/>
      <c r="Z705" s="179"/>
      <c r="AA705" s="241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72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79"/>
      <c r="X706" s="179"/>
      <c r="Y706" s="179"/>
      <c r="Z706" s="179"/>
      <c r="AA706" s="241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72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79"/>
      <c r="X707" s="179"/>
      <c r="Y707" s="179"/>
      <c r="Z707" s="179"/>
      <c r="AA707" s="241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72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79"/>
      <c r="X708" s="179"/>
      <c r="Y708" s="179"/>
      <c r="Z708" s="179"/>
      <c r="AA708" s="241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72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79"/>
      <c r="X709" s="179"/>
      <c r="Y709" s="179"/>
      <c r="Z709" s="179"/>
      <c r="AA709" s="241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72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79"/>
      <c r="X710" s="179"/>
      <c r="Y710" s="179"/>
      <c r="Z710" s="179"/>
      <c r="AA710" s="241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72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79"/>
      <c r="X711" s="179"/>
      <c r="Y711" s="179"/>
      <c r="Z711" s="179"/>
      <c r="AA711" s="241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72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79"/>
      <c r="X712" s="179"/>
      <c r="Y712" s="179"/>
      <c r="Z712" s="179"/>
      <c r="AA712" s="241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72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79"/>
      <c r="X713" s="179"/>
      <c r="Y713" s="179"/>
      <c r="Z713" s="179"/>
      <c r="AA713" s="241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72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79"/>
      <c r="X714" s="179"/>
      <c r="Y714" s="179"/>
      <c r="Z714" s="179"/>
      <c r="AA714" s="241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72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79"/>
      <c r="X715" s="179"/>
      <c r="Y715" s="179"/>
      <c r="Z715" s="179"/>
      <c r="AA715" s="241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72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79"/>
      <c r="X716" s="179"/>
      <c r="Y716" s="179"/>
      <c r="Z716" s="179"/>
      <c r="AA716" s="241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72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79"/>
      <c r="X717" s="179"/>
      <c r="Y717" s="179"/>
      <c r="Z717" s="179"/>
      <c r="AA717" s="241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72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79"/>
      <c r="X718" s="179"/>
      <c r="Y718" s="179"/>
      <c r="Z718" s="179"/>
      <c r="AA718" s="241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72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79"/>
      <c r="X719" s="179"/>
      <c r="Y719" s="179"/>
      <c r="Z719" s="179"/>
      <c r="AA719" s="241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72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79"/>
      <c r="X720" s="179"/>
      <c r="Y720" s="179"/>
      <c r="Z720" s="179"/>
      <c r="AA720" s="241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72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79"/>
      <c r="X721" s="179"/>
      <c r="Y721" s="179"/>
      <c r="Z721" s="179"/>
      <c r="AA721" s="241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72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79"/>
      <c r="X722" s="179"/>
      <c r="Y722" s="179"/>
      <c r="Z722" s="179"/>
      <c r="AA722" s="241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72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79"/>
      <c r="X723" s="179"/>
      <c r="Y723" s="179"/>
      <c r="Z723" s="179"/>
      <c r="AA723" s="241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72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79"/>
      <c r="X724" s="179"/>
      <c r="Y724" s="179"/>
      <c r="Z724" s="179"/>
      <c r="AA724" s="241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72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79"/>
      <c r="X725" s="179"/>
      <c r="Y725" s="179"/>
      <c r="Z725" s="179"/>
      <c r="AA725" s="241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72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79"/>
      <c r="X726" s="179"/>
      <c r="Y726" s="179"/>
      <c r="Z726" s="179"/>
      <c r="AA726" s="241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72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79"/>
      <c r="X727" s="179"/>
      <c r="Y727" s="179"/>
      <c r="Z727" s="179"/>
      <c r="AA727" s="241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72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79"/>
      <c r="X728" s="179"/>
      <c r="Y728" s="179"/>
      <c r="Z728" s="179"/>
      <c r="AA728" s="241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72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79"/>
      <c r="X729" s="179"/>
      <c r="Y729" s="179"/>
      <c r="Z729" s="179"/>
      <c r="AA729" s="241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72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79"/>
      <c r="X730" s="179"/>
      <c r="Y730" s="179"/>
      <c r="Z730" s="179"/>
      <c r="AA730" s="241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72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79"/>
      <c r="X731" s="179"/>
      <c r="Y731" s="179"/>
      <c r="Z731" s="179"/>
      <c r="AA731" s="241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72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79"/>
      <c r="X732" s="179"/>
      <c r="Y732" s="179"/>
      <c r="Z732" s="179"/>
      <c r="AA732" s="241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72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79"/>
      <c r="X733" s="179"/>
      <c r="Y733" s="179"/>
      <c r="Z733" s="179"/>
      <c r="AA733" s="241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72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79"/>
      <c r="X734" s="179"/>
      <c r="Y734" s="179"/>
      <c r="Z734" s="179"/>
      <c r="AA734" s="241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72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79"/>
      <c r="X735" s="179"/>
      <c r="Y735" s="179"/>
      <c r="Z735" s="179"/>
      <c r="AA735" s="241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72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79"/>
      <c r="X736" s="179"/>
      <c r="Y736" s="179"/>
      <c r="Z736" s="179"/>
      <c r="AA736" s="241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72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79"/>
      <c r="X737" s="179"/>
      <c r="Y737" s="179"/>
      <c r="Z737" s="179"/>
      <c r="AA737" s="241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72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79"/>
      <c r="X738" s="179"/>
      <c r="Y738" s="179"/>
      <c r="Z738" s="179"/>
      <c r="AA738" s="241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72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79"/>
      <c r="X739" s="179"/>
      <c r="Y739" s="179"/>
      <c r="Z739" s="179"/>
      <c r="AA739" s="241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72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79"/>
      <c r="X740" s="179"/>
      <c r="Y740" s="179"/>
      <c r="Z740" s="179"/>
      <c r="AA740" s="241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72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79"/>
      <c r="X741" s="179"/>
      <c r="Y741" s="179"/>
      <c r="Z741" s="179"/>
      <c r="AA741" s="241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72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79"/>
      <c r="X742" s="179"/>
      <c r="Y742" s="179"/>
      <c r="Z742" s="179"/>
      <c r="AA742" s="241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72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79"/>
      <c r="X743" s="179"/>
      <c r="Y743" s="179"/>
      <c r="Z743" s="179"/>
      <c r="AA743" s="241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72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79"/>
      <c r="X744" s="179"/>
      <c r="Y744" s="179"/>
      <c r="Z744" s="179"/>
      <c r="AA744" s="241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72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79"/>
      <c r="X745" s="179"/>
      <c r="Y745" s="179"/>
      <c r="Z745" s="179"/>
      <c r="AA745" s="241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72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79"/>
      <c r="X746" s="179"/>
      <c r="Y746" s="179"/>
      <c r="Z746" s="179"/>
      <c r="AA746" s="241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72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79"/>
      <c r="X747" s="179"/>
      <c r="Y747" s="179"/>
      <c r="Z747" s="179"/>
      <c r="AA747" s="241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72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79"/>
      <c r="X748" s="179"/>
      <c r="Y748" s="179"/>
      <c r="Z748" s="179"/>
      <c r="AA748" s="241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72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79"/>
      <c r="X749" s="179"/>
      <c r="Y749" s="179"/>
      <c r="Z749" s="179"/>
      <c r="AA749" s="241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72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79"/>
      <c r="X750" s="179"/>
      <c r="Y750" s="179"/>
      <c r="Z750" s="179"/>
      <c r="AA750" s="241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72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79"/>
      <c r="X751" s="179"/>
      <c r="Y751" s="179"/>
      <c r="Z751" s="179"/>
      <c r="AA751" s="241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72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79"/>
      <c r="X752" s="179"/>
      <c r="Y752" s="179"/>
      <c r="Z752" s="179"/>
      <c r="AA752" s="241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72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79"/>
      <c r="X753" s="179"/>
      <c r="Y753" s="179"/>
      <c r="Z753" s="179"/>
      <c r="AA753" s="241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72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79"/>
      <c r="X754" s="179"/>
      <c r="Y754" s="179"/>
      <c r="Z754" s="179"/>
      <c r="AA754" s="241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72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79"/>
      <c r="X755" s="179"/>
      <c r="Y755" s="179"/>
      <c r="Z755" s="179"/>
      <c r="AA755" s="241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72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79"/>
      <c r="X756" s="179"/>
      <c r="Y756" s="179"/>
      <c r="Z756" s="179"/>
      <c r="AA756" s="241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72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79"/>
      <c r="X757" s="179"/>
      <c r="Y757" s="179"/>
      <c r="Z757" s="179"/>
      <c r="AA757" s="241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72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79"/>
      <c r="X758" s="179"/>
      <c r="Y758" s="179"/>
      <c r="Z758" s="179"/>
      <c r="AA758" s="241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72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79"/>
      <c r="X759" s="179"/>
      <c r="Y759" s="179"/>
      <c r="Z759" s="179"/>
      <c r="AA759" s="241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72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79"/>
      <c r="X760" s="179"/>
      <c r="Y760" s="179"/>
      <c r="Z760" s="179"/>
      <c r="AA760" s="241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72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79"/>
      <c r="X761" s="179"/>
      <c r="Y761" s="179"/>
      <c r="Z761" s="179"/>
      <c r="AA761" s="241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72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79"/>
      <c r="X762" s="179"/>
      <c r="Y762" s="179"/>
      <c r="Z762" s="179"/>
      <c r="AA762" s="241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72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79"/>
      <c r="X763" s="179"/>
      <c r="Y763" s="179"/>
      <c r="Z763" s="179"/>
      <c r="AA763" s="241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72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79"/>
      <c r="X764" s="179"/>
      <c r="Y764" s="179"/>
      <c r="Z764" s="179"/>
      <c r="AA764" s="241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72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79"/>
      <c r="X765" s="179"/>
      <c r="Y765" s="179"/>
      <c r="Z765" s="179"/>
      <c r="AA765" s="241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72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79"/>
      <c r="X766" s="179"/>
      <c r="Y766" s="179"/>
      <c r="Z766" s="179"/>
      <c r="AA766" s="241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72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79"/>
      <c r="X767" s="179"/>
      <c r="Y767" s="179"/>
      <c r="Z767" s="179"/>
      <c r="AA767" s="241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72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79"/>
      <c r="X768" s="179"/>
      <c r="Y768" s="179"/>
      <c r="Z768" s="179"/>
      <c r="AA768" s="241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72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79"/>
      <c r="X769" s="179"/>
      <c r="Y769" s="179"/>
      <c r="Z769" s="179"/>
      <c r="AA769" s="241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72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79"/>
      <c r="X770" s="179"/>
      <c r="Y770" s="179"/>
      <c r="Z770" s="179"/>
      <c r="AA770" s="241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72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79"/>
      <c r="X771" s="179"/>
      <c r="Y771" s="179"/>
      <c r="Z771" s="179"/>
      <c r="AA771" s="241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72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79"/>
      <c r="X772" s="179"/>
      <c r="Y772" s="179"/>
      <c r="Z772" s="179"/>
      <c r="AA772" s="241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72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79"/>
      <c r="X773" s="179"/>
      <c r="Y773" s="179"/>
      <c r="Z773" s="179"/>
      <c r="AA773" s="241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72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79"/>
      <c r="X774" s="179"/>
      <c r="Y774" s="179"/>
      <c r="Z774" s="179"/>
      <c r="AA774" s="241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72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79"/>
      <c r="X775" s="179"/>
      <c r="Y775" s="179"/>
      <c r="Z775" s="179"/>
      <c r="AA775" s="241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72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79"/>
      <c r="X776" s="179"/>
      <c r="Y776" s="179"/>
      <c r="Z776" s="179"/>
      <c r="AA776" s="241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72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79"/>
      <c r="X777" s="179"/>
      <c r="Y777" s="179"/>
      <c r="Z777" s="179"/>
      <c r="AA777" s="241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72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79"/>
      <c r="X778" s="179"/>
      <c r="Y778" s="179"/>
      <c r="Z778" s="179"/>
      <c r="AA778" s="241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72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79"/>
      <c r="X779" s="179"/>
      <c r="Y779" s="179"/>
      <c r="Z779" s="179"/>
      <c r="AA779" s="241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72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79"/>
      <c r="X780" s="179"/>
      <c r="Y780" s="179"/>
      <c r="Z780" s="179"/>
      <c r="AA780" s="241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72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79"/>
      <c r="X781" s="179"/>
      <c r="Y781" s="179"/>
      <c r="Z781" s="179"/>
      <c r="AA781" s="241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72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79"/>
      <c r="X782" s="179"/>
      <c r="Y782" s="179"/>
      <c r="Z782" s="179"/>
      <c r="AA782" s="241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72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79"/>
      <c r="X783" s="179"/>
      <c r="Y783" s="179"/>
      <c r="Z783" s="179"/>
      <c r="AA783" s="241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72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79"/>
      <c r="X784" s="179"/>
      <c r="Y784" s="179"/>
      <c r="Z784" s="179"/>
      <c r="AA784" s="241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72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79"/>
      <c r="X785" s="179"/>
      <c r="Y785" s="179"/>
      <c r="Z785" s="179"/>
      <c r="AA785" s="241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72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79"/>
      <c r="X786" s="179"/>
      <c r="Y786" s="179"/>
      <c r="Z786" s="179"/>
      <c r="AA786" s="241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72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79"/>
      <c r="X787" s="179"/>
      <c r="Y787" s="179"/>
      <c r="Z787" s="179"/>
      <c r="AA787" s="241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72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79"/>
      <c r="X788" s="179"/>
      <c r="Y788" s="179"/>
      <c r="Z788" s="179"/>
      <c r="AA788" s="241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72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79"/>
      <c r="X789" s="179"/>
      <c r="Y789" s="179"/>
      <c r="Z789" s="179"/>
      <c r="AA789" s="241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72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79"/>
      <c r="X790" s="179"/>
      <c r="Y790" s="179"/>
      <c r="Z790" s="179"/>
      <c r="AA790" s="241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72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79"/>
      <c r="X791" s="179"/>
      <c r="Y791" s="179"/>
      <c r="Z791" s="179"/>
      <c r="AA791" s="241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72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79"/>
      <c r="X792" s="179"/>
      <c r="Y792" s="179"/>
      <c r="Z792" s="179"/>
      <c r="AA792" s="241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72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79"/>
      <c r="X793" s="179"/>
      <c r="Y793" s="179"/>
      <c r="Z793" s="179"/>
      <c r="AA793" s="241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72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79"/>
      <c r="X794" s="179"/>
      <c r="Y794" s="179"/>
      <c r="Z794" s="179"/>
      <c r="AA794" s="241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72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79"/>
      <c r="X795" s="179"/>
      <c r="Y795" s="179"/>
      <c r="Z795" s="179"/>
      <c r="AA795" s="241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72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79"/>
      <c r="X796" s="179"/>
      <c r="Y796" s="179"/>
      <c r="Z796" s="179"/>
      <c r="AA796" s="241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72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79"/>
      <c r="X797" s="179"/>
      <c r="Y797" s="179"/>
      <c r="Z797" s="179"/>
      <c r="AA797" s="241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72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79"/>
      <c r="X798" s="179"/>
      <c r="Y798" s="179"/>
      <c r="Z798" s="179"/>
      <c r="AA798" s="241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72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79"/>
      <c r="X799" s="179"/>
      <c r="Y799" s="179"/>
      <c r="Z799" s="179"/>
      <c r="AA799" s="241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72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79"/>
      <c r="X800" s="179"/>
      <c r="Y800" s="179"/>
      <c r="Z800" s="179"/>
      <c r="AA800" s="241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72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79"/>
      <c r="X801" s="179"/>
      <c r="Y801" s="179"/>
      <c r="Z801" s="179"/>
      <c r="AA801" s="241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72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79"/>
      <c r="X802" s="179"/>
      <c r="Y802" s="179"/>
      <c r="Z802" s="179"/>
      <c r="AA802" s="241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72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79"/>
      <c r="X803" s="179"/>
      <c r="Y803" s="179"/>
      <c r="Z803" s="179"/>
      <c r="AA803" s="241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72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79"/>
      <c r="X804" s="179"/>
      <c r="Y804" s="179"/>
      <c r="Z804" s="179"/>
      <c r="AA804" s="241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72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79"/>
      <c r="X805" s="179"/>
      <c r="Y805" s="179"/>
      <c r="Z805" s="179"/>
      <c r="AA805" s="241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72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79"/>
      <c r="X806" s="179"/>
      <c r="Y806" s="179"/>
      <c r="Z806" s="179"/>
      <c r="AA806" s="241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72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79"/>
      <c r="X807" s="179"/>
      <c r="Y807" s="179"/>
      <c r="Z807" s="179"/>
      <c r="AA807" s="241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72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79"/>
      <c r="X808" s="179"/>
      <c r="Y808" s="179"/>
      <c r="Z808" s="179"/>
      <c r="AA808" s="241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72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79"/>
      <c r="X809" s="179"/>
      <c r="Y809" s="179"/>
      <c r="Z809" s="179"/>
      <c r="AA809" s="241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72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79"/>
      <c r="X810" s="179"/>
      <c r="Y810" s="179"/>
      <c r="Z810" s="179"/>
      <c r="AA810" s="241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72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79"/>
      <c r="X811" s="179"/>
      <c r="Y811" s="179"/>
      <c r="Z811" s="179"/>
      <c r="AA811" s="241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72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79"/>
      <c r="X812" s="179"/>
      <c r="Y812" s="179"/>
      <c r="Z812" s="179"/>
      <c r="AA812" s="241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72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79"/>
      <c r="X813" s="179"/>
      <c r="Y813" s="179"/>
      <c r="Z813" s="179"/>
      <c r="AA813" s="241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72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79"/>
      <c r="X814" s="179"/>
      <c r="Y814" s="179"/>
      <c r="Z814" s="179"/>
      <c r="AA814" s="241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72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79"/>
      <c r="X815" s="179"/>
      <c r="Y815" s="179"/>
      <c r="Z815" s="179"/>
      <c r="AA815" s="241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72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79"/>
      <c r="X816" s="179"/>
      <c r="Y816" s="179"/>
      <c r="Z816" s="179"/>
      <c r="AA816" s="241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72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79"/>
      <c r="X817" s="179"/>
      <c r="Y817" s="179"/>
      <c r="Z817" s="179"/>
      <c r="AA817" s="241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72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79"/>
      <c r="X818" s="179"/>
      <c r="Y818" s="179"/>
      <c r="Z818" s="179"/>
      <c r="AA818" s="241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72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79"/>
      <c r="X819" s="179"/>
      <c r="Y819" s="179"/>
      <c r="Z819" s="179"/>
      <c r="AA819" s="241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72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79"/>
      <c r="X820" s="179"/>
      <c r="Y820" s="179"/>
      <c r="Z820" s="179"/>
      <c r="AA820" s="241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72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79"/>
      <c r="X821" s="179"/>
      <c r="Y821" s="179"/>
      <c r="Z821" s="179"/>
      <c r="AA821" s="241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72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79"/>
      <c r="X822" s="179"/>
      <c r="Y822" s="179"/>
      <c r="Z822" s="179"/>
      <c r="AA822" s="241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72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79"/>
      <c r="X823" s="179"/>
      <c r="Y823" s="179"/>
      <c r="Z823" s="179"/>
      <c r="AA823" s="241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72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79"/>
      <c r="X824" s="179"/>
      <c r="Y824" s="179"/>
      <c r="Z824" s="179"/>
      <c r="AA824" s="241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72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79"/>
      <c r="X825" s="179"/>
      <c r="Y825" s="179"/>
      <c r="Z825" s="179"/>
      <c r="AA825" s="241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72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79"/>
      <c r="X826" s="179"/>
      <c r="Y826" s="179"/>
      <c r="Z826" s="179"/>
      <c r="AA826" s="241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72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79"/>
      <c r="X827" s="179"/>
      <c r="Y827" s="179"/>
      <c r="Z827" s="179"/>
      <c r="AA827" s="241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72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79"/>
      <c r="X828" s="179"/>
      <c r="Y828" s="179"/>
      <c r="Z828" s="179"/>
      <c r="AA828" s="241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72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79"/>
      <c r="X829" s="179"/>
      <c r="Y829" s="179"/>
      <c r="Z829" s="179"/>
      <c r="AA829" s="241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72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79"/>
      <c r="X830" s="179"/>
      <c r="Y830" s="179"/>
      <c r="Z830" s="179"/>
      <c r="AA830" s="241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72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79"/>
      <c r="X831" s="179"/>
      <c r="Y831" s="179"/>
      <c r="Z831" s="179"/>
      <c r="AA831" s="241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72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79"/>
      <c r="X832" s="179"/>
      <c r="Y832" s="179"/>
      <c r="Z832" s="179"/>
      <c r="AA832" s="241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72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79"/>
      <c r="X833" s="179"/>
      <c r="Y833" s="179"/>
      <c r="Z833" s="179"/>
      <c r="AA833" s="241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72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79"/>
      <c r="X834" s="179"/>
      <c r="Y834" s="179"/>
      <c r="Z834" s="179"/>
      <c r="AA834" s="241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72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79"/>
      <c r="X835" s="179"/>
      <c r="Y835" s="179"/>
      <c r="Z835" s="179"/>
      <c r="AA835" s="241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72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79"/>
      <c r="X836" s="179"/>
      <c r="Y836" s="179"/>
      <c r="Z836" s="179"/>
      <c r="AA836" s="241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72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79"/>
      <c r="X837" s="179"/>
      <c r="Y837" s="179"/>
      <c r="Z837" s="179"/>
      <c r="AA837" s="241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72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79"/>
      <c r="X838" s="179"/>
      <c r="Y838" s="179"/>
      <c r="Z838" s="179"/>
      <c r="AA838" s="241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72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79"/>
      <c r="X839" s="179"/>
      <c r="Y839" s="179"/>
      <c r="Z839" s="179"/>
      <c r="AA839" s="241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72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79"/>
      <c r="X840" s="179"/>
      <c r="Y840" s="179"/>
      <c r="Z840" s="179"/>
      <c r="AA840" s="241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72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79"/>
      <c r="X841" s="179"/>
      <c r="Y841" s="179"/>
      <c r="Z841" s="179"/>
      <c r="AA841" s="241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72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79"/>
      <c r="X842" s="179"/>
      <c r="Y842" s="179"/>
      <c r="Z842" s="179"/>
      <c r="AA842" s="241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72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79"/>
      <c r="X843" s="179"/>
      <c r="Y843" s="179"/>
      <c r="Z843" s="179"/>
      <c r="AA843" s="241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72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79"/>
      <c r="X844" s="179"/>
      <c r="Y844" s="179"/>
      <c r="Z844" s="179"/>
      <c r="AA844" s="241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72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79"/>
      <c r="X845" s="179"/>
      <c r="Y845" s="179"/>
      <c r="Z845" s="179"/>
      <c r="AA845" s="241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72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79"/>
      <c r="X846" s="179"/>
      <c r="Y846" s="179"/>
      <c r="Z846" s="179"/>
      <c r="AA846" s="241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72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79"/>
      <c r="X847" s="179"/>
      <c r="Y847" s="179"/>
      <c r="Z847" s="179"/>
      <c r="AA847" s="241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72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79"/>
      <c r="X848" s="179"/>
      <c r="Y848" s="179"/>
      <c r="Z848" s="179"/>
      <c r="AA848" s="241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72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79"/>
      <c r="X849" s="179"/>
      <c r="Y849" s="179"/>
      <c r="Z849" s="179"/>
      <c r="AA849" s="241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72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79"/>
      <c r="X850" s="179"/>
      <c r="Y850" s="179"/>
      <c r="Z850" s="179"/>
      <c r="AA850" s="241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72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79"/>
      <c r="X851" s="179"/>
      <c r="Y851" s="179"/>
      <c r="Z851" s="179"/>
      <c r="AA851" s="241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72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79"/>
      <c r="X852" s="179"/>
      <c r="Y852" s="179"/>
      <c r="Z852" s="179"/>
      <c r="AA852" s="241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72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79"/>
      <c r="X853" s="179"/>
      <c r="Y853" s="179"/>
      <c r="Z853" s="179"/>
      <c r="AA853" s="241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72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79"/>
      <c r="X854" s="179"/>
      <c r="Y854" s="179"/>
      <c r="Z854" s="179"/>
      <c r="AA854" s="241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72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79"/>
      <c r="X855" s="179"/>
      <c r="Y855" s="179"/>
      <c r="Z855" s="179"/>
      <c r="AA855" s="241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72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79"/>
      <c r="X856" s="179"/>
      <c r="Y856" s="179"/>
      <c r="Z856" s="179"/>
      <c r="AA856" s="241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72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79"/>
      <c r="X857" s="179"/>
      <c r="Y857" s="179"/>
      <c r="Z857" s="179"/>
      <c r="AA857" s="241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72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79"/>
      <c r="X858" s="179"/>
      <c r="Y858" s="179"/>
      <c r="Z858" s="179"/>
      <c r="AA858" s="241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72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79"/>
      <c r="X859" s="179"/>
      <c r="Y859" s="179"/>
      <c r="Z859" s="179"/>
      <c r="AA859" s="241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72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79"/>
      <c r="X860" s="179"/>
      <c r="Y860" s="179"/>
      <c r="Z860" s="179"/>
      <c r="AA860" s="241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72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79"/>
      <c r="X861" s="179"/>
      <c r="Y861" s="179"/>
      <c r="Z861" s="179"/>
      <c r="AA861" s="241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72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79"/>
      <c r="X862" s="179"/>
      <c r="Y862" s="179"/>
      <c r="Z862" s="179"/>
      <c r="AA862" s="241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72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79"/>
      <c r="X863" s="179"/>
      <c r="Y863" s="179"/>
      <c r="Z863" s="179"/>
      <c r="AA863" s="241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72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79"/>
      <c r="X864" s="179"/>
      <c r="Y864" s="179"/>
      <c r="Z864" s="179"/>
      <c r="AA864" s="241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72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79"/>
      <c r="X865" s="179"/>
      <c r="Y865" s="179"/>
      <c r="Z865" s="179"/>
      <c r="AA865" s="241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72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79"/>
      <c r="X866" s="179"/>
      <c r="Y866" s="179"/>
      <c r="Z866" s="179"/>
      <c r="AA866" s="241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72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79"/>
      <c r="X867" s="179"/>
      <c r="Y867" s="179"/>
      <c r="Z867" s="179"/>
      <c r="AA867" s="241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72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79"/>
      <c r="X868" s="179"/>
      <c r="Y868" s="179"/>
      <c r="Z868" s="179"/>
      <c r="AA868" s="241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72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79"/>
      <c r="X869" s="179"/>
      <c r="Y869" s="179"/>
      <c r="Z869" s="179"/>
      <c r="AA869" s="241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72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79"/>
      <c r="X870" s="179"/>
      <c r="Y870" s="179"/>
      <c r="Z870" s="179"/>
      <c r="AA870" s="241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72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79"/>
      <c r="X871" s="179"/>
      <c r="Y871" s="179"/>
      <c r="Z871" s="179"/>
      <c r="AA871" s="241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72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79"/>
      <c r="X872" s="179"/>
      <c r="Y872" s="179"/>
      <c r="Z872" s="179"/>
      <c r="AA872" s="241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72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79"/>
      <c r="X873" s="179"/>
      <c r="Y873" s="179"/>
      <c r="Z873" s="179"/>
      <c r="AA873" s="241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72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79"/>
      <c r="X874" s="179"/>
      <c r="Y874" s="179"/>
      <c r="Z874" s="179"/>
      <c r="AA874" s="241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72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79"/>
      <c r="X875" s="179"/>
      <c r="Y875" s="179"/>
      <c r="Z875" s="179"/>
      <c r="AA875" s="241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72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79"/>
      <c r="X876" s="179"/>
      <c r="Y876" s="179"/>
      <c r="Z876" s="179"/>
      <c r="AA876" s="241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72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79"/>
      <c r="X877" s="179"/>
      <c r="Y877" s="179"/>
      <c r="Z877" s="179"/>
      <c r="AA877" s="241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72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79"/>
      <c r="X878" s="179"/>
      <c r="Y878" s="179"/>
      <c r="Z878" s="179"/>
      <c r="AA878" s="241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72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79"/>
      <c r="X879" s="179"/>
      <c r="Y879" s="179"/>
      <c r="Z879" s="179"/>
      <c r="AA879" s="241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72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79"/>
      <c r="X880" s="179"/>
      <c r="Y880" s="179"/>
      <c r="Z880" s="179"/>
      <c r="AA880" s="241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72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79"/>
      <c r="X881" s="179"/>
      <c r="Y881" s="179"/>
      <c r="Z881" s="179"/>
      <c r="AA881" s="241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72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79"/>
      <c r="X882" s="179"/>
      <c r="Y882" s="179"/>
      <c r="Z882" s="179"/>
      <c r="AA882" s="241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72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79"/>
      <c r="X883" s="179"/>
      <c r="Y883" s="179"/>
      <c r="Z883" s="179"/>
      <c r="AA883" s="241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72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79"/>
      <c r="X884" s="179"/>
      <c r="Y884" s="179"/>
      <c r="Z884" s="179"/>
      <c r="AA884" s="241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72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79"/>
      <c r="X885" s="179"/>
      <c r="Y885" s="179"/>
      <c r="Z885" s="179"/>
      <c r="AA885" s="241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72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79"/>
      <c r="X886" s="179"/>
      <c r="Y886" s="179"/>
      <c r="Z886" s="179"/>
      <c r="AA886" s="241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72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79"/>
      <c r="X887" s="179"/>
      <c r="Y887" s="179"/>
      <c r="Z887" s="179"/>
      <c r="AA887" s="241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72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79"/>
      <c r="X888" s="179"/>
      <c r="Y888" s="179"/>
      <c r="Z888" s="179"/>
      <c r="AA888" s="241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72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79"/>
      <c r="X889" s="179"/>
      <c r="Y889" s="179"/>
      <c r="Z889" s="179"/>
      <c r="AA889" s="241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72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79"/>
      <c r="X890" s="179"/>
      <c r="Y890" s="179"/>
      <c r="Z890" s="179"/>
      <c r="AA890" s="241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72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79"/>
      <c r="X891" s="179"/>
      <c r="Y891" s="179"/>
      <c r="Z891" s="179"/>
      <c r="AA891" s="241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72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79"/>
      <c r="X892" s="179"/>
      <c r="Y892" s="179"/>
      <c r="Z892" s="179"/>
      <c r="AA892" s="241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72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79"/>
      <c r="X893" s="179"/>
      <c r="Y893" s="179"/>
      <c r="Z893" s="179"/>
      <c r="AA893" s="241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72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79"/>
      <c r="X894" s="179"/>
      <c r="Y894" s="179"/>
      <c r="Z894" s="179"/>
      <c r="AA894" s="241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72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79"/>
      <c r="X895" s="179"/>
      <c r="Y895" s="179"/>
      <c r="Z895" s="179"/>
      <c r="AA895" s="241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72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79"/>
      <c r="X896" s="179"/>
      <c r="Y896" s="179"/>
      <c r="Z896" s="179"/>
      <c r="AA896" s="241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72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79"/>
      <c r="X897" s="179"/>
      <c r="Y897" s="179"/>
      <c r="Z897" s="179"/>
      <c r="AA897" s="241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72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79"/>
      <c r="X898" s="179"/>
      <c r="Y898" s="179"/>
      <c r="Z898" s="179"/>
      <c r="AA898" s="241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72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79"/>
      <c r="X899" s="179"/>
      <c r="Y899" s="179"/>
      <c r="Z899" s="179"/>
      <c r="AA899" s="241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72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79"/>
      <c r="X900" s="179"/>
      <c r="Y900" s="179"/>
      <c r="Z900" s="179"/>
      <c r="AA900" s="241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72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79"/>
      <c r="X901" s="179"/>
      <c r="Y901" s="179"/>
      <c r="Z901" s="179"/>
      <c r="AA901" s="241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72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79"/>
      <c r="X902" s="179"/>
      <c r="Y902" s="179"/>
      <c r="Z902" s="179"/>
      <c r="AA902" s="241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72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79"/>
      <c r="X903" s="179"/>
      <c r="Y903" s="179"/>
      <c r="Z903" s="179"/>
      <c r="AA903" s="241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72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79"/>
      <c r="X904" s="179"/>
      <c r="Y904" s="179"/>
      <c r="Z904" s="179"/>
      <c r="AA904" s="241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72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79"/>
      <c r="X905" s="179"/>
      <c r="Y905" s="179"/>
      <c r="Z905" s="179"/>
      <c r="AA905" s="241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72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79"/>
      <c r="X906" s="179"/>
      <c r="Y906" s="179"/>
      <c r="Z906" s="179"/>
      <c r="AA906" s="241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72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79"/>
      <c r="X907" s="179"/>
      <c r="Y907" s="179"/>
      <c r="Z907" s="179"/>
      <c r="AA907" s="241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72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79"/>
      <c r="X908" s="179"/>
      <c r="Y908" s="179"/>
      <c r="Z908" s="179"/>
      <c r="AA908" s="241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72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79"/>
      <c r="X909" s="179"/>
      <c r="Y909" s="179"/>
      <c r="Z909" s="179"/>
      <c r="AA909" s="241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72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79"/>
      <c r="X910" s="179"/>
      <c r="Y910" s="179"/>
      <c r="Z910" s="179"/>
      <c r="AA910" s="241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72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79"/>
      <c r="X911" s="179"/>
      <c r="Y911" s="179"/>
      <c r="Z911" s="179"/>
      <c r="AA911" s="241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72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79"/>
      <c r="X912" s="179"/>
      <c r="Y912" s="179"/>
      <c r="Z912" s="179"/>
      <c r="AA912" s="241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72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79"/>
      <c r="X913" s="179"/>
      <c r="Y913" s="179"/>
      <c r="Z913" s="179"/>
      <c r="AA913" s="241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72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79"/>
      <c r="X914" s="179"/>
      <c r="Y914" s="179"/>
      <c r="Z914" s="179"/>
      <c r="AA914" s="241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72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79"/>
      <c r="X915" s="179"/>
      <c r="Y915" s="179"/>
      <c r="Z915" s="179"/>
      <c r="AA915" s="241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72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79"/>
      <c r="X916" s="179"/>
      <c r="Y916" s="179"/>
      <c r="Z916" s="179"/>
      <c r="AA916" s="241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72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79"/>
      <c r="X917" s="179"/>
      <c r="Y917" s="179"/>
      <c r="Z917" s="179"/>
      <c r="AA917" s="241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72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79"/>
      <c r="X918" s="179"/>
      <c r="Y918" s="179"/>
      <c r="Z918" s="179"/>
      <c r="AA918" s="241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72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79"/>
      <c r="X919" s="179"/>
      <c r="Y919" s="179"/>
      <c r="Z919" s="179"/>
      <c r="AA919" s="241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72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79"/>
      <c r="X920" s="179"/>
      <c r="Y920" s="179"/>
      <c r="Z920" s="179"/>
      <c r="AA920" s="241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72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79"/>
      <c r="X921" s="179"/>
      <c r="Y921" s="179"/>
      <c r="Z921" s="179"/>
      <c r="AA921" s="241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72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79"/>
      <c r="X922" s="179"/>
      <c r="Y922" s="179"/>
      <c r="Z922" s="179"/>
      <c r="AA922" s="241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72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79"/>
      <c r="X923" s="179"/>
      <c r="Y923" s="179"/>
      <c r="Z923" s="179"/>
      <c r="AA923" s="241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72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79"/>
      <c r="X924" s="179"/>
      <c r="Y924" s="179"/>
      <c r="Z924" s="179"/>
      <c r="AA924" s="241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72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79"/>
      <c r="X925" s="179"/>
      <c r="Y925" s="179"/>
      <c r="Z925" s="179"/>
      <c r="AA925" s="241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72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79"/>
      <c r="X926" s="179"/>
      <c r="Y926" s="179"/>
      <c r="Z926" s="179"/>
      <c r="AA926" s="241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72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79"/>
      <c r="X927" s="179"/>
      <c r="Y927" s="179"/>
      <c r="Z927" s="179"/>
      <c r="AA927" s="241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72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79"/>
      <c r="X928" s="179"/>
      <c r="Y928" s="179"/>
      <c r="Z928" s="179"/>
      <c r="AA928" s="241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72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79"/>
      <c r="X929" s="179"/>
      <c r="Y929" s="179"/>
      <c r="Z929" s="179"/>
      <c r="AA929" s="241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72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79"/>
      <c r="X930" s="179"/>
      <c r="Y930" s="179"/>
      <c r="Z930" s="179"/>
      <c r="AA930" s="241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72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79"/>
      <c r="X931" s="179"/>
      <c r="Y931" s="179"/>
      <c r="Z931" s="179"/>
      <c r="AA931" s="241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72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79"/>
      <c r="X932" s="179"/>
      <c r="Y932" s="179"/>
      <c r="Z932" s="179"/>
      <c r="AA932" s="241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72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79"/>
      <c r="X933" s="179"/>
      <c r="Y933" s="179"/>
      <c r="Z933" s="179"/>
      <c r="AA933" s="241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72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79"/>
      <c r="X934" s="179"/>
      <c r="Y934" s="179"/>
      <c r="Z934" s="179"/>
      <c r="AA934" s="241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72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79"/>
      <c r="X935" s="179"/>
      <c r="Y935" s="179"/>
      <c r="Z935" s="179"/>
      <c r="AA935" s="241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72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79"/>
      <c r="X936" s="179"/>
      <c r="Y936" s="179"/>
      <c r="Z936" s="179"/>
      <c r="AA936" s="241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72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79"/>
      <c r="X937" s="179"/>
      <c r="Y937" s="179"/>
      <c r="Z937" s="179"/>
      <c r="AA937" s="241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72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79"/>
      <c r="X938" s="179"/>
      <c r="Y938" s="179"/>
      <c r="Z938" s="179"/>
      <c r="AA938" s="241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72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79"/>
      <c r="X939" s="179"/>
      <c r="Y939" s="179"/>
      <c r="Z939" s="179"/>
      <c r="AA939" s="241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72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79"/>
      <c r="X940" s="179"/>
      <c r="Y940" s="179"/>
      <c r="Z940" s="179"/>
      <c r="AA940" s="241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72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79"/>
      <c r="X941" s="179"/>
      <c r="Y941" s="179"/>
      <c r="Z941" s="179"/>
      <c r="AA941" s="241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72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79"/>
      <c r="X942" s="179"/>
      <c r="Y942" s="179"/>
      <c r="Z942" s="179"/>
      <c r="AA942" s="241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72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79"/>
      <c r="X943" s="179"/>
      <c r="Y943" s="179"/>
      <c r="Z943" s="179"/>
      <c r="AA943" s="241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72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79"/>
      <c r="X944" s="179"/>
      <c r="Y944" s="179"/>
      <c r="Z944" s="179"/>
      <c r="AA944" s="241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72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79"/>
      <c r="X945" s="179"/>
      <c r="Y945" s="179"/>
      <c r="Z945" s="179"/>
      <c r="AA945" s="241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72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79"/>
      <c r="X946" s="179"/>
      <c r="Y946" s="179"/>
      <c r="Z946" s="179"/>
      <c r="AA946" s="241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72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79"/>
      <c r="X947" s="179"/>
      <c r="Y947" s="179"/>
      <c r="Z947" s="179"/>
      <c r="AA947" s="241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72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79"/>
      <c r="X948" s="179"/>
      <c r="Y948" s="179"/>
      <c r="Z948" s="179"/>
      <c r="AA948" s="241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72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79"/>
      <c r="X949" s="179"/>
      <c r="Y949" s="179"/>
      <c r="Z949" s="179"/>
      <c r="AA949" s="241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72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79"/>
      <c r="X950" s="179"/>
      <c r="Y950" s="179"/>
      <c r="Z950" s="179"/>
      <c r="AA950" s="241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72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79"/>
      <c r="X951" s="179"/>
      <c r="Y951" s="179"/>
      <c r="Z951" s="179"/>
      <c r="AA951" s="241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72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79"/>
      <c r="X952" s="179"/>
      <c r="Y952" s="179"/>
      <c r="Z952" s="179"/>
      <c r="AA952" s="241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72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79"/>
      <c r="X953" s="179"/>
      <c r="Y953" s="179"/>
      <c r="Z953" s="179"/>
      <c r="AA953" s="241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72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79"/>
      <c r="X954" s="179"/>
      <c r="Y954" s="179"/>
      <c r="Z954" s="179"/>
      <c r="AA954" s="241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72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79"/>
      <c r="X955" s="179"/>
      <c r="Y955" s="179"/>
      <c r="Z955" s="179"/>
      <c r="AA955" s="241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72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79"/>
      <c r="X956" s="179"/>
      <c r="Y956" s="179"/>
      <c r="Z956" s="179"/>
      <c r="AA956" s="241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7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79"/>
      <c r="X957" s="179"/>
      <c r="Y957" s="179"/>
      <c r="Z957" s="179"/>
      <c r="AA957" s="241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72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79"/>
      <c r="X958" s="179"/>
      <c r="Y958" s="179"/>
      <c r="Z958" s="179"/>
      <c r="AA958" s="241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72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79"/>
      <c r="X959" s="179"/>
      <c r="Y959" s="179"/>
      <c r="Z959" s="179"/>
      <c r="AA959" s="241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72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79"/>
      <c r="X960" s="179"/>
      <c r="Y960" s="179"/>
      <c r="Z960" s="179"/>
      <c r="AA960" s="241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72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79"/>
      <c r="X961" s="179"/>
      <c r="Y961" s="179"/>
      <c r="Z961" s="179"/>
      <c r="AA961" s="241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72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79"/>
      <c r="X962" s="179"/>
      <c r="Y962" s="179"/>
      <c r="Z962" s="179"/>
      <c r="AA962" s="241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72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79"/>
      <c r="X963" s="179"/>
      <c r="Y963" s="179"/>
      <c r="Z963" s="179"/>
      <c r="AA963" s="241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72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79"/>
      <c r="X964" s="179"/>
      <c r="Y964" s="179"/>
      <c r="Z964" s="179"/>
      <c r="AA964" s="241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72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79"/>
      <c r="X965" s="179"/>
      <c r="Y965" s="179"/>
      <c r="Z965" s="179"/>
      <c r="AA965" s="241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72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79"/>
      <c r="X966" s="179"/>
      <c r="Y966" s="179"/>
      <c r="Z966" s="179"/>
      <c r="AA966" s="241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72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79"/>
      <c r="X967" s="179"/>
      <c r="Y967" s="179"/>
      <c r="Z967" s="179"/>
      <c r="AA967" s="241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72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79"/>
      <c r="X968" s="179"/>
      <c r="Y968" s="179"/>
      <c r="Z968" s="179"/>
      <c r="AA968" s="241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72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79"/>
      <c r="X969" s="179"/>
      <c r="Y969" s="179"/>
      <c r="Z969" s="179"/>
      <c r="AA969" s="241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72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79"/>
      <c r="X970" s="179"/>
      <c r="Y970" s="179"/>
      <c r="Z970" s="179"/>
      <c r="AA970" s="241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72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79"/>
      <c r="X971" s="179"/>
      <c r="Y971" s="179"/>
      <c r="Z971" s="179"/>
      <c r="AA971" s="241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72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79"/>
      <c r="X972" s="179"/>
      <c r="Y972" s="179"/>
      <c r="Z972" s="179"/>
      <c r="AA972" s="241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72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79"/>
      <c r="X973" s="179"/>
      <c r="Y973" s="179"/>
      <c r="Z973" s="179"/>
      <c r="AA973" s="241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72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79"/>
      <c r="X974" s="179"/>
      <c r="Y974" s="179"/>
      <c r="Z974" s="179"/>
      <c r="AA974" s="241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72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79"/>
      <c r="X975" s="179"/>
      <c r="Y975" s="179"/>
      <c r="Z975" s="179"/>
      <c r="AA975" s="241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72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79"/>
      <c r="X976" s="179"/>
      <c r="Y976" s="179"/>
      <c r="Z976" s="179"/>
      <c r="AA976" s="241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72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79"/>
      <c r="X977" s="179"/>
      <c r="Y977" s="179"/>
      <c r="Z977" s="179"/>
      <c r="AA977" s="241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72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79"/>
      <c r="X978" s="179"/>
      <c r="Y978" s="179"/>
      <c r="Z978" s="179"/>
      <c r="AA978" s="241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72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79"/>
      <c r="X979" s="179"/>
      <c r="Y979" s="179"/>
      <c r="Z979" s="179"/>
      <c r="AA979" s="241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72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79"/>
      <c r="X980" s="179"/>
      <c r="Y980" s="179"/>
      <c r="Z980" s="179"/>
      <c r="AA980" s="241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72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79"/>
      <c r="X981" s="179"/>
      <c r="Y981" s="179"/>
      <c r="Z981" s="179"/>
      <c r="AA981" s="241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72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79"/>
      <c r="X982" s="179"/>
      <c r="Y982" s="179"/>
      <c r="Z982" s="179"/>
      <c r="AA982" s="241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72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79"/>
      <c r="X983" s="179"/>
      <c r="Y983" s="179"/>
      <c r="Z983" s="179"/>
      <c r="AA983" s="241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72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79"/>
      <c r="X984" s="179"/>
      <c r="Y984" s="179"/>
      <c r="Z984" s="179"/>
      <c r="AA984" s="241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72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79"/>
      <c r="X985" s="179"/>
      <c r="Y985" s="179"/>
      <c r="Z985" s="179"/>
      <c r="AA985" s="241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72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79"/>
      <c r="X986" s="179"/>
      <c r="Y986" s="179"/>
      <c r="Z986" s="179"/>
      <c r="AA986" s="241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72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79"/>
      <c r="X987" s="179"/>
      <c r="Y987" s="179"/>
      <c r="Z987" s="179"/>
      <c r="AA987" s="241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72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79"/>
      <c r="X988" s="179"/>
      <c r="Y988" s="179"/>
      <c r="Z988" s="179"/>
      <c r="AA988" s="241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72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79"/>
      <c r="X989" s="179"/>
      <c r="Y989" s="179"/>
      <c r="Z989" s="179"/>
      <c r="AA989" s="241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72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79"/>
      <c r="X990" s="179"/>
      <c r="Y990" s="179"/>
      <c r="Z990" s="179"/>
      <c r="AA990" s="241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72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79"/>
      <c r="X991" s="179"/>
      <c r="Y991" s="179"/>
      <c r="Z991" s="179"/>
      <c r="AA991" s="241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72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79"/>
      <c r="X992" s="179"/>
      <c r="Y992" s="179"/>
      <c r="Z992" s="179"/>
      <c r="AA992" s="241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72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79"/>
      <c r="X993" s="179"/>
      <c r="Y993" s="179"/>
      <c r="Z993" s="179"/>
      <c r="AA993" s="241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72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179"/>
      <c r="X994" s="179"/>
      <c r="Y994" s="179"/>
      <c r="Z994" s="179"/>
      <c r="AA994" s="241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72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79"/>
      <c r="X995" s="179"/>
      <c r="Y995" s="179"/>
      <c r="Z995" s="179"/>
      <c r="AA995" s="241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72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179"/>
      <c r="X996" s="179"/>
      <c r="Y996" s="179"/>
      <c r="Z996" s="179"/>
      <c r="AA996" s="241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72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179"/>
      <c r="X997" s="179"/>
      <c r="Y997" s="179"/>
      <c r="Z997" s="179"/>
      <c r="AA997" s="241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72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179"/>
      <c r="X998" s="179"/>
      <c r="Y998" s="179"/>
      <c r="Z998" s="179"/>
      <c r="AA998" s="241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72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79"/>
      <c r="X999" s="179"/>
      <c r="Y999" s="179"/>
      <c r="Z999" s="179"/>
      <c r="AA999" s="241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72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179"/>
      <c r="X1000" s="179"/>
      <c r="Y1000" s="179"/>
      <c r="Z1000" s="179"/>
      <c r="AA1000" s="241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72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179"/>
      <c r="X1001" s="179"/>
      <c r="Y1001" s="179"/>
      <c r="Z1001" s="179"/>
      <c r="AA1001" s="241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72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179"/>
      <c r="X1002" s="179"/>
      <c r="Y1002" s="179"/>
      <c r="Z1002" s="179"/>
      <c r="AA1002" s="241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72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79"/>
      <c r="X1003" s="179"/>
      <c r="Y1003" s="179"/>
      <c r="Z1003" s="179"/>
      <c r="AA1003" s="241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72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179"/>
      <c r="X1004" s="179"/>
      <c r="Y1004" s="179"/>
      <c r="Z1004" s="179"/>
      <c r="AA1004" s="241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72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179"/>
      <c r="X1005" s="179"/>
      <c r="Y1005" s="179"/>
      <c r="Z1005" s="179"/>
      <c r="AA1005" s="241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72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179"/>
      <c r="X1006" s="179"/>
      <c r="Y1006" s="179"/>
      <c r="Z1006" s="179"/>
      <c r="AA1006" s="241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72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79"/>
      <c r="X1007" s="179"/>
      <c r="Y1007" s="179"/>
      <c r="Z1007" s="179"/>
      <c r="AA1007" s="241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72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179"/>
      <c r="X1008" s="179"/>
      <c r="Y1008" s="179"/>
      <c r="Z1008" s="179"/>
      <c r="AA1008" s="241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72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179"/>
      <c r="X1009" s="179"/>
      <c r="Y1009" s="179"/>
      <c r="Z1009" s="179"/>
      <c r="AA1009" s="241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72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179"/>
      <c r="X1010" s="179"/>
      <c r="Y1010" s="179"/>
      <c r="Z1010" s="179"/>
      <c r="AA1010" s="241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72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79"/>
      <c r="X1011" s="179"/>
      <c r="Y1011" s="179"/>
      <c r="Z1011" s="179"/>
      <c r="AA1011" s="241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72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179"/>
      <c r="X1012" s="179"/>
      <c r="Y1012" s="179"/>
      <c r="Z1012" s="179"/>
      <c r="AA1012" s="241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72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179"/>
      <c r="X1013" s="179"/>
      <c r="Y1013" s="179"/>
      <c r="Z1013" s="179"/>
      <c r="AA1013" s="241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72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179"/>
      <c r="X1014" s="179"/>
      <c r="Y1014" s="179"/>
      <c r="Z1014" s="179"/>
      <c r="AA1014" s="241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72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79"/>
      <c r="X1015" s="179"/>
      <c r="Y1015" s="179"/>
      <c r="Z1015" s="179"/>
      <c r="AA1015" s="241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72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179"/>
      <c r="X1016" s="179"/>
      <c r="Y1016" s="179"/>
      <c r="Z1016" s="179"/>
      <c r="AA1016" s="241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72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179"/>
      <c r="X1017" s="179"/>
      <c r="Y1017" s="179"/>
      <c r="Z1017" s="179"/>
      <c r="AA1017" s="241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72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179"/>
      <c r="X1018" s="179"/>
      <c r="Y1018" s="179"/>
      <c r="Z1018" s="179"/>
      <c r="AA1018" s="241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72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79"/>
      <c r="X1019" s="179"/>
      <c r="Y1019" s="179"/>
      <c r="Z1019" s="179"/>
      <c r="AA1019" s="241"/>
      <c r="AB1019" s="1"/>
      <c r="AC1019" s="1"/>
      <c r="AD1019" s="1"/>
      <c r="AE1019" s="1"/>
      <c r="AF1019" s="1"/>
      <c r="AG1019" s="1"/>
    </row>
  </sheetData>
  <mergeCells count="29">
    <mergeCell ref="A1:E1"/>
    <mergeCell ref="A7:A9"/>
    <mergeCell ref="B7:B9"/>
    <mergeCell ref="C7:C9"/>
    <mergeCell ref="D7:D9"/>
    <mergeCell ref="A2:C2"/>
    <mergeCell ref="D2:H2"/>
    <mergeCell ref="A149:D149"/>
    <mergeCell ref="A186:C186"/>
    <mergeCell ref="A187:C187"/>
    <mergeCell ref="E57:G58"/>
    <mergeCell ref="A95:D95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L191:M191"/>
    <mergeCell ref="U191:X191"/>
    <mergeCell ref="H57:J58"/>
    <mergeCell ref="E7:J7"/>
    <mergeCell ref="N8:P8"/>
    <mergeCell ref="K7:P7"/>
  </mergeCells>
  <pageMargins left="0" right="0" top="0.35433070866141736" bottom="0.35433070866141736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2021-11-10T13:46:36Z</cp:lastPrinted>
  <dcterms:created xsi:type="dcterms:W3CDTF">2020-11-14T13:09:40Z</dcterms:created>
  <dcterms:modified xsi:type="dcterms:W3CDTF">2021-11-10T13:47:29Z</dcterms:modified>
</cp:coreProperties>
</file>