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Рабочий стол\Работа\Худцентр\Куземин\звітність\для відправки УКФ\"/>
    </mc:Choice>
  </mc:AlternateContent>
  <xr:revisionPtr revIDLastSave="0" documentId="13_ncr:1_{F8C11E13-C2F6-44E1-9B15-4F15C962E00A}" xr6:coauthVersionLast="38" xr6:coauthVersionMax="40" xr10:uidLastSave="{00000000-0000-0000-0000-000000000000}"/>
  <bookViews>
    <workbookView xWindow="0" yWindow="0" windowWidth="28800" windowHeight="11925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E30" i="1" l="1"/>
  <c r="C30" i="1" l="1"/>
  <c r="H25" i="2" l="1"/>
  <c r="V199" i="2"/>
  <c r="S199" i="2"/>
  <c r="P199" i="2"/>
  <c r="M199" i="2"/>
  <c r="J199" i="2"/>
  <c r="X199" i="2" s="1"/>
  <c r="G199" i="2"/>
  <c r="V198" i="2"/>
  <c r="X198" i="2" s="1"/>
  <c r="S198" i="2"/>
  <c r="P198" i="2"/>
  <c r="M198" i="2"/>
  <c r="J198" i="2"/>
  <c r="G198" i="2"/>
  <c r="V197" i="2"/>
  <c r="X197" i="2" s="1"/>
  <c r="S197" i="2"/>
  <c r="W197" i="2" s="1"/>
  <c r="Y197" i="2" s="1"/>
  <c r="Z197" i="2" s="1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X195" i="2" s="1"/>
  <c r="G195" i="2"/>
  <c r="V200" i="2"/>
  <c r="S200" i="2"/>
  <c r="P200" i="2"/>
  <c r="M200" i="2"/>
  <c r="J200" i="2"/>
  <c r="X200" i="2" s="1"/>
  <c r="G200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203" i="2"/>
  <c r="S203" i="2"/>
  <c r="P203" i="2"/>
  <c r="M203" i="2"/>
  <c r="J203" i="2"/>
  <c r="G203" i="2"/>
  <c r="V202" i="2"/>
  <c r="S202" i="2"/>
  <c r="P202" i="2"/>
  <c r="M202" i="2"/>
  <c r="J202" i="2"/>
  <c r="X202" i="2" s="1"/>
  <c r="G202" i="2"/>
  <c r="V204" i="2"/>
  <c r="S204" i="2"/>
  <c r="P204" i="2"/>
  <c r="M204" i="2"/>
  <c r="J204" i="2"/>
  <c r="X204" i="2" s="1"/>
  <c r="G204" i="2"/>
  <c r="W204" i="2" s="1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4" i="2"/>
  <c r="S114" i="2"/>
  <c r="P114" i="2"/>
  <c r="M114" i="2"/>
  <c r="J114" i="2"/>
  <c r="G114" i="2"/>
  <c r="V110" i="2"/>
  <c r="S110" i="2"/>
  <c r="P110" i="2"/>
  <c r="M110" i="2"/>
  <c r="J110" i="2"/>
  <c r="G110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V59" i="2"/>
  <c r="S59" i="2"/>
  <c r="P59" i="2"/>
  <c r="M59" i="2"/>
  <c r="J59" i="2"/>
  <c r="G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V64" i="2"/>
  <c r="S64" i="2"/>
  <c r="P64" i="2"/>
  <c r="M64" i="2"/>
  <c r="J64" i="2"/>
  <c r="G64" i="2"/>
  <c r="V60" i="2"/>
  <c r="S60" i="2"/>
  <c r="P60" i="2"/>
  <c r="M60" i="2"/>
  <c r="J60" i="2"/>
  <c r="G60" i="2"/>
  <c r="Y204" i="2" l="1"/>
  <c r="Z204" i="2" s="1"/>
  <c r="X203" i="2"/>
  <c r="Y203" i="2" s="1"/>
  <c r="Z203" i="2" s="1"/>
  <c r="X193" i="2"/>
  <c r="W203" i="2"/>
  <c r="W198" i="2"/>
  <c r="Y198" i="2" s="1"/>
  <c r="Z198" i="2" s="1"/>
  <c r="W199" i="2"/>
  <c r="Y199" i="2" s="1"/>
  <c r="Z199" i="2" s="1"/>
  <c r="W193" i="2"/>
  <c r="Y193" i="2" s="1"/>
  <c r="Z193" i="2" s="1"/>
  <c r="W196" i="2"/>
  <c r="W195" i="2"/>
  <c r="Y195" i="2" s="1"/>
  <c r="Z195" i="2" s="1"/>
  <c r="W202" i="2"/>
  <c r="Y202" i="2" s="1"/>
  <c r="Z202" i="2" s="1"/>
  <c r="X196" i="2"/>
  <c r="W194" i="2"/>
  <c r="W200" i="2"/>
  <c r="X194" i="2"/>
  <c r="Y194" i="2" s="1"/>
  <c r="Z194" i="2" s="1"/>
  <c r="Y200" i="2"/>
  <c r="Z200" i="2" s="1"/>
  <c r="X113" i="2"/>
  <c r="X53" i="2"/>
  <c r="X111" i="2"/>
  <c r="X112" i="2"/>
  <c r="W112" i="2"/>
  <c r="W111" i="2"/>
  <c r="W113" i="2"/>
  <c r="X57" i="2"/>
  <c r="W114" i="2"/>
  <c r="W110" i="2"/>
  <c r="X110" i="2"/>
  <c r="X114" i="2"/>
  <c r="W51" i="2"/>
  <c r="W55" i="2"/>
  <c r="X51" i="2"/>
  <c r="X63" i="2"/>
  <c r="X62" i="2"/>
  <c r="X61" i="2"/>
  <c r="W62" i="2"/>
  <c r="W61" i="2"/>
  <c r="X58" i="2"/>
  <c r="W63" i="2"/>
  <c r="W58" i="2"/>
  <c r="W57" i="2"/>
  <c r="Y57" i="2" s="1"/>
  <c r="Z57" i="2" s="1"/>
  <c r="W53" i="2"/>
  <c r="W52" i="2"/>
  <c r="W54" i="2"/>
  <c r="X52" i="2"/>
  <c r="X54" i="2"/>
  <c r="W64" i="2"/>
  <c r="X60" i="2"/>
  <c r="X64" i="2"/>
  <c r="X59" i="2"/>
  <c r="X55" i="2"/>
  <c r="W60" i="2"/>
  <c r="W59" i="2"/>
  <c r="W56" i="2"/>
  <c r="X56" i="2"/>
  <c r="C5" i="2"/>
  <c r="C4" i="2"/>
  <c r="C3" i="2"/>
  <c r="C2" i="2"/>
  <c r="Y196" i="2" l="1"/>
  <c r="Z196" i="2" s="1"/>
  <c r="Y51" i="2"/>
  <c r="Z51" i="2" s="1"/>
  <c r="Y113" i="2"/>
  <c r="Z113" i="2" s="1"/>
  <c r="Y112" i="2"/>
  <c r="Z112" i="2" s="1"/>
  <c r="Y53" i="2"/>
  <c r="Z53" i="2" s="1"/>
  <c r="Y111" i="2"/>
  <c r="Z111" i="2" s="1"/>
  <c r="Y114" i="2"/>
  <c r="Z114" i="2" s="1"/>
  <c r="Y55" i="2"/>
  <c r="Z55" i="2" s="1"/>
  <c r="Y61" i="2"/>
  <c r="Z61" i="2" s="1"/>
  <c r="Y110" i="2"/>
  <c r="Z110" i="2" s="1"/>
  <c r="Y58" i="2"/>
  <c r="Z58" i="2" s="1"/>
  <c r="Y63" i="2"/>
  <c r="Z63" i="2" s="1"/>
  <c r="Y54" i="2"/>
  <c r="Z54" i="2" s="1"/>
  <c r="Y62" i="2"/>
  <c r="Z62" i="2" s="1"/>
  <c r="Y64" i="2"/>
  <c r="Z64" i="2" s="1"/>
  <c r="Y60" i="2"/>
  <c r="Z60" i="2" s="1"/>
  <c r="Y59" i="2"/>
  <c r="Z59" i="2" s="1"/>
  <c r="Y56" i="2"/>
  <c r="Z56" i="2" s="1"/>
  <c r="Y52" i="2"/>
  <c r="Z52" i="2" s="1"/>
  <c r="I37" i="3" l="1"/>
  <c r="F37" i="3"/>
  <c r="D37" i="3"/>
  <c r="I27" i="3"/>
  <c r="F27" i="3"/>
  <c r="D27" i="3"/>
  <c r="I17" i="3"/>
  <c r="F17" i="3"/>
  <c r="D17" i="3"/>
  <c r="V201" i="2"/>
  <c r="S201" i="2"/>
  <c r="P201" i="2"/>
  <c r="M201" i="2"/>
  <c r="J201" i="2"/>
  <c r="X201" i="2" s="1"/>
  <c r="G201" i="2"/>
  <c r="W201" i="2" s="1"/>
  <c r="Y201" i="2" s="1"/>
  <c r="Z201" i="2" s="1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X189" i="2" s="1"/>
  <c r="G189" i="2"/>
  <c r="V188" i="2"/>
  <c r="V187" i="2" s="1"/>
  <c r="S188" i="2"/>
  <c r="P188" i="2"/>
  <c r="M188" i="2"/>
  <c r="J188" i="2"/>
  <c r="G188" i="2"/>
  <c r="T187" i="2"/>
  <c r="Q187" i="2"/>
  <c r="N187" i="2"/>
  <c r="K187" i="2"/>
  <c r="H187" i="2"/>
  <c r="E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S178" i="2" s="1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G165" i="2" s="1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X153" i="2" s="1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09" i="2"/>
  <c r="S109" i="2"/>
  <c r="P109" i="2"/>
  <c r="M109" i="2"/>
  <c r="J109" i="2"/>
  <c r="G109" i="2"/>
  <c r="T108" i="2"/>
  <c r="Q108" i="2"/>
  <c r="Q125" i="2" s="1"/>
  <c r="N108" i="2"/>
  <c r="K108" i="2"/>
  <c r="H108" i="2"/>
  <c r="E108" i="2"/>
  <c r="E125" i="2" s="1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69" i="2"/>
  <c r="S69" i="2"/>
  <c r="P69" i="2"/>
  <c r="M69" i="2"/>
  <c r="V68" i="2"/>
  <c r="S68" i="2"/>
  <c r="P68" i="2"/>
  <c r="M68" i="2"/>
  <c r="T67" i="2"/>
  <c r="Q67" i="2"/>
  <c r="N67" i="2"/>
  <c r="K67" i="2"/>
  <c r="V66" i="2"/>
  <c r="S66" i="2"/>
  <c r="P66" i="2"/>
  <c r="M66" i="2"/>
  <c r="J66" i="2"/>
  <c r="G66" i="2"/>
  <c r="V65" i="2"/>
  <c r="S65" i="2"/>
  <c r="P65" i="2"/>
  <c r="M65" i="2"/>
  <c r="J65" i="2"/>
  <c r="G65" i="2"/>
  <c r="V50" i="2"/>
  <c r="S50" i="2"/>
  <c r="P50" i="2"/>
  <c r="M50" i="2"/>
  <c r="J50" i="2"/>
  <c r="G50" i="2"/>
  <c r="T49" i="2"/>
  <c r="Q49" i="2"/>
  <c r="N49" i="2"/>
  <c r="K49" i="2"/>
  <c r="H49" i="2"/>
  <c r="H70" i="2" s="1"/>
  <c r="E49" i="2"/>
  <c r="E70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D30" i="1"/>
  <c r="J29" i="1"/>
  <c r="N29" i="1" s="1"/>
  <c r="B29" i="1" s="1"/>
  <c r="J28" i="1"/>
  <c r="J27" i="1"/>
  <c r="I29" i="1" l="1"/>
  <c r="N205" i="2"/>
  <c r="T205" i="2"/>
  <c r="W180" i="2"/>
  <c r="W186" i="2"/>
  <c r="W192" i="2"/>
  <c r="N92" i="2"/>
  <c r="E47" i="2"/>
  <c r="E205" i="2"/>
  <c r="H205" i="2"/>
  <c r="Q205" i="2"/>
  <c r="M183" i="2"/>
  <c r="K47" i="2"/>
  <c r="K205" i="2"/>
  <c r="S117" i="2"/>
  <c r="M121" i="2"/>
  <c r="S165" i="2"/>
  <c r="W181" i="2"/>
  <c r="W124" i="2"/>
  <c r="W130" i="2"/>
  <c r="W143" i="2"/>
  <c r="W119" i="2"/>
  <c r="J121" i="2"/>
  <c r="X134" i="2"/>
  <c r="W145" i="2"/>
  <c r="W150" i="2"/>
  <c r="W157" i="2"/>
  <c r="W159" i="2"/>
  <c r="Y159" i="2" s="1"/>
  <c r="Z159" i="2" s="1"/>
  <c r="X168" i="2"/>
  <c r="W179" i="2"/>
  <c r="X160" i="2"/>
  <c r="X180" i="2"/>
  <c r="Y180" i="2" s="1"/>
  <c r="Z180" i="2" s="1"/>
  <c r="X157" i="2"/>
  <c r="X159" i="2"/>
  <c r="J165" i="2"/>
  <c r="W169" i="2"/>
  <c r="W127" i="2"/>
  <c r="W131" i="2"/>
  <c r="W136" i="2"/>
  <c r="W142" i="2"/>
  <c r="W144" i="2"/>
  <c r="Y144" i="2" s="1"/>
  <c r="Z144" i="2" s="1"/>
  <c r="M161" i="2"/>
  <c r="V121" i="2"/>
  <c r="X190" i="2"/>
  <c r="J72" i="2"/>
  <c r="X82" i="2"/>
  <c r="M146" i="2"/>
  <c r="X156" i="2"/>
  <c r="W176" i="2"/>
  <c r="G187" i="2"/>
  <c r="W189" i="2"/>
  <c r="Y189" i="2" s="1"/>
  <c r="Z189" i="2" s="1"/>
  <c r="M178" i="2"/>
  <c r="S76" i="2"/>
  <c r="W118" i="2"/>
  <c r="S138" i="2"/>
  <c r="W152" i="2"/>
  <c r="W168" i="2"/>
  <c r="X175" i="2"/>
  <c r="P183" i="2"/>
  <c r="X185" i="2"/>
  <c r="X192" i="2"/>
  <c r="Y192" i="2" s="1"/>
  <c r="Z192" i="2" s="1"/>
  <c r="S171" i="2"/>
  <c r="X133" i="2"/>
  <c r="W137" i="2"/>
  <c r="J154" i="2"/>
  <c r="X150" i="2"/>
  <c r="M165" i="2"/>
  <c r="W164" i="2"/>
  <c r="M173" i="2"/>
  <c r="W177" i="2"/>
  <c r="S183" i="2"/>
  <c r="Q47" i="2"/>
  <c r="X191" i="2"/>
  <c r="W132" i="2"/>
  <c r="X137" i="2"/>
  <c r="M154" i="2"/>
  <c r="S154" i="2"/>
  <c r="W151" i="2"/>
  <c r="X124" i="2"/>
  <c r="X130" i="2"/>
  <c r="S173" i="2"/>
  <c r="X182" i="2"/>
  <c r="W185" i="2"/>
  <c r="S121" i="2"/>
  <c r="J146" i="2"/>
  <c r="X148" i="2"/>
  <c r="G178" i="2"/>
  <c r="S146" i="2"/>
  <c r="W163" i="2"/>
  <c r="X170" i="2"/>
  <c r="S84" i="2"/>
  <c r="W87" i="2"/>
  <c r="S88" i="2"/>
  <c r="V102" i="2"/>
  <c r="P108" i="2"/>
  <c r="G117" i="2"/>
  <c r="V117" i="2"/>
  <c r="W123" i="2"/>
  <c r="X143" i="2"/>
  <c r="W156" i="2"/>
  <c r="W167" i="2"/>
  <c r="P187" i="2"/>
  <c r="W191" i="2"/>
  <c r="W170" i="2"/>
  <c r="S102" i="2"/>
  <c r="X141" i="2"/>
  <c r="X152" i="2"/>
  <c r="M187" i="2"/>
  <c r="M117" i="2"/>
  <c r="W129" i="2"/>
  <c r="W135" i="2"/>
  <c r="W149" i="2"/>
  <c r="J161" i="2"/>
  <c r="W175" i="2"/>
  <c r="Y175" i="2" s="1"/>
  <c r="Z175" i="2" s="1"/>
  <c r="G183" i="2"/>
  <c r="S187" i="2"/>
  <c r="W190" i="2"/>
  <c r="X73" i="2"/>
  <c r="J117" i="2"/>
  <c r="X128" i="2"/>
  <c r="X135" i="2"/>
  <c r="P146" i="2"/>
  <c r="M108" i="2"/>
  <c r="M138" i="2"/>
  <c r="X132" i="2"/>
  <c r="Y132" i="2" s="1"/>
  <c r="Z132" i="2" s="1"/>
  <c r="W78" i="2"/>
  <c r="P117" i="2"/>
  <c r="X129" i="2"/>
  <c r="W134" i="2"/>
  <c r="X136" i="2"/>
  <c r="W141" i="2"/>
  <c r="Y141" i="2" s="1"/>
  <c r="Z141" i="2" s="1"/>
  <c r="X145" i="2"/>
  <c r="X149" i="2"/>
  <c r="W158" i="2"/>
  <c r="M171" i="2"/>
  <c r="X177" i="2"/>
  <c r="W182" i="2"/>
  <c r="Y182" i="2" s="1"/>
  <c r="Z182" i="2" s="1"/>
  <c r="W122" i="2"/>
  <c r="X78" i="2"/>
  <c r="W120" i="2"/>
  <c r="W128" i="2"/>
  <c r="X131" i="2"/>
  <c r="W133" i="2"/>
  <c r="W140" i="2"/>
  <c r="X142" i="2"/>
  <c r="X151" i="2"/>
  <c r="W153" i="2"/>
  <c r="Y153" i="2" s="1"/>
  <c r="Z153" i="2" s="1"/>
  <c r="S161" i="2"/>
  <c r="W160" i="2"/>
  <c r="Y160" i="2" s="1"/>
  <c r="Z160" i="2" s="1"/>
  <c r="X164" i="2"/>
  <c r="P171" i="2"/>
  <c r="G171" i="2"/>
  <c r="G173" i="2"/>
  <c r="W174" i="2"/>
  <c r="W184" i="2"/>
  <c r="W183" i="2" s="1"/>
  <c r="W188" i="2"/>
  <c r="P173" i="2"/>
  <c r="G154" i="2"/>
  <c r="W148" i="2"/>
  <c r="G138" i="2"/>
  <c r="W116" i="2"/>
  <c r="V94" i="2"/>
  <c r="S108" i="2"/>
  <c r="G76" i="2"/>
  <c r="W86" i="2"/>
  <c r="G88" i="2"/>
  <c r="W105" i="2"/>
  <c r="M72" i="2"/>
  <c r="X86" i="2"/>
  <c r="W100" i="2"/>
  <c r="H125" i="2"/>
  <c r="V67" i="2"/>
  <c r="J80" i="2"/>
  <c r="W104" i="2"/>
  <c r="W115" i="2"/>
  <c r="M80" i="2"/>
  <c r="X115" i="2"/>
  <c r="X65" i="2"/>
  <c r="X69" i="2"/>
  <c r="P72" i="2"/>
  <c r="P98" i="2"/>
  <c r="X96" i="2"/>
  <c r="W20" i="2"/>
  <c r="W75" i="2"/>
  <c r="W95" i="2"/>
  <c r="V76" i="2"/>
  <c r="S80" i="2"/>
  <c r="W83" i="2"/>
  <c r="P84" i="2"/>
  <c r="P88" i="2"/>
  <c r="M98" i="2"/>
  <c r="W91" i="2"/>
  <c r="G94" i="2"/>
  <c r="G108" i="2"/>
  <c r="W109" i="2"/>
  <c r="P67" i="2"/>
  <c r="G84" i="2"/>
  <c r="W85" i="2"/>
  <c r="J108" i="2"/>
  <c r="K125" i="2"/>
  <c r="X83" i="2"/>
  <c r="X90" i="2"/>
  <c r="S125" i="2"/>
  <c r="M76" i="2"/>
  <c r="V84" i="2"/>
  <c r="W89" i="2"/>
  <c r="W103" i="2"/>
  <c r="V72" i="2"/>
  <c r="J84" i="2"/>
  <c r="P94" i="2"/>
  <c r="P102" i="2"/>
  <c r="M67" i="2"/>
  <c r="G72" i="2"/>
  <c r="P76" i="2"/>
  <c r="X89" i="2"/>
  <c r="X97" i="2"/>
  <c r="G102" i="2"/>
  <c r="J102" i="2"/>
  <c r="W73" i="2"/>
  <c r="P80" i="2"/>
  <c r="M84" i="2"/>
  <c r="N125" i="2"/>
  <c r="X68" i="2"/>
  <c r="X75" i="2"/>
  <c r="M94" i="2"/>
  <c r="V98" i="2"/>
  <c r="W101" i="2"/>
  <c r="M102" i="2"/>
  <c r="X109" i="2"/>
  <c r="X66" i="2"/>
  <c r="X20" i="2"/>
  <c r="Y20" i="2" s="1"/>
  <c r="Z20" i="2" s="1"/>
  <c r="W66" i="2"/>
  <c r="P43" i="2"/>
  <c r="S49" i="2"/>
  <c r="W44" i="2"/>
  <c r="W65" i="2"/>
  <c r="M21" i="2"/>
  <c r="K28" i="2" s="1"/>
  <c r="M28" i="2" s="1"/>
  <c r="S21" i="2"/>
  <c r="Q28" i="2" s="1"/>
  <c r="S28" i="2" s="1"/>
  <c r="W36" i="2"/>
  <c r="P17" i="2"/>
  <c r="N27" i="2" s="1"/>
  <c r="P27" i="2" s="1"/>
  <c r="V17" i="2"/>
  <c r="T27" i="2" s="1"/>
  <c r="V27" i="2" s="1"/>
  <c r="V29" i="2"/>
  <c r="M39" i="2"/>
  <c r="M43" i="2"/>
  <c r="X32" i="2"/>
  <c r="V35" i="2"/>
  <c r="W38" i="2"/>
  <c r="S17" i="2"/>
  <c r="Q27" i="2" s="1"/>
  <c r="S27" i="2" s="1"/>
  <c r="S13" i="2"/>
  <c r="Q26" i="2" s="1"/>
  <c r="V13" i="2"/>
  <c r="T26" i="2" s="1"/>
  <c r="V26" i="2" s="1"/>
  <c r="X23" i="2"/>
  <c r="X31" i="2"/>
  <c r="W41" i="2"/>
  <c r="X44" i="2"/>
  <c r="W46" i="2"/>
  <c r="N70" i="2"/>
  <c r="J43" i="2"/>
  <c r="V49" i="2"/>
  <c r="Q70" i="2"/>
  <c r="X38" i="2"/>
  <c r="X15" i="2"/>
  <c r="J21" i="2"/>
  <c r="H28" i="2" s="1"/>
  <c r="J28" i="2" s="1"/>
  <c r="X24" i="2"/>
  <c r="G29" i="2"/>
  <c r="M49" i="2"/>
  <c r="V43" i="2"/>
  <c r="W16" i="2"/>
  <c r="W19" i="2"/>
  <c r="G35" i="2"/>
  <c r="X37" i="2"/>
  <c r="S39" i="2"/>
  <c r="G49" i="2"/>
  <c r="G70" i="2" s="1"/>
  <c r="W50" i="2"/>
  <c r="T70" i="2"/>
  <c r="V39" i="2"/>
  <c r="S29" i="2"/>
  <c r="M35" i="2"/>
  <c r="X42" i="2"/>
  <c r="W15" i="2"/>
  <c r="J13" i="2"/>
  <c r="H26" i="2" s="1"/>
  <c r="J26" i="2" s="1"/>
  <c r="P49" i="2"/>
  <c r="P21" i="2"/>
  <c r="N28" i="2" s="1"/>
  <c r="P28" i="2" s="1"/>
  <c r="G13" i="2"/>
  <c r="E26" i="2" s="1"/>
  <c r="X19" i="2"/>
  <c r="W24" i="2"/>
  <c r="W42" i="2"/>
  <c r="X46" i="2"/>
  <c r="G17" i="2"/>
  <c r="E27" i="2" s="1"/>
  <c r="G27" i="2" s="1"/>
  <c r="W18" i="2"/>
  <c r="W31" i="2"/>
  <c r="W32" i="2"/>
  <c r="S35" i="2"/>
  <c r="S43" i="2"/>
  <c r="K70" i="2"/>
  <c r="W23" i="2"/>
  <c r="W14" i="2"/>
  <c r="J29" i="2"/>
  <c r="T47" i="2"/>
  <c r="V80" i="2"/>
  <c r="X81" i="2"/>
  <c r="J88" i="2"/>
  <c r="X101" i="2"/>
  <c r="J98" i="2"/>
  <c r="V165" i="2"/>
  <c r="X163" i="2"/>
  <c r="S72" i="2"/>
  <c r="X14" i="2"/>
  <c r="J17" i="2"/>
  <c r="H27" i="2" s="1"/>
  <c r="J27" i="2" s="1"/>
  <c r="M29" i="2"/>
  <c r="X50" i="2"/>
  <c r="J49" i="2"/>
  <c r="J70" i="2" s="1"/>
  <c r="S67" i="2"/>
  <c r="K92" i="2"/>
  <c r="G98" i="2"/>
  <c r="W99" i="2"/>
  <c r="X174" i="2"/>
  <c r="J173" i="2"/>
  <c r="M13" i="2"/>
  <c r="K29" i="1"/>
  <c r="P13" i="2"/>
  <c r="G21" i="2"/>
  <c r="E28" i="2" s="1"/>
  <c r="G28" i="2" s="1"/>
  <c r="V21" i="2"/>
  <c r="T28" i="2" s="1"/>
  <c r="V28" i="2" s="1"/>
  <c r="X30" i="2"/>
  <c r="P29" i="2"/>
  <c r="W37" i="2"/>
  <c r="H47" i="2"/>
  <c r="W77" i="2"/>
  <c r="W79" i="2"/>
  <c r="W82" i="2"/>
  <c r="X179" i="2"/>
  <c r="J178" i="2"/>
  <c r="X18" i="2"/>
  <c r="W45" i="2"/>
  <c r="J30" i="1"/>
  <c r="J35" i="2"/>
  <c r="J39" i="2"/>
  <c r="X45" i="2"/>
  <c r="X74" i="2"/>
  <c r="W96" i="2"/>
  <c r="V88" i="2"/>
  <c r="X91" i="2"/>
  <c r="G39" i="2"/>
  <c r="W40" i="2"/>
  <c r="G43" i="2"/>
  <c r="W74" i="2"/>
  <c r="X77" i="2"/>
  <c r="J76" i="2"/>
  <c r="X79" i="2"/>
  <c r="G80" i="2"/>
  <c r="W81" i="2"/>
  <c r="X122" i="2"/>
  <c r="P121" i="2"/>
  <c r="X167" i="2"/>
  <c r="J171" i="2"/>
  <c r="W22" i="2"/>
  <c r="W30" i="2"/>
  <c r="X41" i="2"/>
  <c r="P39" i="2"/>
  <c r="N47" i="2"/>
  <c r="W69" i="2"/>
  <c r="P138" i="2"/>
  <c r="X16" i="2"/>
  <c r="M17" i="2"/>
  <c r="K27" i="2" s="1"/>
  <c r="M27" i="2" s="1"/>
  <c r="X22" i="2"/>
  <c r="X36" i="2"/>
  <c r="P35" i="2"/>
  <c r="J94" i="2"/>
  <c r="V154" i="2"/>
  <c r="X184" i="2"/>
  <c r="J183" i="2"/>
  <c r="M88" i="2"/>
  <c r="X95" i="2"/>
  <c r="X100" i="2"/>
  <c r="X105" i="2"/>
  <c r="X176" i="2"/>
  <c r="V173" i="2"/>
  <c r="X186" i="2"/>
  <c r="Y186" i="2" s="1"/>
  <c r="Z186" i="2" s="1"/>
  <c r="V183" i="2"/>
  <c r="X40" i="2"/>
  <c r="X85" i="2"/>
  <c r="Q92" i="2"/>
  <c r="V108" i="2"/>
  <c r="X119" i="2"/>
  <c r="X120" i="2"/>
  <c r="T125" i="2"/>
  <c r="J138" i="2"/>
  <c r="X158" i="2"/>
  <c r="P161" i="2"/>
  <c r="E92" i="2"/>
  <c r="T92" i="2"/>
  <c r="S94" i="2"/>
  <c r="S98" i="2"/>
  <c r="P154" i="2"/>
  <c r="W68" i="2"/>
  <c r="X116" i="2"/>
  <c r="X123" i="2"/>
  <c r="V146" i="2"/>
  <c r="V171" i="2"/>
  <c r="X169" i="2"/>
  <c r="P178" i="2"/>
  <c r="X181" i="2"/>
  <c r="Y181" i="2" s="1"/>
  <c r="Z181" i="2" s="1"/>
  <c r="V178" i="2"/>
  <c r="Y185" i="2"/>
  <c r="Z185" i="2" s="1"/>
  <c r="X87" i="2"/>
  <c r="H92" i="2"/>
  <c r="W90" i="2"/>
  <c r="W97" i="2"/>
  <c r="Y97" i="2" s="1"/>
  <c r="Z97" i="2" s="1"/>
  <c r="X99" i="2"/>
  <c r="X103" i="2"/>
  <c r="X104" i="2"/>
  <c r="X118" i="2"/>
  <c r="V138" i="2"/>
  <c r="X127" i="2"/>
  <c r="V161" i="2"/>
  <c r="P165" i="2"/>
  <c r="J187" i="2"/>
  <c r="X188" i="2"/>
  <c r="G161" i="2"/>
  <c r="G121" i="2"/>
  <c r="G146" i="2"/>
  <c r="Y179" i="2" l="1"/>
  <c r="Z179" i="2" s="1"/>
  <c r="S205" i="2"/>
  <c r="X187" i="2"/>
  <c r="Y122" i="2"/>
  <c r="Z122" i="2" s="1"/>
  <c r="Y150" i="2"/>
  <c r="Z150" i="2" s="1"/>
  <c r="W187" i="2"/>
  <c r="V70" i="2"/>
  <c r="V125" i="2"/>
  <c r="Y123" i="2"/>
  <c r="Z123" i="2" s="1"/>
  <c r="Y190" i="2"/>
  <c r="Z190" i="2" s="1"/>
  <c r="P92" i="2"/>
  <c r="Y164" i="2"/>
  <c r="Z164" i="2" s="1"/>
  <c r="Y131" i="2"/>
  <c r="Z131" i="2" s="1"/>
  <c r="Y191" i="2"/>
  <c r="Z191" i="2" s="1"/>
  <c r="Y124" i="2"/>
  <c r="Z124" i="2" s="1"/>
  <c r="Y82" i="2"/>
  <c r="Z82" i="2" s="1"/>
  <c r="Y143" i="2"/>
  <c r="Z143" i="2" s="1"/>
  <c r="Y129" i="2"/>
  <c r="Z129" i="2" s="1"/>
  <c r="Y73" i="2"/>
  <c r="Z73" i="2" s="1"/>
  <c r="P106" i="2"/>
  <c r="Y78" i="2"/>
  <c r="Z78" i="2" s="1"/>
  <c r="Y168" i="2"/>
  <c r="Z168" i="2" s="1"/>
  <c r="Y65" i="2"/>
  <c r="Z65" i="2" s="1"/>
  <c r="Y119" i="2"/>
  <c r="Z119" i="2" s="1"/>
  <c r="V205" i="2"/>
  <c r="Y134" i="2"/>
  <c r="Z134" i="2" s="1"/>
  <c r="Y136" i="2"/>
  <c r="Z136" i="2" s="1"/>
  <c r="Y158" i="2"/>
  <c r="Z158" i="2" s="1"/>
  <c r="Y118" i="2"/>
  <c r="Z118" i="2" s="1"/>
  <c r="Y130" i="2"/>
  <c r="Z130" i="2" s="1"/>
  <c r="Y137" i="2"/>
  <c r="Z137" i="2" s="1"/>
  <c r="Y176" i="2"/>
  <c r="Z176" i="2" s="1"/>
  <c r="Y157" i="2"/>
  <c r="Z157" i="2" s="1"/>
  <c r="Y169" i="2"/>
  <c r="Z169" i="2" s="1"/>
  <c r="P205" i="2"/>
  <c r="X154" i="2"/>
  <c r="Y151" i="2"/>
  <c r="Z151" i="2" s="1"/>
  <c r="W171" i="2"/>
  <c r="M205" i="2"/>
  <c r="Y145" i="2"/>
  <c r="Z145" i="2" s="1"/>
  <c r="Y174" i="2"/>
  <c r="Z174" i="2" s="1"/>
  <c r="Y142" i="2"/>
  <c r="Z142" i="2" s="1"/>
  <c r="Y116" i="2"/>
  <c r="Z116" i="2" s="1"/>
  <c r="J205" i="2"/>
  <c r="J125" i="2"/>
  <c r="W165" i="2"/>
  <c r="G205" i="2"/>
  <c r="W146" i="2"/>
  <c r="Y152" i="2"/>
  <c r="Z152" i="2" s="1"/>
  <c r="M125" i="2"/>
  <c r="Y156" i="2"/>
  <c r="Z156" i="2" s="1"/>
  <c r="X138" i="2"/>
  <c r="X72" i="2"/>
  <c r="X80" i="2"/>
  <c r="W102" i="2"/>
  <c r="Y133" i="2"/>
  <c r="Z133" i="2" s="1"/>
  <c r="Y177" i="2"/>
  <c r="Z177" i="2" s="1"/>
  <c r="X146" i="2"/>
  <c r="W121" i="2"/>
  <c r="Y44" i="2"/>
  <c r="Z44" i="2" s="1"/>
  <c r="Y100" i="2"/>
  <c r="Z100" i="2" s="1"/>
  <c r="Y69" i="2"/>
  <c r="Z69" i="2" s="1"/>
  <c r="S92" i="2"/>
  <c r="Y109" i="2"/>
  <c r="Z109" i="2" s="1"/>
  <c r="Y128" i="2"/>
  <c r="Z128" i="2" s="1"/>
  <c r="Y148" i="2"/>
  <c r="Z148" i="2" s="1"/>
  <c r="Y167" i="2"/>
  <c r="Z167" i="2" s="1"/>
  <c r="Y188" i="2"/>
  <c r="Z188" i="2" s="1"/>
  <c r="X94" i="2"/>
  <c r="X165" i="2"/>
  <c r="Y83" i="2"/>
  <c r="Z83" i="2" s="1"/>
  <c r="W117" i="2"/>
  <c r="W173" i="2"/>
  <c r="Y87" i="2"/>
  <c r="Z87" i="2" s="1"/>
  <c r="P125" i="2"/>
  <c r="W88" i="2"/>
  <c r="W154" i="2"/>
  <c r="Y104" i="2"/>
  <c r="Z104" i="2" s="1"/>
  <c r="W84" i="2"/>
  <c r="X121" i="2"/>
  <c r="Y140" i="2"/>
  <c r="Z140" i="2" s="1"/>
  <c r="W161" i="2"/>
  <c r="Y101" i="2"/>
  <c r="Z101" i="2" s="1"/>
  <c r="P70" i="2"/>
  <c r="M70" i="2"/>
  <c r="Y135" i="2"/>
  <c r="Z135" i="2" s="1"/>
  <c r="Y170" i="2"/>
  <c r="Z170" i="2" s="1"/>
  <c r="Y163" i="2"/>
  <c r="Z163" i="2" s="1"/>
  <c r="Y149" i="2"/>
  <c r="Z149" i="2" s="1"/>
  <c r="W178" i="2"/>
  <c r="Y96" i="2"/>
  <c r="Z96" i="2" s="1"/>
  <c r="Y23" i="2"/>
  <c r="Z23" i="2" s="1"/>
  <c r="Y46" i="2"/>
  <c r="Z46" i="2" s="1"/>
  <c r="V106" i="2"/>
  <c r="Y120" i="2"/>
  <c r="Z120" i="2" s="1"/>
  <c r="W138" i="2"/>
  <c r="X178" i="2"/>
  <c r="Y89" i="2"/>
  <c r="Z89" i="2" s="1"/>
  <c r="Y86" i="2"/>
  <c r="Z86" i="2" s="1"/>
  <c r="Y115" i="2"/>
  <c r="Z115" i="2" s="1"/>
  <c r="W108" i="2"/>
  <c r="G125" i="2"/>
  <c r="Y105" i="2"/>
  <c r="Z105" i="2" s="1"/>
  <c r="X49" i="2"/>
  <c r="M106" i="2"/>
  <c r="G106" i="2"/>
  <c r="Y75" i="2"/>
  <c r="Z75" i="2" s="1"/>
  <c r="V92" i="2"/>
  <c r="X67" i="2"/>
  <c r="Y66" i="2"/>
  <c r="Z66" i="2" s="1"/>
  <c r="X98" i="2"/>
  <c r="M92" i="2"/>
  <c r="Y74" i="2"/>
  <c r="Z74" i="2" s="1"/>
  <c r="X102" i="2"/>
  <c r="Y95" i="2"/>
  <c r="Z95" i="2" s="1"/>
  <c r="Y90" i="2"/>
  <c r="Z90" i="2" s="1"/>
  <c r="S106" i="2"/>
  <c r="M47" i="2"/>
  <c r="G92" i="2"/>
  <c r="Y91" i="2"/>
  <c r="Z91" i="2" s="1"/>
  <c r="Y41" i="2"/>
  <c r="Z41" i="2" s="1"/>
  <c r="Y37" i="2"/>
  <c r="Z37" i="2" s="1"/>
  <c r="S70" i="2"/>
  <c r="Y31" i="2"/>
  <c r="Z31" i="2" s="1"/>
  <c r="X28" i="2"/>
  <c r="W49" i="2"/>
  <c r="W28" i="2"/>
  <c r="P47" i="2"/>
  <c r="Y15" i="2"/>
  <c r="Z15" i="2" s="1"/>
  <c r="Y38" i="2"/>
  <c r="Z38" i="2" s="1"/>
  <c r="S47" i="2"/>
  <c r="Y24" i="2"/>
  <c r="Z24" i="2" s="1"/>
  <c r="W27" i="2"/>
  <c r="Y32" i="2"/>
  <c r="Z32" i="2" s="1"/>
  <c r="X27" i="2"/>
  <c r="X29" i="2"/>
  <c r="X17" i="2"/>
  <c r="W17" i="2"/>
  <c r="V47" i="2"/>
  <c r="X21" i="2"/>
  <c r="J47" i="2"/>
  <c r="Y16" i="2"/>
  <c r="Z16" i="2" s="1"/>
  <c r="Y19" i="2"/>
  <c r="Z19" i="2" s="1"/>
  <c r="X43" i="2"/>
  <c r="W43" i="2"/>
  <c r="W13" i="2"/>
  <c r="X35" i="2"/>
  <c r="Y42" i="2"/>
  <c r="Z42" i="2" s="1"/>
  <c r="W67" i="2"/>
  <c r="Y68" i="2"/>
  <c r="Z68" i="2" s="1"/>
  <c r="Y36" i="2"/>
  <c r="Z36" i="2" s="1"/>
  <c r="X161" i="2"/>
  <c r="S26" i="2"/>
  <c r="S25" i="2" s="1"/>
  <c r="S33" i="2" s="1"/>
  <c r="Q25" i="2"/>
  <c r="G26" i="2"/>
  <c r="E25" i="2"/>
  <c r="Y30" i="2"/>
  <c r="Z30" i="2" s="1"/>
  <c r="W29" i="2"/>
  <c r="Y103" i="2"/>
  <c r="Z103" i="2" s="1"/>
  <c r="W72" i="2"/>
  <c r="J25" i="2"/>
  <c r="J33" i="2" s="1"/>
  <c r="Y22" i="2"/>
  <c r="Z22" i="2" s="1"/>
  <c r="W21" i="2"/>
  <c r="X183" i="2"/>
  <c r="X108" i="2"/>
  <c r="X76" i="2"/>
  <c r="K26" i="2"/>
  <c r="X13" i="2"/>
  <c r="J92" i="2"/>
  <c r="Y127" i="2"/>
  <c r="Z127" i="2" s="1"/>
  <c r="Y79" i="2"/>
  <c r="Z79" i="2" s="1"/>
  <c r="Y183" i="2"/>
  <c r="Z183" i="2" s="1"/>
  <c r="X88" i="2"/>
  <c r="G47" i="2"/>
  <c r="W76" i="2"/>
  <c r="Y77" i="2"/>
  <c r="Z77" i="2" s="1"/>
  <c r="Y184" i="2"/>
  <c r="Z184" i="2" s="1"/>
  <c r="W98" i="2"/>
  <c r="Y99" i="2"/>
  <c r="Z99" i="2" s="1"/>
  <c r="Y50" i="2"/>
  <c r="Z50" i="2" s="1"/>
  <c r="X117" i="2"/>
  <c r="Y14" i="2"/>
  <c r="Z14" i="2" s="1"/>
  <c r="Y18" i="2"/>
  <c r="Z18" i="2" s="1"/>
  <c r="V25" i="2"/>
  <c r="V33" i="2" s="1"/>
  <c r="W94" i="2"/>
  <c r="X171" i="2"/>
  <c r="X84" i="2"/>
  <c r="Y85" i="2"/>
  <c r="Z85" i="2" s="1"/>
  <c r="X39" i="2"/>
  <c r="J106" i="2"/>
  <c r="Y81" i="2"/>
  <c r="Z81" i="2" s="1"/>
  <c r="W80" i="2"/>
  <c r="Y40" i="2"/>
  <c r="Z40" i="2" s="1"/>
  <c r="W39" i="2"/>
  <c r="Y45" i="2"/>
  <c r="Z45" i="2" s="1"/>
  <c r="N26" i="2"/>
  <c r="X173" i="2"/>
  <c r="W35" i="2"/>
  <c r="T25" i="2"/>
  <c r="Y178" i="2" l="1"/>
  <c r="Z178" i="2" s="1"/>
  <c r="Y187" i="2"/>
  <c r="Z187" i="2" s="1"/>
  <c r="Y154" i="2"/>
  <c r="Z154" i="2" s="1"/>
  <c r="Y173" i="2"/>
  <c r="Z173" i="2" s="1"/>
  <c r="Y161" i="2"/>
  <c r="Z161" i="2" s="1"/>
  <c r="Y102" i="2"/>
  <c r="Z102" i="2" s="1"/>
  <c r="W125" i="2"/>
  <c r="W205" i="2"/>
  <c r="Y171" i="2"/>
  <c r="Z171" i="2" s="1"/>
  <c r="Y165" i="2"/>
  <c r="Z165" i="2" s="1"/>
  <c r="Y98" i="2"/>
  <c r="Z98" i="2" s="1"/>
  <c r="Y80" i="2"/>
  <c r="Z80" i="2" s="1"/>
  <c r="X205" i="2"/>
  <c r="Y84" i="2"/>
  <c r="Z84" i="2" s="1"/>
  <c r="Y72" i="2"/>
  <c r="Z72" i="2" s="1"/>
  <c r="Y138" i="2"/>
  <c r="Z138" i="2" s="1"/>
  <c r="Y121" i="2"/>
  <c r="Z121" i="2" s="1"/>
  <c r="Y146" i="2"/>
  <c r="Z146" i="2" s="1"/>
  <c r="Y49" i="2"/>
  <c r="Z49" i="2" s="1"/>
  <c r="Y28" i="2"/>
  <c r="Z28" i="2" s="1"/>
  <c r="X106" i="2"/>
  <c r="Y108" i="2"/>
  <c r="Z108" i="2" s="1"/>
  <c r="X125" i="2"/>
  <c r="Y125" i="2" s="1"/>
  <c r="Z125" i="2" s="1"/>
  <c r="Y43" i="2"/>
  <c r="Z43" i="2" s="1"/>
  <c r="X70" i="2"/>
  <c r="V206" i="2"/>
  <c r="L28" i="1" s="1"/>
  <c r="V208" i="2" s="1"/>
  <c r="S206" i="2"/>
  <c r="L27" i="1" s="1"/>
  <c r="S208" i="2" s="1"/>
  <c r="Y17" i="2"/>
  <c r="Z17" i="2" s="1"/>
  <c r="Y29" i="2"/>
  <c r="Z29" i="2" s="1"/>
  <c r="Y27" i="2"/>
  <c r="Z27" i="2" s="1"/>
  <c r="X47" i="2"/>
  <c r="Y35" i="2"/>
  <c r="Z35" i="2" s="1"/>
  <c r="X92" i="2"/>
  <c r="Y21" i="2"/>
  <c r="Z21" i="2" s="1"/>
  <c r="Y88" i="2"/>
  <c r="Z88" i="2" s="1"/>
  <c r="Y76" i="2"/>
  <c r="Z76" i="2" s="1"/>
  <c r="P26" i="2"/>
  <c r="N25" i="2"/>
  <c r="J206" i="2"/>
  <c r="C28" i="1" s="1"/>
  <c r="W70" i="2"/>
  <c r="Y67" i="2"/>
  <c r="Z67" i="2" s="1"/>
  <c r="Y117" i="2"/>
  <c r="Z117" i="2" s="1"/>
  <c r="W106" i="2"/>
  <c r="Y94" i="2"/>
  <c r="Z94" i="2" s="1"/>
  <c r="G25" i="2"/>
  <c r="G33" i="2" s="1"/>
  <c r="G206" i="2" s="1"/>
  <c r="C27" i="1" s="1"/>
  <c r="Y39" i="2"/>
  <c r="Z39" i="2" s="1"/>
  <c r="Y13" i="2"/>
  <c r="Z13" i="2" s="1"/>
  <c r="W47" i="2"/>
  <c r="M26" i="2"/>
  <c r="M25" i="2" s="1"/>
  <c r="M33" i="2" s="1"/>
  <c r="M206" i="2" s="1"/>
  <c r="M208" i="2" s="1"/>
  <c r="K25" i="2"/>
  <c r="W92" i="2"/>
  <c r="Y106" i="2" l="1"/>
  <c r="Z106" i="2" s="1"/>
  <c r="Y205" i="2"/>
  <c r="Z205" i="2" s="1"/>
  <c r="Y70" i="2"/>
  <c r="Z70" i="2" s="1"/>
  <c r="L30" i="1"/>
  <c r="Y92" i="2"/>
  <c r="Z92" i="2" s="1"/>
  <c r="Y47" i="2"/>
  <c r="Z47" i="2" s="1"/>
  <c r="W26" i="2"/>
  <c r="W25" i="2" s="1"/>
  <c r="J208" i="2"/>
  <c r="N28" i="1"/>
  <c r="G208" i="2"/>
  <c r="N27" i="1"/>
  <c r="P25" i="2"/>
  <c r="P33" i="2" s="1"/>
  <c r="P206" i="2" s="1"/>
  <c r="P208" i="2" s="1"/>
  <c r="X26" i="2"/>
  <c r="X25" i="2" s="1"/>
  <c r="X33" i="2" s="1"/>
  <c r="X206" i="2" s="1"/>
  <c r="B27" i="1" l="1"/>
  <c r="W208" i="2"/>
  <c r="X208" i="2"/>
  <c r="N30" i="1"/>
  <c r="I28" i="1"/>
  <c r="I30" i="1" s="1"/>
  <c r="M29" i="1"/>
  <c r="M30" i="1" s="1"/>
  <c r="K28" i="1"/>
  <c r="K30" i="1" s="1"/>
  <c r="B28" i="1"/>
  <c r="B30" i="1" s="1"/>
  <c r="Y26" i="2"/>
  <c r="Z26" i="2" s="1"/>
  <c r="I27" i="1"/>
  <c r="K27" i="1"/>
  <c r="Y25" i="2"/>
  <c r="Z25" i="2" s="1"/>
  <c r="W33" i="2"/>
  <c r="W206" i="2" l="1"/>
  <c r="Y33" i="2"/>
  <c r="Y206" i="2" l="1"/>
  <c r="Z206" i="2" s="1"/>
  <c r="Z33" i="2"/>
</calcChain>
</file>

<file path=xl/sharedStrings.xml><?xml version="1.0" encoding="utf-8"?>
<sst xmlns="http://schemas.openxmlformats.org/spreadsheetml/2006/main" count="819" uniqueCount="424">
  <si>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</si>
  <si>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</si>
  <si>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</si>
  <si>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</si>
  <si>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</si>
  <si>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</si>
  <si>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</si>
  <si>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</si>
  <si>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</si>
  <si>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</si>
  <si>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</si>
  <si>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</si>
  <si>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</si>
  <si>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</si>
  <si>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</si>
  <si>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</si>
  <si>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</si>
  <si>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</si>
  <si>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</si>
  <si>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</si>
  <si>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</si>
  <si>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</si>
  <si>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</si>
  <si>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</si>
  <si>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</si>
  <si>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</si>
  <si>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</si>
  <si>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</si>
  <si>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</si>
  <si>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</si>
  <si>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</si>
  <si>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</si>
  <si>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</si>
  <si>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</si>
  <si>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</si>
  <si>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</si>
  <si>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</si>
  <si>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</si>
  <si>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</si>
  <si>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</si>
  <si>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</si>
  <si>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</si>
  <si>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</si>
  <si>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</si>
  <si>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</si>
  <si>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</si>
  <si>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</si>
  <si>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</si>
  <si>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</si>
  <si>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</si>
  <si>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</si>
  <si>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</si>
  <si>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</si>
  <si>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</si>
  <si>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</si>
  <si>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</si>
  <si>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</si>
  <si>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</si>
  <si>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</si>
  <si>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</si>
  <si>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</si>
  <si>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</si>
  <si>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</si>
  <si>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</si>
  <si>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</si>
  <si>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</si>
  <si>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</si>
  <si>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</si>
  <si>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</si>
  <si>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</si>
  <si>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</si>
  <si>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</si>
  <si>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</si>
  <si>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</si>
  <si>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</si>
  <si>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</si>
  <si>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</si>
  <si>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</si>
  <si>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</si>
  <si>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</si>
  <si>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</si>
  <si>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</si>
  <si>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</si>
  <si>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</si>
  <si>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</si>
  <si>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</si>
  <si>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</si>
  <si>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</si>
  <si>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</si>
  <si>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</si>
  <si>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</si>
  <si>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</si>
  <si>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</si>
  <si>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</si>
  <si>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</si>
  <si>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</si>
  <si>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</si>
  <si>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</si>
  <si>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</si>
  <si>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</si>
  <si>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</si>
  <si>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</si>
  <si>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</si>
  <si>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</si>
  <si>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</si>
  <si>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</si>
  <si>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</si>
  <si>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</si>
  <si>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</si>
  <si>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</si>
  <si>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</si>
  <si>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</si>
  <si>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</si>
  <si>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</si>
  <si>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</si>
  <si>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</si>
  <si>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</si>
  <si>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</si>
  <si>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</si>
  <si>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</si>
  <si>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</si>
  <si>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</si>
  <si>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</si>
  <si>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</si>
  <si>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</si>
  <si>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</si>
  <si>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</si>
  <si>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</si>
  <si>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</si>
  <si>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</si>
  <si>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</si>
  <si>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</si>
  <si>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</si>
  <si>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</si>
  <si>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</si>
  <si>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</si>
  <si>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</si>
  <si>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</si>
  <si>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</si>
  <si>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</si>
  <si>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</si>
  <si>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</si>
  <si>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</si>
  <si>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</si>
  <si>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</si>
  <si>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</si>
  <si>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</si>
  <si>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</si>
  <si>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</si>
  <si>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</si>
  <si>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</si>
  <si>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</si>
  <si>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</si>
  <si>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</si>
  <si>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</si>
  <si>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</si>
  <si>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</si>
  <si>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</si>
  <si>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</si>
  <si>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</si>
  <si>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</si>
  <si>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</si>
  <si>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</si>
  <si>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</si>
  <si>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</si>
  <si>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</si>
  <si>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</si>
  <si>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</si>
  <si>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</si>
  <si>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</si>
  <si>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</si>
  <si>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</si>
  <si>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</si>
  <si>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</si>
  <si>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</si>
  <si>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</si>
  <si>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</si>
  <si>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</si>
  <si>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</si>
  <si>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</si>
  <si>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</si>
  <si>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</si>
  <si>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</si>
  <si>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</si>
  <si>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</si>
  <si>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</si>
  <si>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</si>
  <si>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</si>
  <si>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</si>
  <si>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</si>
  <si>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</si>
  <si>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</si>
  <si>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</si>
  <si>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</si>
  <si>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</si>
  <si>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</si>
  <si>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</si>
  <si>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</si>
  <si>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</si>
  <si>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</si>
  <si>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</si>
  <si>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</si>
  <si>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</si>
  <si>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</si>
  <si>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</si>
  <si>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</si>
  <si>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</si>
  <si>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</si>
  <si>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</si>
  <si>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</si>
  <si>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</si>
  <si>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</si>
  <si>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</si>
  <si>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</si>
  <si>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</si>
  <si>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</si>
  <si>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</si>
  <si>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</si>
  <si>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</si>
  <si>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</si>
  <si>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</si>
  <si>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</si>
  <si>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</si>
  <si>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</si>
  <si>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</si>
  <si>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</si>
  <si>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</si>
  <si>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</si>
  <si>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</si>
  <si>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</si>
  <si>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</si>
  <si>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</si>
  <si>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</si>
  <si>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</si>
  <si>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</si>
  <si>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</si>
  <si>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</si>
  <si>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</si>
  <si>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</si>
  <si>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</si>
  <si>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</si>
  <si>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</si>
  <si>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</si>
  <si>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</si>
  <si>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</si>
  <si>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</si>
  <si>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</si>
  <si>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</si>
  <si>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</si>
  <si>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</si>
  <si>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</si>
  <si>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</si>
  <si>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</si>
  <si>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</si>
  <si>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</si>
  <si>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</si>
  <si>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</si>
  <si>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</si>
  <si>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</si>
  <si>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</si>
  <si>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</si>
  <si>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</si>
  <si>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</si>
  <si>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</si>
  <si>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</si>
  <si>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</si>
  <si>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</si>
  <si>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</si>
  <si>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</si>
  <si>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</si>
  <si>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</si>
  <si>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</si>
  <si>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</si>
  <si>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</si>
  <si>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</si>
  <si>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</si>
  <si>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</si>
  <si>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</si>
  <si>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</si>
  <si>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</si>
  <si>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</si>
  <si>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</si>
  <si>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</si>
  <si>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</si>
  <si>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</si>
  <si>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</si>
  <si>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</si>
  <si>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</si>
  <si>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</si>
  <si>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</si>
  <si>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</si>
  <si>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</si>
  <si>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</si>
  <si>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</si>
  <si>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</si>
  <si>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</si>
  <si>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</si>
  <si>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</si>
  <si>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</si>
  <si>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</si>
  <si>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</si>
  <si>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</si>
  <si>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</si>
  <si>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</si>
  <si>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</si>
  <si>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</si>
  <si>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</si>
  <si>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</si>
  <si>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</si>
  <si>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</si>
  <si>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</si>
  <si>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</si>
  <si>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</si>
  <si>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</si>
  <si>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</si>
  <si>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</si>
  <si>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</si>
  <si>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</si>
  <si>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</si>
  <si>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</si>
  <si>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</si>
  <si>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</si>
  <si>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</si>
  <si>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</si>
  <si>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</si>
  <si>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</si>
  <si>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</si>
  <si>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</si>
  <si>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</si>
  <si>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</si>
  <si>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</si>
  <si>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</si>
  <si>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</si>
  <si>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</si>
  <si>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</si>
  <si>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</si>
  <si>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</si>
  <si>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</si>
  <si>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</si>
  <si>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</si>
  <si>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</si>
  <si>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</si>
  <si>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</si>
  <si>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</si>
  <si>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НОРД</t>
  </si>
  <si>
    <t>Резиденції</t>
  </si>
  <si>
    <t>Громадська організація "ЄРМІЛОВЦЕНТР. АРТЛАБОРАТОРІЯ"</t>
  </si>
  <si>
    <t>Мистецька резиденція "АРТ КУЗЕМИН : модус взаємодії з минулим та сучасним"</t>
  </si>
  <si>
    <t>червень 2021 року</t>
  </si>
  <si>
    <t>Посмітна Наталія Вікторівна, бухгалтер</t>
  </si>
  <si>
    <t xml:space="preserve"> Іванова Наталія Валентинівна, послуги з організації та координації проекту</t>
  </si>
  <si>
    <t xml:space="preserve"> Горбачова Валерія Вадимівна, послуги з  інформаційного супроводу проєкту, моніторинг комунікаційної кампанії</t>
  </si>
  <si>
    <t xml:space="preserve"> Дем'яненко Дарія Юріївна, юридичні послуги</t>
  </si>
  <si>
    <t>Болгарка (кутова шліфмашина)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</si>
  <si>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</si>
  <si>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</si>
  <si>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</si>
  <si>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</si>
  <si>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</si>
  <si>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</si>
  <si>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</si>
  <si>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</si>
  <si>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</si>
  <si>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</si>
  <si>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</si>
  <si>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</si>
  <si>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</si>
  <si>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</si>
  <si>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дріль мережева</t>
  </si>
  <si>
    <t xml:space="preserve">Аккумуляторная дрель-шуруповерт </t>
  </si>
  <si>
    <t>пилка ланцюгова мережева</t>
  </si>
  <si>
    <t>пилка ланцюгова бензинова</t>
  </si>
  <si>
    <t xml:space="preserve">електролобзик </t>
  </si>
  <si>
    <t xml:space="preserve">точильний верстат Электроточило </t>
  </si>
  <si>
    <t xml:space="preserve">зварювальний апарат </t>
  </si>
  <si>
    <t xml:space="preserve">клейовий пістолет </t>
  </si>
  <si>
    <t>Степлер будівельний</t>
  </si>
  <si>
    <t>лопата</t>
  </si>
  <si>
    <t>навушники звукоізоляційні</t>
  </si>
  <si>
    <t>ножиці по металу</t>
  </si>
  <si>
    <t>молоток</t>
  </si>
  <si>
    <t xml:space="preserve">велосипед  </t>
  </si>
  <si>
    <t xml:space="preserve">термофен </t>
  </si>
  <si>
    <t>окуляри захисні</t>
  </si>
  <si>
    <t>6.1.4</t>
  </si>
  <si>
    <t>6.1.5</t>
  </si>
  <si>
    <t>6.1.6</t>
  </si>
  <si>
    <t>6.1.7</t>
  </si>
  <si>
    <t>6.1.8</t>
  </si>
  <si>
    <t>Матеріали для створення роботи  (Наприклад: холст, фарба, деревина, металеві вироби, гончарна глина, цвяхи, фанера) митців - учасників резиденції</t>
  </si>
  <si>
    <t xml:space="preserve">Матеріали для проведення 10 майстер-класів для сільських дітей </t>
  </si>
  <si>
    <t>круги шліфувальні, диски абразивні для болгарки</t>
  </si>
  <si>
    <t>сверла по металу, сверла по дереву для мережевої дрілі</t>
  </si>
  <si>
    <t>наколінники захисні</t>
  </si>
  <si>
    <t>рукавички</t>
  </si>
  <si>
    <t>мастило та бензин для бензинової пилки</t>
  </si>
  <si>
    <t>мастило для мережевої пилки</t>
  </si>
  <si>
    <t>Виготовлення макетів заставок для сторінок проєкту у соціальних мережах</t>
  </si>
  <si>
    <t xml:space="preserve">Дизайн та верстка каталогу проєкту </t>
  </si>
  <si>
    <t>Друк каталогу</t>
  </si>
  <si>
    <t xml:space="preserve">Рекламні витрати промопродукція проекту: футболки з нанесенням лого проєкту </t>
  </si>
  <si>
    <t>Рекламні витрати (друк стікерів з логотипом проекту )</t>
  </si>
  <si>
    <t>Створення підсумкового відеоролику про резиденцію</t>
  </si>
  <si>
    <t xml:space="preserve">Послуги з організації екскурсій </t>
  </si>
  <si>
    <t xml:space="preserve">Митець 1: послуги зі створення роботи </t>
  </si>
  <si>
    <t>13.4.9</t>
  </si>
  <si>
    <t>13.4.10</t>
  </si>
  <si>
    <t>13.4.11</t>
  </si>
  <si>
    <t>13.4.12</t>
  </si>
  <si>
    <t>13.4.13</t>
  </si>
  <si>
    <t xml:space="preserve">Митець 2: послуги зі створення роботи </t>
  </si>
  <si>
    <t xml:space="preserve">Митець 3: послуги зі створення роботи </t>
  </si>
  <si>
    <t>Гнатюк Ірина Сергіївна, послуги з організації майстер класів для дітей</t>
  </si>
  <si>
    <t>Сіренко Лідія Іванівна, послуги з проведення лекції про творчість Івана Багряного</t>
  </si>
  <si>
    <t xml:space="preserve">Митець 4: послуги зі створення роботи </t>
  </si>
  <si>
    <t xml:space="preserve">Митець 5: послуги зі створення роботи </t>
  </si>
  <si>
    <t xml:space="preserve">Митець 6: послуги зі створення роботи </t>
  </si>
  <si>
    <t xml:space="preserve">Митець 7: послуги зі створення роботи </t>
  </si>
  <si>
    <t xml:space="preserve">Митець 8: послуги зі створення роботи </t>
  </si>
  <si>
    <t xml:space="preserve">Митець 9: послуги зі створення роботи </t>
  </si>
  <si>
    <t xml:space="preserve">Митець 10: послуги зі створення роботи </t>
  </si>
  <si>
    <t>Розробка графічного стилю проекту</t>
  </si>
  <si>
    <t>за період з 23.06.2021 року по 15 листопада 2021 року</t>
  </si>
  <si>
    <t>листопад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</si>
</sst>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4" fontId="1" fillId="0" borderId="24" xfId="0" applyNumberFormat="1" applyFont="1" applyFill="1" applyBorder="1" applyAlignment="1">
      <alignment horizontal="right" vertical="top"/>
    </xf>
    <xf numFmtId="0" fontId="37" fillId="0" borderId="61" xfId="0" applyFont="1" applyBorder="1" applyAlignment="1">
      <alignment vertical="top" wrapText="1"/>
    </xf>
    <xf numFmtId="0" fontId="38" fillId="0" borderId="61" xfId="0" applyFont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0" fontId="38" fillId="0" borderId="53" xfId="0" applyFont="1" applyBorder="1" applyAlignment="1">
      <alignment horizontal="center" vertical="top"/>
    </xf>
    <xf numFmtId="0" fontId="38" fillId="0" borderId="23" xfId="0" applyFont="1" applyBorder="1" applyAlignment="1">
      <alignment horizontal="center" vertical="top"/>
    </xf>
    <xf numFmtId="4" fontId="36" fillId="0" borderId="24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7" fillId="0" borderId="30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activeCell="B34" sqref="B34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3" t="s">
        <v>0</v>
      </c>
      <c r="B1" s="36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3" t="s">
        <v>2</v>
      </c>
      <c r="I2" s="368"/>
      <c r="J2" s="3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3" t="s">
        <v>3</v>
      </c>
      <c r="I3" s="368"/>
      <c r="J3" s="3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 t="s">
        <v>344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5</v>
      </c>
      <c r="B11" s="1"/>
      <c r="C11" s="1" t="s">
        <v>345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6</v>
      </c>
      <c r="B12" s="1"/>
      <c r="C12" s="1" t="s">
        <v>346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7</v>
      </c>
      <c r="B13" s="1"/>
      <c r="C13" s="1" t="s">
        <v>347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8</v>
      </c>
      <c r="B14" s="1"/>
      <c r="C14" s="1" t="s">
        <v>348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9</v>
      </c>
      <c r="B15" s="1"/>
      <c r="C15" s="364" t="s">
        <v>423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4" t="s">
        <v>10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4" t="s">
        <v>11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5" t="s">
        <v>422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76"/>
      <c r="B23" s="369" t="s">
        <v>12</v>
      </c>
      <c r="C23" s="370"/>
      <c r="D23" s="379" t="s">
        <v>13</v>
      </c>
      <c r="E23" s="380"/>
      <c r="F23" s="380"/>
      <c r="G23" s="380"/>
      <c r="H23" s="380"/>
      <c r="I23" s="380"/>
      <c r="J23" s="381"/>
      <c r="K23" s="369" t="s">
        <v>14</v>
      </c>
      <c r="L23" s="370"/>
      <c r="M23" s="369" t="s">
        <v>15</v>
      </c>
      <c r="N23" s="37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7"/>
      <c r="B24" s="371"/>
      <c r="C24" s="372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82" t="s">
        <v>21</v>
      </c>
      <c r="J24" s="372"/>
      <c r="K24" s="371"/>
      <c r="L24" s="372"/>
      <c r="M24" s="371"/>
      <c r="N24" s="37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8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39</v>
      </c>
      <c r="B27" s="33">
        <f t="shared" ref="B27:B28" si="0">C27/N27</f>
        <v>0.95574950951305693</v>
      </c>
      <c r="C27" s="34">
        <f>'Кошторис  витрат'!G206</f>
        <v>819862</v>
      </c>
      <c r="D27" s="35">
        <v>0</v>
      </c>
      <c r="E27" s="36"/>
      <c r="F27" s="36">
        <v>0</v>
      </c>
      <c r="G27" s="36">
        <v>0</v>
      </c>
      <c r="H27" s="36">
        <v>37959</v>
      </c>
      <c r="I27" s="37">
        <f t="shared" ref="I27:I29" si="1">J27/N27</f>
        <v>4.425049048694308E-2</v>
      </c>
      <c r="J27" s="34">
        <f t="shared" ref="J27:J29" si="2">D27+E27+F27+G27+H27</f>
        <v>37959</v>
      </c>
      <c r="K27" s="33">
        <f t="shared" ref="K27:K29" si="3">L27/N27</f>
        <v>0</v>
      </c>
      <c r="L27" s="34">
        <f>'Кошторис  витрат'!S206</f>
        <v>0</v>
      </c>
      <c r="M27" s="38">
        <v>1</v>
      </c>
      <c r="N27" s="39">
        <f t="shared" ref="N27:N28" si="4">C27+J27+L27</f>
        <v>857821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40</v>
      </c>
      <c r="B28" s="41">
        <f t="shared" si="0"/>
        <v>0.95689236308188319</v>
      </c>
      <c r="C28" s="42">
        <f>'Кошторис  витрат'!J206</f>
        <v>807909.15338000003</v>
      </c>
      <c r="D28" s="43">
        <v>0</v>
      </c>
      <c r="E28" s="44"/>
      <c r="F28" s="44">
        <v>0</v>
      </c>
      <c r="G28" s="44">
        <v>0</v>
      </c>
      <c r="H28" s="44">
        <v>36396</v>
      </c>
      <c r="I28" s="45">
        <f t="shared" si="1"/>
        <v>4.3107636918116851E-2</v>
      </c>
      <c r="J28" s="42">
        <f t="shared" si="2"/>
        <v>36396</v>
      </c>
      <c r="K28" s="41">
        <f t="shared" si="3"/>
        <v>0</v>
      </c>
      <c r="L28" s="42">
        <f>'Кошторис  витрат'!V206</f>
        <v>0</v>
      </c>
      <c r="M28" s="46">
        <v>1</v>
      </c>
      <c r="N28" s="47">
        <f t="shared" si="4"/>
        <v>844305.15338000003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41</v>
      </c>
      <c r="B29" s="49">
        <f>C29/N29</f>
        <v>0.97361758321101655</v>
      </c>
      <c r="C29" s="366">
        <v>614895</v>
      </c>
      <c r="D29" s="51">
        <v>0</v>
      </c>
      <c r="E29" s="365"/>
      <c r="F29" s="52">
        <v>0</v>
      </c>
      <c r="G29" s="52">
        <v>0</v>
      </c>
      <c r="H29" s="365">
        <v>16662</v>
      </c>
      <c r="I29" s="53">
        <f t="shared" si="1"/>
        <v>2.6382416788983416E-2</v>
      </c>
      <c r="J29" s="50">
        <f t="shared" si="2"/>
        <v>16662</v>
      </c>
      <c r="K29" s="49">
        <f t="shared" si="3"/>
        <v>0</v>
      </c>
      <c r="L29" s="50">
        <v>0</v>
      </c>
      <c r="M29" s="54">
        <f>(N29*M28)/N28</f>
        <v>0.74801983319856924</v>
      </c>
      <c r="N29" s="55">
        <f>C29+J29+L29</f>
        <v>631557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42</v>
      </c>
      <c r="B30" s="57">
        <f t="shared" ref="B30:N30" si="5">B28-B29</f>
        <v>-1.6725220129133356E-2</v>
      </c>
      <c r="C30" s="58">
        <f>C28-C29</f>
        <v>193014.15338000003</v>
      </c>
      <c r="D30" s="59">
        <f t="shared" si="5"/>
        <v>0</v>
      </c>
      <c r="E30" s="60">
        <f>E28-E29</f>
        <v>0</v>
      </c>
      <c r="F30" s="60">
        <f t="shared" si="5"/>
        <v>0</v>
      </c>
      <c r="G30" s="60">
        <f t="shared" si="5"/>
        <v>0</v>
      </c>
      <c r="H30" s="60">
        <f t="shared" si="5"/>
        <v>19734</v>
      </c>
      <c r="I30" s="61">
        <f t="shared" si="5"/>
        <v>1.6725220129133436E-2</v>
      </c>
      <c r="J30" s="58">
        <f t="shared" si="5"/>
        <v>19734</v>
      </c>
      <c r="K30" s="62">
        <f t="shared" si="5"/>
        <v>0</v>
      </c>
      <c r="L30" s="58">
        <f t="shared" si="5"/>
        <v>0</v>
      </c>
      <c r="M30" s="63">
        <f t="shared" si="5"/>
        <v>0.25198016680143076</v>
      </c>
      <c r="N30" s="64">
        <f t="shared" si="5"/>
        <v>212748.15338000003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43</v>
      </c>
      <c r="C32" s="383"/>
      <c r="D32" s="384"/>
      <c r="E32" s="384"/>
      <c r="F32" s="65"/>
      <c r="G32" s="66"/>
      <c r="H32" s="66"/>
      <c r="I32" s="67"/>
      <c r="J32" s="383"/>
      <c r="K32" s="384"/>
      <c r="L32" s="384"/>
      <c r="M32" s="384"/>
      <c r="N32" s="38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44</v>
      </c>
      <c r="E33" s="5"/>
      <c r="F33" s="69"/>
      <c r="G33" s="367" t="s">
        <v>45</v>
      </c>
      <c r="H33" s="368"/>
      <c r="I33" s="13"/>
      <c r="J33" s="367" t="s">
        <v>46</v>
      </c>
      <c r="K33" s="368"/>
      <c r="L33" s="368"/>
      <c r="M33" s="368"/>
      <c r="N33" s="36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8"/>
  <sheetViews>
    <sheetView tabSelected="1" topLeftCell="B1" workbookViewId="0">
      <pane xSplit="2" ySplit="9" topLeftCell="D19" activePane="bottomRight" state="frozen"/>
      <selection activeCell="B1" sqref="B1"/>
      <selection pane="topRight" activeCell="D1" sqref="D1"/>
      <selection pane="bottomLeft" activeCell="B10" sqref="B10"/>
      <selection pane="bottomRight" activeCell="P206" sqref="P206"/>
    </sheetView>
  </sheetViews>
  <sheetFormatPr defaultColWidth="12.625" defaultRowHeight="15" customHeight="1" outlineLevelCol="1" x14ac:dyDescent="0.2"/>
  <cols>
    <col min="1" max="1" width="11.625" customWidth="1"/>
    <col min="2" max="2" width="14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00" t="s">
        <v>47</v>
      </c>
      <c r="B1" s="368"/>
      <c r="C1" s="368"/>
      <c r="D1" s="368"/>
      <c r="E1" s="36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 t="str">
        <f>Фінансування!C12</f>
        <v>Громадська організація "ЄРМІЛОВЦЕНТР. АРТЛАБОРАТОРІЯ"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tr">
        <f>Фінансування!C13</f>
        <v>Мистецька резиденція "АРТ КУЗЕМИН : модус взаємодії з минулим та сучасним"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 t="str">
        <f>Фінансування!C14</f>
        <v>червень 2021 року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 t="str">
        <f>Фінансування!C15</f>
        <v>листопад 2021 року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01" t="s">
        <v>48</v>
      </c>
      <c r="B7" s="403" t="s">
        <v>49</v>
      </c>
      <c r="C7" s="406" t="s">
        <v>50</v>
      </c>
      <c r="D7" s="409" t="s">
        <v>51</v>
      </c>
      <c r="E7" s="385" t="s">
        <v>52</v>
      </c>
      <c r="F7" s="380"/>
      <c r="G7" s="380"/>
      <c r="H7" s="380"/>
      <c r="I7" s="380"/>
      <c r="J7" s="381"/>
      <c r="K7" s="385" t="s">
        <v>53</v>
      </c>
      <c r="L7" s="380"/>
      <c r="M7" s="380"/>
      <c r="N7" s="380"/>
      <c r="O7" s="380"/>
      <c r="P7" s="381"/>
      <c r="Q7" s="385" t="s">
        <v>54</v>
      </c>
      <c r="R7" s="380"/>
      <c r="S7" s="380"/>
      <c r="T7" s="380"/>
      <c r="U7" s="380"/>
      <c r="V7" s="381"/>
      <c r="W7" s="386" t="s">
        <v>55</v>
      </c>
      <c r="X7" s="380"/>
      <c r="Y7" s="380"/>
      <c r="Z7" s="381"/>
      <c r="AA7" s="387" t="s">
        <v>56</v>
      </c>
      <c r="AB7" s="1"/>
      <c r="AC7" s="1"/>
      <c r="AD7" s="1"/>
      <c r="AE7" s="1"/>
      <c r="AF7" s="1"/>
      <c r="AG7" s="1"/>
    </row>
    <row r="8" spans="1:33" ht="42" customHeight="1" x14ac:dyDescent="0.2">
      <c r="A8" s="377"/>
      <c r="B8" s="404"/>
      <c r="C8" s="407"/>
      <c r="D8" s="410"/>
      <c r="E8" s="388" t="s">
        <v>57</v>
      </c>
      <c r="F8" s="380"/>
      <c r="G8" s="381"/>
      <c r="H8" s="388" t="s">
        <v>58</v>
      </c>
      <c r="I8" s="380"/>
      <c r="J8" s="381"/>
      <c r="K8" s="388" t="s">
        <v>57</v>
      </c>
      <c r="L8" s="380"/>
      <c r="M8" s="381"/>
      <c r="N8" s="388" t="s">
        <v>58</v>
      </c>
      <c r="O8" s="380"/>
      <c r="P8" s="381"/>
      <c r="Q8" s="388" t="s">
        <v>57</v>
      </c>
      <c r="R8" s="380"/>
      <c r="S8" s="381"/>
      <c r="T8" s="388" t="s">
        <v>58</v>
      </c>
      <c r="U8" s="380"/>
      <c r="V8" s="381"/>
      <c r="W8" s="387" t="s">
        <v>59</v>
      </c>
      <c r="X8" s="387" t="s">
        <v>60</v>
      </c>
      <c r="Y8" s="386" t="s">
        <v>61</v>
      </c>
      <c r="Z8" s="381"/>
      <c r="AA8" s="377"/>
      <c r="AB8" s="1"/>
      <c r="AC8" s="1"/>
      <c r="AD8" s="1"/>
      <c r="AE8" s="1"/>
      <c r="AF8" s="1"/>
      <c r="AG8" s="1"/>
    </row>
    <row r="9" spans="1:33" ht="37.5" customHeight="1" x14ac:dyDescent="0.2">
      <c r="A9" s="402"/>
      <c r="B9" s="405"/>
      <c r="C9" s="408"/>
      <c r="D9" s="411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378"/>
      <c r="X9" s="378"/>
      <c r="Y9" s="87" t="s">
        <v>71</v>
      </c>
      <c r="Z9" s="88" t="s">
        <v>22</v>
      </c>
      <c r="AA9" s="378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76</v>
      </c>
      <c r="B13" s="109" t="s">
        <v>77</v>
      </c>
      <c r="C13" s="110" t="s">
        <v>78</v>
      </c>
      <c r="D13" s="111"/>
      <c r="E13" s="112">
        <f>SUM(E14:E16)</f>
        <v>5</v>
      </c>
      <c r="F13" s="113"/>
      <c r="G13" s="114">
        <f t="shared" ref="G13:H13" si="0">SUM(G14:G16)</f>
        <v>35000</v>
      </c>
      <c r="H13" s="112">
        <f t="shared" si="0"/>
        <v>4.353847</v>
      </c>
      <c r="I13" s="113"/>
      <c r="J13" s="114">
        <f t="shared" ref="J13:K13" si="1">SUM(J14:J16)</f>
        <v>30476.929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35000</v>
      </c>
      <c r="X13" s="114">
        <f t="shared" si="5"/>
        <v>30476.929</v>
      </c>
      <c r="Y13" s="115">
        <f t="shared" ref="Y13:Y33" si="6">W13-X13</f>
        <v>4523.0709999999999</v>
      </c>
      <c r="Z13" s="116">
        <f t="shared" ref="Z13:Z33" si="7">Y13/W13</f>
        <v>0.1292306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79</v>
      </c>
      <c r="B14" s="120" t="s">
        <v>80</v>
      </c>
      <c r="C14" s="357" t="s">
        <v>349</v>
      </c>
      <c r="D14" s="122" t="s">
        <v>82</v>
      </c>
      <c r="E14" s="356">
        <v>5</v>
      </c>
      <c r="F14" s="124">
        <v>7000</v>
      </c>
      <c r="G14" s="125">
        <f t="shared" ref="G14:G16" si="8">E14*F14</f>
        <v>35000</v>
      </c>
      <c r="H14" s="363">
        <v>4.353847</v>
      </c>
      <c r="I14" s="124">
        <v>7000</v>
      </c>
      <c r="J14" s="125">
        <f t="shared" ref="J14:J16" si="9">H14*I14</f>
        <v>30476.929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35000</v>
      </c>
      <c r="X14" s="127">
        <f t="shared" ref="X14:X16" si="15">J14+P14+V14</f>
        <v>30476.929</v>
      </c>
      <c r="Y14" s="127">
        <f t="shared" si="6"/>
        <v>4523.0709999999999</v>
      </c>
      <c r="Z14" s="128">
        <f t="shared" si="7"/>
        <v>0.1292306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76</v>
      </c>
      <c r="B21" s="109" t="s">
        <v>90</v>
      </c>
      <c r="C21" s="153" t="s">
        <v>91</v>
      </c>
      <c r="D21" s="141"/>
      <c r="E21" s="142">
        <f>SUM(E22:E24)</f>
        <v>15</v>
      </c>
      <c r="F21" s="143"/>
      <c r="G21" s="144">
        <f t="shared" ref="G21:H21" si="30">SUM(G22:G24)</f>
        <v>165000</v>
      </c>
      <c r="H21" s="142">
        <f t="shared" si="30"/>
        <v>15</v>
      </c>
      <c r="I21" s="143"/>
      <c r="J21" s="144">
        <f t="shared" ref="J21:K21" si="31">SUM(J22:J24)</f>
        <v>165000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165000</v>
      </c>
      <c r="X21" s="144">
        <f t="shared" si="35"/>
        <v>165000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79</v>
      </c>
      <c r="B22" s="120" t="s">
        <v>92</v>
      </c>
      <c r="C22" s="357" t="s">
        <v>350</v>
      </c>
      <c r="D22" s="122" t="s">
        <v>82</v>
      </c>
      <c r="E22" s="123">
        <v>5</v>
      </c>
      <c r="F22" s="124">
        <v>20000</v>
      </c>
      <c r="G22" s="125">
        <f t="shared" ref="G22:G24" si="36">E22*F22</f>
        <v>100000</v>
      </c>
      <c r="H22" s="123">
        <v>5</v>
      </c>
      <c r="I22" s="124">
        <v>20000</v>
      </c>
      <c r="J22" s="125">
        <f t="shared" ref="J22:J24" si="37">H22*I22</f>
        <v>100000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100000</v>
      </c>
      <c r="X22" s="127">
        <f t="shared" ref="X22:X24" si="43">J22+P22+V22</f>
        <v>100000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79</v>
      </c>
      <c r="B23" s="120" t="s">
        <v>94</v>
      </c>
      <c r="C23" s="357" t="s">
        <v>351</v>
      </c>
      <c r="D23" s="122" t="s">
        <v>82</v>
      </c>
      <c r="E23" s="123">
        <v>5</v>
      </c>
      <c r="F23" s="124">
        <v>8000</v>
      </c>
      <c r="G23" s="125">
        <f t="shared" si="36"/>
        <v>40000</v>
      </c>
      <c r="H23" s="123">
        <v>5</v>
      </c>
      <c r="I23" s="124">
        <v>8000</v>
      </c>
      <c r="J23" s="125">
        <f t="shared" si="37"/>
        <v>40000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40000</v>
      </c>
      <c r="X23" s="127">
        <f t="shared" si="43"/>
        <v>40000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79</v>
      </c>
      <c r="B24" s="154" t="s">
        <v>95</v>
      </c>
      <c r="C24" s="357" t="s">
        <v>352</v>
      </c>
      <c r="D24" s="134" t="s">
        <v>82</v>
      </c>
      <c r="E24" s="135">
        <v>5</v>
      </c>
      <c r="F24" s="136">
        <v>5000</v>
      </c>
      <c r="G24" s="137">
        <f t="shared" si="36"/>
        <v>25000</v>
      </c>
      <c r="H24" s="135">
        <v>5</v>
      </c>
      <c r="I24" s="136">
        <v>5000</v>
      </c>
      <c r="J24" s="137">
        <f t="shared" si="37"/>
        <v>25000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25000</v>
      </c>
      <c r="X24" s="127">
        <f t="shared" si="43"/>
        <v>25000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74</v>
      </c>
      <c r="B25" s="155" t="s">
        <v>96</v>
      </c>
      <c r="C25" s="140" t="s">
        <v>97</v>
      </c>
      <c r="D25" s="141"/>
      <c r="E25" s="142">
        <f>SUM(E26:E28)</f>
        <v>200000</v>
      </c>
      <c r="F25" s="143"/>
      <c r="G25" s="144">
        <f t="shared" ref="G25" si="44">SUM(G26:G28)</f>
        <v>44000</v>
      </c>
      <c r="H25" s="142">
        <f>SUM(H26:H28)</f>
        <v>195476.929</v>
      </c>
      <c r="I25" s="143"/>
      <c r="J25" s="144">
        <f t="shared" ref="J25:K25" si="45">SUM(J26:J28)</f>
        <v>43004.924379999997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44000</v>
      </c>
      <c r="X25" s="144">
        <f t="shared" si="49"/>
        <v>43004.924379999997</v>
      </c>
      <c r="Y25" s="115">
        <f t="shared" si="6"/>
        <v>995.07562000000325</v>
      </c>
      <c r="Z25" s="116">
        <f t="shared" si="7"/>
        <v>2.2615355000000073E-2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79</v>
      </c>
      <c r="B26" s="157" t="s">
        <v>98</v>
      </c>
      <c r="C26" s="121" t="s">
        <v>99</v>
      </c>
      <c r="D26" s="158"/>
      <c r="E26" s="159">
        <f>G13</f>
        <v>35000</v>
      </c>
      <c r="F26" s="160">
        <v>0.22</v>
      </c>
      <c r="G26" s="161">
        <f t="shared" ref="G26:G28" si="50">E26*F26</f>
        <v>7700</v>
      </c>
      <c r="H26" s="159">
        <f>J13</f>
        <v>30476.929</v>
      </c>
      <c r="I26" s="160">
        <v>0.22</v>
      </c>
      <c r="J26" s="161">
        <f t="shared" ref="J26:J28" si="51">H26*I26</f>
        <v>6704.9243800000004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7700</v>
      </c>
      <c r="X26" s="127">
        <f t="shared" ref="X26:X28" si="57">J26+P26+V26</f>
        <v>6704.9243800000004</v>
      </c>
      <c r="Y26" s="127">
        <f t="shared" si="6"/>
        <v>995.07561999999962</v>
      </c>
      <c r="Z26" s="128">
        <f t="shared" si="7"/>
        <v>0.12923059999999995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79</v>
      </c>
      <c r="B27" s="120" t="s">
        <v>100</v>
      </c>
      <c r="C27" s="163" t="s">
        <v>101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79</v>
      </c>
      <c r="B28" s="154" t="s">
        <v>102</v>
      </c>
      <c r="C28" s="164" t="s">
        <v>91</v>
      </c>
      <c r="D28" s="134"/>
      <c r="E28" s="135">
        <f>G21</f>
        <v>165000</v>
      </c>
      <c r="F28" s="136">
        <v>0.22</v>
      </c>
      <c r="G28" s="137">
        <f t="shared" si="50"/>
        <v>36300</v>
      </c>
      <c r="H28" s="135">
        <f>J21</f>
        <v>165000</v>
      </c>
      <c r="I28" s="136">
        <v>0.22</v>
      </c>
      <c r="J28" s="137">
        <f t="shared" si="51"/>
        <v>36300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36300</v>
      </c>
      <c r="X28" s="127">
        <f t="shared" si="57"/>
        <v>36300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76</v>
      </c>
      <c r="B29" s="155" t="s">
        <v>103</v>
      </c>
      <c r="C29" s="140" t="s">
        <v>104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79</v>
      </c>
      <c r="B30" s="157" t="s">
        <v>105</v>
      </c>
      <c r="C30" s="121" t="s">
        <v>93</v>
      </c>
      <c r="D30" s="122" t="s">
        <v>82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79</v>
      </c>
      <c r="B31" s="120" t="s">
        <v>106</v>
      </c>
      <c r="C31" s="121" t="s">
        <v>93</v>
      </c>
      <c r="D31" s="122" t="s">
        <v>82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79</v>
      </c>
      <c r="B32" s="133" t="s">
        <v>107</v>
      </c>
      <c r="C32" s="165" t="s">
        <v>93</v>
      </c>
      <c r="D32" s="134" t="s">
        <v>82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108</v>
      </c>
      <c r="B33" s="168"/>
      <c r="C33" s="169"/>
      <c r="D33" s="170"/>
      <c r="E33" s="171"/>
      <c r="F33" s="172"/>
      <c r="G33" s="173">
        <f>G13+G17+G21+G25+G29</f>
        <v>244000</v>
      </c>
      <c r="H33" s="123"/>
      <c r="I33" s="172"/>
      <c r="J33" s="173">
        <f>J13+J17+J21+J25+J29</f>
        <v>238481.85337999999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244000</v>
      </c>
      <c r="X33" s="175">
        <f t="shared" si="72"/>
        <v>238481.85337999999</v>
      </c>
      <c r="Y33" s="176">
        <f t="shared" si="6"/>
        <v>5518.1466200000141</v>
      </c>
      <c r="Z33" s="177">
        <f t="shared" si="7"/>
        <v>2.2615355000000059E-2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74</v>
      </c>
      <c r="B34" s="180">
        <v>2</v>
      </c>
      <c r="C34" s="181" t="s">
        <v>109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76</v>
      </c>
      <c r="B35" s="155" t="s">
        <v>110</v>
      </c>
      <c r="C35" s="110" t="s">
        <v>111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79</v>
      </c>
      <c r="B36" s="120" t="s">
        <v>112</v>
      </c>
      <c r="C36" s="121" t="s">
        <v>113</v>
      </c>
      <c r="D36" s="122" t="s">
        <v>114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79</v>
      </c>
      <c r="B37" s="120" t="s">
        <v>115</v>
      </c>
      <c r="C37" s="121" t="s">
        <v>113</v>
      </c>
      <c r="D37" s="122" t="s">
        <v>114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79</v>
      </c>
      <c r="B38" s="154" t="s">
        <v>116</v>
      </c>
      <c r="C38" s="121" t="s">
        <v>113</v>
      </c>
      <c r="D38" s="148" t="s">
        <v>114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76</v>
      </c>
      <c r="B39" s="155" t="s">
        <v>117</v>
      </c>
      <c r="C39" s="153" t="s">
        <v>118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79</v>
      </c>
      <c r="B40" s="120" t="s">
        <v>119</v>
      </c>
      <c r="C40" s="121" t="s">
        <v>120</v>
      </c>
      <c r="D40" s="122" t="s">
        <v>121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79</v>
      </c>
      <c r="B41" s="120" t="s">
        <v>122</v>
      </c>
      <c r="C41" s="188" t="s">
        <v>120</v>
      </c>
      <c r="D41" s="122" t="s">
        <v>121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79</v>
      </c>
      <c r="B42" s="154" t="s">
        <v>123</v>
      </c>
      <c r="C42" s="189" t="s">
        <v>120</v>
      </c>
      <c r="D42" s="148" t="s">
        <v>121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76</v>
      </c>
      <c r="B43" s="155" t="s">
        <v>124</v>
      </c>
      <c r="C43" s="153" t="s">
        <v>125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79</v>
      </c>
      <c r="B44" s="120" t="s">
        <v>126</v>
      </c>
      <c r="C44" s="121" t="s">
        <v>127</v>
      </c>
      <c r="D44" s="122" t="s">
        <v>121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79</v>
      </c>
      <c r="B45" s="120" t="s">
        <v>128</v>
      </c>
      <c r="C45" s="121" t="s">
        <v>129</v>
      </c>
      <c r="D45" s="122" t="s">
        <v>121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79</v>
      </c>
      <c r="B46" s="133" t="s">
        <v>130</v>
      </c>
      <c r="C46" s="165" t="s">
        <v>127</v>
      </c>
      <c r="D46" s="134" t="s">
        <v>121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131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74</v>
      </c>
      <c r="B48" s="180">
        <v>3</v>
      </c>
      <c r="C48" s="181" t="s">
        <v>132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76</v>
      </c>
      <c r="B49" s="155" t="s">
        <v>133</v>
      </c>
      <c r="C49" s="110" t="s">
        <v>134</v>
      </c>
      <c r="D49" s="111"/>
      <c r="E49" s="112">
        <f>SUM(E50:E66)</f>
        <v>16</v>
      </c>
      <c r="F49" s="113"/>
      <c r="G49" s="114">
        <f t="shared" ref="G49:H49" si="123">SUM(G50:G66)</f>
        <v>74862</v>
      </c>
      <c r="H49" s="112">
        <f t="shared" si="123"/>
        <v>16</v>
      </c>
      <c r="I49" s="113"/>
      <c r="J49" s="114">
        <f t="shared" ref="J49:K49" si="124">SUM(J50:J66)</f>
        <v>70904</v>
      </c>
      <c r="K49" s="112">
        <f t="shared" si="124"/>
        <v>14</v>
      </c>
      <c r="L49" s="113"/>
      <c r="M49" s="114">
        <f t="shared" ref="M49:N49" si="125">SUM(M50:M66)</f>
        <v>8430</v>
      </c>
      <c r="N49" s="112">
        <f t="shared" si="125"/>
        <v>14</v>
      </c>
      <c r="O49" s="113"/>
      <c r="P49" s="114">
        <f t="shared" ref="P49:Q49" si="126">SUM(P50:P66)</f>
        <v>8137</v>
      </c>
      <c r="Q49" s="112">
        <f t="shared" si="126"/>
        <v>0</v>
      </c>
      <c r="R49" s="113"/>
      <c r="S49" s="114">
        <f t="shared" ref="S49:T49" si="127">SUM(S50:S66)</f>
        <v>0</v>
      </c>
      <c r="T49" s="112">
        <f t="shared" si="127"/>
        <v>0</v>
      </c>
      <c r="U49" s="113"/>
      <c r="V49" s="114">
        <f t="shared" ref="V49:X49" si="128">SUM(V50:V66)</f>
        <v>0</v>
      </c>
      <c r="W49" s="114">
        <f t="shared" si="128"/>
        <v>83292</v>
      </c>
      <c r="X49" s="114">
        <f t="shared" si="128"/>
        <v>79041</v>
      </c>
      <c r="Y49" s="115">
        <f t="shared" ref="Y49:Y70" si="129">W49-X49</f>
        <v>4251</v>
      </c>
      <c r="Z49" s="116">
        <f t="shared" ref="Z49:Z70" si="130">Y49/W49</f>
        <v>5.1037314507995965E-2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79</v>
      </c>
      <c r="B50" s="120" t="s">
        <v>135</v>
      </c>
      <c r="C50" s="358" t="s">
        <v>353</v>
      </c>
      <c r="D50" s="122" t="s">
        <v>114</v>
      </c>
      <c r="E50" s="123">
        <v>2</v>
      </c>
      <c r="F50" s="124">
        <v>4129</v>
      </c>
      <c r="G50" s="125">
        <f t="shared" ref="G50:G66" si="131">E50*F50</f>
        <v>8258</v>
      </c>
      <c r="H50" s="123">
        <v>2</v>
      </c>
      <c r="I50" s="124">
        <v>4060</v>
      </c>
      <c r="J50" s="125">
        <f t="shared" ref="J50:J66" si="132">H50*I50</f>
        <v>8120</v>
      </c>
      <c r="K50" s="123"/>
      <c r="L50" s="124"/>
      <c r="M50" s="125">
        <f t="shared" ref="M50:M66" si="133">K50*L50</f>
        <v>0</v>
      </c>
      <c r="N50" s="123"/>
      <c r="O50" s="124"/>
      <c r="P50" s="125">
        <f t="shared" ref="P50:P66" si="134">N50*O50</f>
        <v>0</v>
      </c>
      <c r="Q50" s="123"/>
      <c r="R50" s="124"/>
      <c r="S50" s="125">
        <f t="shared" ref="S50:S66" si="135">Q50*R50</f>
        <v>0</v>
      </c>
      <c r="T50" s="123"/>
      <c r="U50" s="124"/>
      <c r="V50" s="125">
        <f t="shared" ref="V50:V66" si="136">T50*U50</f>
        <v>0</v>
      </c>
      <c r="W50" s="126">
        <f t="shared" ref="W50:W66" si="137">G50+M50+S50</f>
        <v>8258</v>
      </c>
      <c r="X50" s="127">
        <f t="shared" ref="X50:X66" si="138">J50+P50+V50</f>
        <v>8120</v>
      </c>
      <c r="Y50" s="127">
        <f t="shared" si="129"/>
        <v>138</v>
      </c>
      <c r="Z50" s="128">
        <f t="shared" si="130"/>
        <v>1.6711068055219182E-2</v>
      </c>
      <c r="AA50" s="129"/>
      <c r="AB50" s="131"/>
      <c r="AC50" s="131"/>
      <c r="AD50" s="131"/>
      <c r="AE50" s="131"/>
      <c r="AF50" s="131"/>
      <c r="AG50" s="131"/>
    </row>
    <row r="51" spans="1:33" s="355" customFormat="1" ht="30" customHeight="1" x14ac:dyDescent="0.2">
      <c r="A51" s="119" t="s">
        <v>79</v>
      </c>
      <c r="B51" s="206" t="s">
        <v>137</v>
      </c>
      <c r="C51" s="188" t="s">
        <v>368</v>
      </c>
      <c r="D51" s="122" t="s">
        <v>114</v>
      </c>
      <c r="E51" s="123">
        <v>1</v>
      </c>
      <c r="F51" s="124">
        <v>3800</v>
      </c>
      <c r="G51" s="125">
        <f t="shared" ref="G51:G55" si="139">E51*F51</f>
        <v>3800</v>
      </c>
      <c r="H51" s="123">
        <v>1</v>
      </c>
      <c r="I51" s="124">
        <v>3280</v>
      </c>
      <c r="J51" s="125">
        <f t="shared" ref="J51:J55" si="140">H51*I51</f>
        <v>3280</v>
      </c>
      <c r="K51" s="123"/>
      <c r="L51" s="124"/>
      <c r="M51" s="125">
        <f t="shared" ref="M51:M55" si="141">K51*L51</f>
        <v>0</v>
      </c>
      <c r="N51" s="123"/>
      <c r="O51" s="124"/>
      <c r="P51" s="125">
        <f t="shared" ref="P51:P55" si="142">N51*O51</f>
        <v>0</v>
      </c>
      <c r="Q51" s="123"/>
      <c r="R51" s="124"/>
      <c r="S51" s="125">
        <f t="shared" ref="S51:S55" si="143">Q51*R51</f>
        <v>0</v>
      </c>
      <c r="T51" s="123"/>
      <c r="U51" s="124"/>
      <c r="V51" s="125">
        <f t="shared" ref="V51:V55" si="144">T51*U51</f>
        <v>0</v>
      </c>
      <c r="W51" s="126">
        <f t="shared" ref="W51:W55" si="145">G51+M51+S51</f>
        <v>3800</v>
      </c>
      <c r="X51" s="127">
        <f t="shared" ref="X51:X55" si="146">J51+P51+V51</f>
        <v>3280</v>
      </c>
      <c r="Y51" s="127">
        <f t="shared" ref="Y51:Y55" si="147">W51-X51</f>
        <v>520</v>
      </c>
      <c r="Z51" s="128">
        <f t="shared" ref="Z51:Z55" si="148">Y51/W51</f>
        <v>0.1368421052631579</v>
      </c>
      <c r="AA51" s="129"/>
      <c r="AB51" s="131"/>
      <c r="AC51" s="131"/>
      <c r="AD51" s="131"/>
      <c r="AE51" s="131"/>
      <c r="AF51" s="131"/>
      <c r="AG51" s="131"/>
    </row>
    <row r="52" spans="1:33" s="355" customFormat="1" ht="30" customHeight="1" x14ac:dyDescent="0.2">
      <c r="A52" s="132" t="s">
        <v>79</v>
      </c>
      <c r="B52" s="207" t="s">
        <v>139</v>
      </c>
      <c r="C52" s="164" t="s">
        <v>369</v>
      </c>
      <c r="D52" s="134" t="s">
        <v>114</v>
      </c>
      <c r="E52" s="135">
        <v>2</v>
      </c>
      <c r="F52" s="136">
        <v>5962</v>
      </c>
      <c r="G52" s="137">
        <f t="shared" si="139"/>
        <v>11924</v>
      </c>
      <c r="H52" s="135">
        <v>2</v>
      </c>
      <c r="I52" s="136">
        <v>5462</v>
      </c>
      <c r="J52" s="137">
        <f t="shared" si="140"/>
        <v>10924</v>
      </c>
      <c r="K52" s="135"/>
      <c r="L52" s="136"/>
      <c r="M52" s="137">
        <f t="shared" si="141"/>
        <v>0</v>
      </c>
      <c r="N52" s="135"/>
      <c r="O52" s="136"/>
      <c r="P52" s="137">
        <f t="shared" si="142"/>
        <v>0</v>
      </c>
      <c r="Q52" s="135"/>
      <c r="R52" s="136"/>
      <c r="S52" s="137">
        <f t="shared" si="143"/>
        <v>0</v>
      </c>
      <c r="T52" s="135"/>
      <c r="U52" s="136"/>
      <c r="V52" s="137">
        <f t="shared" si="144"/>
        <v>0</v>
      </c>
      <c r="W52" s="138">
        <f t="shared" si="145"/>
        <v>11924</v>
      </c>
      <c r="X52" s="127">
        <f t="shared" si="146"/>
        <v>10924</v>
      </c>
      <c r="Y52" s="127">
        <f t="shared" si="147"/>
        <v>1000</v>
      </c>
      <c r="Z52" s="128">
        <f t="shared" si="148"/>
        <v>8.3864475008386452E-2</v>
      </c>
      <c r="AA52" s="139"/>
      <c r="AB52" s="131"/>
      <c r="AC52" s="131"/>
      <c r="AD52" s="131"/>
      <c r="AE52" s="131"/>
      <c r="AF52" s="131"/>
      <c r="AG52" s="131"/>
    </row>
    <row r="53" spans="1:33" s="355" customFormat="1" ht="30" customHeight="1" x14ac:dyDescent="0.2">
      <c r="A53" s="119" t="s">
        <v>79</v>
      </c>
      <c r="B53" s="206" t="s">
        <v>354</v>
      </c>
      <c r="C53" s="188" t="s">
        <v>370</v>
      </c>
      <c r="D53" s="122" t="s">
        <v>114</v>
      </c>
      <c r="E53" s="123">
        <v>1</v>
      </c>
      <c r="F53" s="124">
        <v>5329</v>
      </c>
      <c r="G53" s="125">
        <f t="shared" si="139"/>
        <v>5329</v>
      </c>
      <c r="H53" s="123">
        <v>1</v>
      </c>
      <c r="I53" s="124">
        <v>5325</v>
      </c>
      <c r="J53" s="125">
        <f t="shared" si="140"/>
        <v>5325</v>
      </c>
      <c r="K53" s="123"/>
      <c r="L53" s="124"/>
      <c r="M53" s="125">
        <f t="shared" si="141"/>
        <v>0</v>
      </c>
      <c r="N53" s="123"/>
      <c r="O53" s="124"/>
      <c r="P53" s="125">
        <f t="shared" si="142"/>
        <v>0</v>
      </c>
      <c r="Q53" s="123"/>
      <c r="R53" s="124"/>
      <c r="S53" s="125">
        <f t="shared" si="143"/>
        <v>0</v>
      </c>
      <c r="T53" s="123"/>
      <c r="U53" s="124"/>
      <c r="V53" s="125">
        <f t="shared" si="144"/>
        <v>0</v>
      </c>
      <c r="W53" s="126">
        <f t="shared" si="145"/>
        <v>5329</v>
      </c>
      <c r="X53" s="127">
        <f t="shared" si="146"/>
        <v>5325</v>
      </c>
      <c r="Y53" s="127">
        <f t="shared" si="147"/>
        <v>4</v>
      </c>
      <c r="Z53" s="128">
        <f t="shared" si="148"/>
        <v>7.5060987051979737E-4</v>
      </c>
      <c r="AA53" s="129"/>
      <c r="AB53" s="131"/>
      <c r="AC53" s="131"/>
      <c r="AD53" s="131"/>
      <c r="AE53" s="131"/>
      <c r="AF53" s="131"/>
      <c r="AG53" s="131"/>
    </row>
    <row r="54" spans="1:33" s="355" customFormat="1" ht="30" customHeight="1" x14ac:dyDescent="0.2">
      <c r="A54" s="132" t="s">
        <v>79</v>
      </c>
      <c r="B54" s="206" t="s">
        <v>355</v>
      </c>
      <c r="C54" s="164" t="s">
        <v>371</v>
      </c>
      <c r="D54" s="134" t="s">
        <v>114</v>
      </c>
      <c r="E54" s="135">
        <v>1</v>
      </c>
      <c r="F54" s="136">
        <v>5579</v>
      </c>
      <c r="G54" s="137">
        <f t="shared" si="139"/>
        <v>5579</v>
      </c>
      <c r="H54" s="135">
        <v>1</v>
      </c>
      <c r="I54" s="136">
        <v>4789</v>
      </c>
      <c r="J54" s="137">
        <f t="shared" si="140"/>
        <v>4789</v>
      </c>
      <c r="K54" s="135"/>
      <c r="L54" s="136"/>
      <c r="M54" s="137">
        <f t="shared" si="141"/>
        <v>0</v>
      </c>
      <c r="N54" s="135"/>
      <c r="O54" s="136"/>
      <c r="P54" s="137">
        <f t="shared" si="142"/>
        <v>0</v>
      </c>
      <c r="Q54" s="135"/>
      <c r="R54" s="136"/>
      <c r="S54" s="137">
        <f t="shared" si="143"/>
        <v>0</v>
      </c>
      <c r="T54" s="135"/>
      <c r="U54" s="136"/>
      <c r="V54" s="137">
        <f t="shared" si="144"/>
        <v>0</v>
      </c>
      <c r="W54" s="138">
        <f t="shared" si="145"/>
        <v>5579</v>
      </c>
      <c r="X54" s="127">
        <f t="shared" si="146"/>
        <v>4789</v>
      </c>
      <c r="Y54" s="127">
        <f t="shared" si="147"/>
        <v>790</v>
      </c>
      <c r="Z54" s="128">
        <f t="shared" si="148"/>
        <v>0.14160243771285178</v>
      </c>
      <c r="AA54" s="139"/>
      <c r="AB54" s="131"/>
      <c r="AC54" s="131"/>
      <c r="AD54" s="131"/>
      <c r="AE54" s="131"/>
      <c r="AF54" s="131"/>
      <c r="AG54" s="131"/>
    </row>
    <row r="55" spans="1:33" s="355" customFormat="1" ht="30" customHeight="1" x14ac:dyDescent="0.2">
      <c r="A55" s="119" t="s">
        <v>79</v>
      </c>
      <c r="B55" s="207" t="s">
        <v>356</v>
      </c>
      <c r="C55" s="188" t="s">
        <v>372</v>
      </c>
      <c r="D55" s="122" t="s">
        <v>114</v>
      </c>
      <c r="E55" s="123">
        <v>2</v>
      </c>
      <c r="F55" s="124">
        <v>3347</v>
      </c>
      <c r="G55" s="125">
        <f t="shared" si="139"/>
        <v>6694</v>
      </c>
      <c r="H55" s="123">
        <v>2</v>
      </c>
      <c r="I55" s="124">
        <v>3325</v>
      </c>
      <c r="J55" s="125">
        <f t="shared" si="140"/>
        <v>6650</v>
      </c>
      <c r="K55" s="123"/>
      <c r="L55" s="124"/>
      <c r="M55" s="125">
        <f t="shared" si="141"/>
        <v>0</v>
      </c>
      <c r="N55" s="123"/>
      <c r="O55" s="124"/>
      <c r="P55" s="125">
        <f t="shared" si="142"/>
        <v>0</v>
      </c>
      <c r="Q55" s="123"/>
      <c r="R55" s="124"/>
      <c r="S55" s="125">
        <f t="shared" si="143"/>
        <v>0</v>
      </c>
      <c r="T55" s="123"/>
      <c r="U55" s="124"/>
      <c r="V55" s="125">
        <f t="shared" si="144"/>
        <v>0</v>
      </c>
      <c r="W55" s="126">
        <f t="shared" si="145"/>
        <v>6694</v>
      </c>
      <c r="X55" s="127">
        <f t="shared" si="146"/>
        <v>6650</v>
      </c>
      <c r="Y55" s="127">
        <f t="shared" si="147"/>
        <v>44</v>
      </c>
      <c r="Z55" s="128">
        <f t="shared" si="148"/>
        <v>6.5730504929787867E-3</v>
      </c>
      <c r="AA55" s="129"/>
      <c r="AB55" s="131"/>
      <c r="AC55" s="131"/>
      <c r="AD55" s="131"/>
      <c r="AE55" s="131"/>
      <c r="AF55" s="131"/>
      <c r="AG55" s="131"/>
    </row>
    <row r="56" spans="1:33" s="355" customFormat="1" ht="30" customHeight="1" x14ac:dyDescent="0.2">
      <c r="A56" s="119" t="s">
        <v>79</v>
      </c>
      <c r="B56" s="206" t="s">
        <v>357</v>
      </c>
      <c r="C56" s="188" t="s">
        <v>373</v>
      </c>
      <c r="D56" s="122" t="s">
        <v>114</v>
      </c>
      <c r="E56" s="123">
        <v>1</v>
      </c>
      <c r="F56" s="124">
        <v>3903</v>
      </c>
      <c r="G56" s="125">
        <f t="shared" si="131"/>
        <v>3903</v>
      </c>
      <c r="H56" s="123">
        <v>1</v>
      </c>
      <c r="I56" s="124">
        <v>3830</v>
      </c>
      <c r="J56" s="125">
        <f t="shared" si="132"/>
        <v>3830</v>
      </c>
      <c r="K56" s="123"/>
      <c r="L56" s="124"/>
      <c r="M56" s="125">
        <f t="shared" si="133"/>
        <v>0</v>
      </c>
      <c r="N56" s="123"/>
      <c r="O56" s="124"/>
      <c r="P56" s="125">
        <f t="shared" si="134"/>
        <v>0</v>
      </c>
      <c r="Q56" s="123"/>
      <c r="R56" s="124"/>
      <c r="S56" s="125">
        <f t="shared" si="135"/>
        <v>0</v>
      </c>
      <c r="T56" s="123"/>
      <c r="U56" s="124"/>
      <c r="V56" s="125">
        <f t="shared" si="136"/>
        <v>0</v>
      </c>
      <c r="W56" s="126">
        <f t="shared" si="137"/>
        <v>3903</v>
      </c>
      <c r="X56" s="127">
        <f t="shared" si="138"/>
        <v>3830</v>
      </c>
      <c r="Y56" s="127">
        <f t="shared" si="129"/>
        <v>73</v>
      </c>
      <c r="Z56" s="128">
        <f t="shared" si="130"/>
        <v>1.870356136305406E-2</v>
      </c>
      <c r="AA56" s="129"/>
      <c r="AB56" s="131"/>
      <c r="AC56" s="131"/>
      <c r="AD56" s="131"/>
      <c r="AE56" s="131"/>
      <c r="AF56" s="131"/>
      <c r="AG56" s="131"/>
    </row>
    <row r="57" spans="1:33" s="355" customFormat="1" ht="30" customHeight="1" x14ac:dyDescent="0.2">
      <c r="A57" s="132" t="s">
        <v>79</v>
      </c>
      <c r="B57" s="206" t="s">
        <v>358</v>
      </c>
      <c r="C57" s="164" t="s">
        <v>374</v>
      </c>
      <c r="D57" s="134" t="s">
        <v>114</v>
      </c>
      <c r="E57" s="135">
        <v>1</v>
      </c>
      <c r="F57" s="136">
        <v>5799</v>
      </c>
      <c r="G57" s="137">
        <f t="shared" si="131"/>
        <v>5799</v>
      </c>
      <c r="H57" s="135">
        <v>1</v>
      </c>
      <c r="I57" s="136">
        <v>5287</v>
      </c>
      <c r="J57" s="137">
        <f t="shared" si="132"/>
        <v>5287</v>
      </c>
      <c r="K57" s="135"/>
      <c r="L57" s="136"/>
      <c r="M57" s="137">
        <f t="shared" si="133"/>
        <v>0</v>
      </c>
      <c r="N57" s="135"/>
      <c r="O57" s="136"/>
      <c r="P57" s="137">
        <f t="shared" si="134"/>
        <v>0</v>
      </c>
      <c r="Q57" s="135"/>
      <c r="R57" s="136"/>
      <c r="S57" s="137">
        <f t="shared" si="135"/>
        <v>0</v>
      </c>
      <c r="T57" s="135"/>
      <c r="U57" s="136"/>
      <c r="V57" s="137">
        <f t="shared" si="136"/>
        <v>0</v>
      </c>
      <c r="W57" s="138">
        <f t="shared" si="137"/>
        <v>5799</v>
      </c>
      <c r="X57" s="127">
        <f t="shared" si="138"/>
        <v>5287</v>
      </c>
      <c r="Y57" s="127">
        <f t="shared" si="129"/>
        <v>512</v>
      </c>
      <c r="Z57" s="128">
        <f t="shared" si="130"/>
        <v>8.8291084669770648E-2</v>
      </c>
      <c r="AA57" s="139"/>
      <c r="AB57" s="131"/>
      <c r="AC57" s="131"/>
      <c r="AD57" s="131"/>
      <c r="AE57" s="131"/>
      <c r="AF57" s="131"/>
      <c r="AG57" s="131"/>
    </row>
    <row r="58" spans="1:33" s="355" customFormat="1" ht="30" customHeight="1" x14ac:dyDescent="0.2">
      <c r="A58" s="119" t="s">
        <v>79</v>
      </c>
      <c r="B58" s="207" t="s">
        <v>359</v>
      </c>
      <c r="C58" s="358" t="s">
        <v>382</v>
      </c>
      <c r="D58" s="122" t="s">
        <v>114</v>
      </c>
      <c r="E58" s="123">
        <v>1</v>
      </c>
      <c r="F58" s="124">
        <v>2300</v>
      </c>
      <c r="G58" s="125">
        <f t="shared" ref="G58:G59" si="149">E58*F58</f>
        <v>2300</v>
      </c>
      <c r="H58" s="123">
        <v>1</v>
      </c>
      <c r="I58" s="124">
        <v>2279</v>
      </c>
      <c r="J58" s="125">
        <f t="shared" ref="J58:J59" si="150">H58*I58</f>
        <v>2279</v>
      </c>
      <c r="K58" s="123"/>
      <c r="L58" s="124"/>
      <c r="M58" s="125">
        <f t="shared" ref="M58:M59" si="151">K58*L58</f>
        <v>0</v>
      </c>
      <c r="N58" s="123"/>
      <c r="O58" s="124"/>
      <c r="P58" s="125">
        <f t="shared" ref="P58:P59" si="152">N58*O58</f>
        <v>0</v>
      </c>
      <c r="Q58" s="123"/>
      <c r="R58" s="124"/>
      <c r="S58" s="125">
        <f t="shared" ref="S58:S59" si="153">Q58*R58</f>
        <v>0</v>
      </c>
      <c r="T58" s="123"/>
      <c r="U58" s="124"/>
      <c r="V58" s="125">
        <f t="shared" ref="V58:V59" si="154">T58*U58</f>
        <v>0</v>
      </c>
      <c r="W58" s="126">
        <f t="shared" ref="W58:W59" si="155">G58+M58+S58</f>
        <v>2300</v>
      </c>
      <c r="X58" s="127">
        <f t="shared" ref="X58:X59" si="156">J58+P58+V58</f>
        <v>2279</v>
      </c>
      <c r="Y58" s="127">
        <f t="shared" ref="Y58:Y59" si="157">W58-X58</f>
        <v>21</v>
      </c>
      <c r="Z58" s="128">
        <f t="shared" ref="Z58:Z59" si="158">Y58/W58</f>
        <v>9.1304347826086964E-3</v>
      </c>
      <c r="AA58" s="129"/>
      <c r="AB58" s="131"/>
      <c r="AC58" s="131"/>
      <c r="AD58" s="131"/>
      <c r="AE58" s="131"/>
      <c r="AF58" s="131"/>
      <c r="AG58" s="131"/>
    </row>
    <row r="59" spans="1:33" s="355" customFormat="1" ht="30" customHeight="1" x14ac:dyDescent="0.2">
      <c r="A59" s="132" t="s">
        <v>79</v>
      </c>
      <c r="B59" s="206" t="s">
        <v>360</v>
      </c>
      <c r="C59" s="164" t="s">
        <v>375</v>
      </c>
      <c r="D59" s="134" t="s">
        <v>114</v>
      </c>
      <c r="E59" s="135">
        <v>0</v>
      </c>
      <c r="F59" s="136"/>
      <c r="G59" s="137">
        <f t="shared" si="149"/>
        <v>0</v>
      </c>
      <c r="H59" s="135">
        <v>0</v>
      </c>
      <c r="I59" s="136"/>
      <c r="J59" s="137">
        <f t="shared" si="150"/>
        <v>0</v>
      </c>
      <c r="K59" s="135">
        <v>2</v>
      </c>
      <c r="L59" s="136">
        <v>300</v>
      </c>
      <c r="M59" s="137">
        <f t="shared" si="151"/>
        <v>600</v>
      </c>
      <c r="N59" s="135">
        <v>2</v>
      </c>
      <c r="O59" s="136">
        <v>298</v>
      </c>
      <c r="P59" s="137">
        <f t="shared" si="152"/>
        <v>596</v>
      </c>
      <c r="Q59" s="135"/>
      <c r="R59" s="136"/>
      <c r="S59" s="137">
        <f t="shared" si="153"/>
        <v>0</v>
      </c>
      <c r="T59" s="135"/>
      <c r="U59" s="136"/>
      <c r="V59" s="137">
        <f t="shared" si="154"/>
        <v>0</v>
      </c>
      <c r="W59" s="138">
        <f t="shared" si="155"/>
        <v>600</v>
      </c>
      <c r="X59" s="127">
        <f t="shared" si="156"/>
        <v>596</v>
      </c>
      <c r="Y59" s="127">
        <f t="shared" si="157"/>
        <v>4</v>
      </c>
      <c r="Z59" s="128">
        <f t="shared" si="158"/>
        <v>6.6666666666666671E-3</v>
      </c>
      <c r="AA59" s="139"/>
      <c r="AB59" s="131"/>
      <c r="AC59" s="131"/>
      <c r="AD59" s="131"/>
      <c r="AE59" s="131"/>
      <c r="AF59" s="131"/>
      <c r="AG59" s="131"/>
    </row>
    <row r="60" spans="1:33" s="355" customFormat="1" ht="30" customHeight="1" x14ac:dyDescent="0.2">
      <c r="A60" s="119" t="s">
        <v>79</v>
      </c>
      <c r="B60" s="206" t="s">
        <v>361</v>
      </c>
      <c r="C60" s="188" t="s">
        <v>376</v>
      </c>
      <c r="D60" s="122" t="s">
        <v>114</v>
      </c>
      <c r="E60" s="123">
        <v>0</v>
      </c>
      <c r="F60" s="124"/>
      <c r="G60" s="125">
        <f t="shared" ref="G60:G64" si="159">E60*F60</f>
        <v>0</v>
      </c>
      <c r="H60" s="123">
        <v>0</v>
      </c>
      <c r="I60" s="124"/>
      <c r="J60" s="125">
        <f t="shared" ref="J60:J64" si="160">H60*I60</f>
        <v>0</v>
      </c>
      <c r="K60" s="123">
        <v>2</v>
      </c>
      <c r="L60" s="124">
        <v>318</v>
      </c>
      <c r="M60" s="125">
        <f t="shared" ref="M60:M64" si="161">K60*L60</f>
        <v>636</v>
      </c>
      <c r="N60" s="123">
        <v>2</v>
      </c>
      <c r="O60" s="124">
        <v>319</v>
      </c>
      <c r="P60" s="125">
        <f t="shared" ref="P60:P64" si="162">N60*O60</f>
        <v>638</v>
      </c>
      <c r="Q60" s="123"/>
      <c r="R60" s="124"/>
      <c r="S60" s="125">
        <f t="shared" ref="S60:S64" si="163">Q60*R60</f>
        <v>0</v>
      </c>
      <c r="T60" s="123"/>
      <c r="U60" s="124"/>
      <c r="V60" s="125">
        <f t="shared" ref="V60:V64" si="164">T60*U60</f>
        <v>0</v>
      </c>
      <c r="W60" s="126">
        <f t="shared" ref="W60:W64" si="165">G60+M60+S60</f>
        <v>636</v>
      </c>
      <c r="X60" s="127">
        <f t="shared" ref="X60:X64" si="166">J60+P60+V60</f>
        <v>638</v>
      </c>
      <c r="Y60" s="127">
        <f t="shared" ref="Y60:Y64" si="167">W60-X60</f>
        <v>-2</v>
      </c>
      <c r="Z60" s="128">
        <f t="shared" ref="Z60:Z64" si="168">Y60/W60</f>
        <v>-3.1446540880503146E-3</v>
      </c>
      <c r="AA60" s="129"/>
      <c r="AB60" s="131"/>
      <c r="AC60" s="131"/>
      <c r="AD60" s="131"/>
      <c r="AE60" s="131"/>
      <c r="AF60" s="131"/>
      <c r="AG60" s="131"/>
    </row>
    <row r="61" spans="1:33" s="355" customFormat="1" ht="30" customHeight="1" x14ac:dyDescent="0.2">
      <c r="A61" s="132" t="s">
        <v>79</v>
      </c>
      <c r="B61" s="207" t="s">
        <v>362</v>
      </c>
      <c r="C61" s="164" t="s">
        <v>377</v>
      </c>
      <c r="D61" s="134" t="s">
        <v>114</v>
      </c>
      <c r="E61" s="135">
        <v>0</v>
      </c>
      <c r="F61" s="136"/>
      <c r="G61" s="137">
        <f t="shared" ref="G61:G63" si="169">E61*F61</f>
        <v>0</v>
      </c>
      <c r="H61" s="135">
        <v>0</v>
      </c>
      <c r="I61" s="136"/>
      <c r="J61" s="137">
        <f t="shared" ref="J61:J63" si="170">H61*I61</f>
        <v>0</v>
      </c>
      <c r="K61" s="135">
        <v>2</v>
      </c>
      <c r="L61" s="136">
        <v>400</v>
      </c>
      <c r="M61" s="137">
        <f t="shared" ref="M61:M63" si="171">K61*L61</f>
        <v>800</v>
      </c>
      <c r="N61" s="135">
        <v>2</v>
      </c>
      <c r="O61" s="136">
        <v>397</v>
      </c>
      <c r="P61" s="137">
        <f t="shared" ref="P61:P63" si="172">N61*O61</f>
        <v>794</v>
      </c>
      <c r="Q61" s="135"/>
      <c r="R61" s="136"/>
      <c r="S61" s="137">
        <f t="shared" ref="S61:S63" si="173">Q61*R61</f>
        <v>0</v>
      </c>
      <c r="T61" s="135"/>
      <c r="U61" s="136"/>
      <c r="V61" s="137">
        <f t="shared" ref="V61:V63" si="174">T61*U61</f>
        <v>0</v>
      </c>
      <c r="W61" s="138">
        <f t="shared" ref="W61:W63" si="175">G61+M61+S61</f>
        <v>800</v>
      </c>
      <c r="X61" s="127">
        <f t="shared" ref="X61:X63" si="176">J61+P61+V61</f>
        <v>794</v>
      </c>
      <c r="Y61" s="127">
        <f t="shared" ref="Y61:Y63" si="177">W61-X61</f>
        <v>6</v>
      </c>
      <c r="Z61" s="128">
        <f t="shared" ref="Z61:Z63" si="178">Y61/W61</f>
        <v>7.4999999999999997E-3</v>
      </c>
      <c r="AA61" s="139"/>
      <c r="AB61" s="131"/>
      <c r="AC61" s="131"/>
      <c r="AD61" s="131"/>
      <c r="AE61" s="131"/>
      <c r="AF61" s="131"/>
      <c r="AG61" s="131"/>
    </row>
    <row r="62" spans="1:33" s="355" customFormat="1" ht="30" customHeight="1" x14ac:dyDescent="0.2">
      <c r="A62" s="119" t="s">
        <v>79</v>
      </c>
      <c r="B62" s="206" t="s">
        <v>363</v>
      </c>
      <c r="C62" s="188" t="s">
        <v>378</v>
      </c>
      <c r="D62" s="122" t="s">
        <v>114</v>
      </c>
      <c r="E62" s="123">
        <v>0</v>
      </c>
      <c r="F62" s="124"/>
      <c r="G62" s="125">
        <f t="shared" si="169"/>
        <v>0</v>
      </c>
      <c r="H62" s="123">
        <v>0</v>
      </c>
      <c r="I62" s="124"/>
      <c r="J62" s="125">
        <f t="shared" si="170"/>
        <v>0</v>
      </c>
      <c r="K62" s="123">
        <v>1</v>
      </c>
      <c r="L62" s="124">
        <v>225</v>
      </c>
      <c r="M62" s="125">
        <f t="shared" si="171"/>
        <v>225</v>
      </c>
      <c r="N62" s="123">
        <v>1</v>
      </c>
      <c r="O62" s="124">
        <v>225</v>
      </c>
      <c r="P62" s="125">
        <f t="shared" si="172"/>
        <v>225</v>
      </c>
      <c r="Q62" s="123"/>
      <c r="R62" s="124"/>
      <c r="S62" s="125">
        <f t="shared" si="173"/>
        <v>0</v>
      </c>
      <c r="T62" s="123"/>
      <c r="U62" s="124"/>
      <c r="V62" s="125">
        <f t="shared" si="174"/>
        <v>0</v>
      </c>
      <c r="W62" s="126">
        <f t="shared" si="175"/>
        <v>225</v>
      </c>
      <c r="X62" s="127">
        <f t="shared" si="176"/>
        <v>225</v>
      </c>
      <c r="Y62" s="127">
        <f t="shared" si="177"/>
        <v>0</v>
      </c>
      <c r="Z62" s="128">
        <f t="shared" si="178"/>
        <v>0</v>
      </c>
      <c r="AA62" s="129"/>
      <c r="AB62" s="131"/>
      <c r="AC62" s="131"/>
      <c r="AD62" s="131"/>
      <c r="AE62" s="131"/>
      <c r="AF62" s="131"/>
      <c r="AG62" s="131"/>
    </row>
    <row r="63" spans="1:33" s="355" customFormat="1" ht="30" customHeight="1" x14ac:dyDescent="0.2">
      <c r="A63" s="132" t="s">
        <v>79</v>
      </c>
      <c r="B63" s="206" t="s">
        <v>364</v>
      </c>
      <c r="C63" s="359" t="s">
        <v>383</v>
      </c>
      <c r="D63" s="134" t="s">
        <v>114</v>
      </c>
      <c r="E63" s="135">
        <v>0</v>
      </c>
      <c r="F63" s="136"/>
      <c r="G63" s="137">
        <f t="shared" si="169"/>
        <v>0</v>
      </c>
      <c r="H63" s="135">
        <v>0</v>
      </c>
      <c r="I63" s="136"/>
      <c r="J63" s="137">
        <f t="shared" si="170"/>
        <v>0</v>
      </c>
      <c r="K63" s="135">
        <v>3</v>
      </c>
      <c r="L63" s="136">
        <v>135</v>
      </c>
      <c r="M63" s="137">
        <f t="shared" si="171"/>
        <v>405</v>
      </c>
      <c r="N63" s="135">
        <v>3</v>
      </c>
      <c r="O63" s="136">
        <v>135</v>
      </c>
      <c r="P63" s="137">
        <f t="shared" si="172"/>
        <v>405</v>
      </c>
      <c r="Q63" s="135"/>
      <c r="R63" s="136"/>
      <c r="S63" s="137">
        <f t="shared" si="173"/>
        <v>0</v>
      </c>
      <c r="T63" s="135"/>
      <c r="U63" s="136"/>
      <c r="V63" s="137">
        <f t="shared" si="174"/>
        <v>0</v>
      </c>
      <c r="W63" s="138">
        <f t="shared" si="175"/>
        <v>405</v>
      </c>
      <c r="X63" s="127">
        <f t="shared" si="176"/>
        <v>405</v>
      </c>
      <c r="Y63" s="127">
        <f t="shared" si="177"/>
        <v>0</v>
      </c>
      <c r="Z63" s="128">
        <f t="shared" si="178"/>
        <v>0</v>
      </c>
      <c r="AA63" s="139"/>
      <c r="AB63" s="131"/>
      <c r="AC63" s="131"/>
      <c r="AD63" s="131"/>
      <c r="AE63" s="131"/>
      <c r="AF63" s="131"/>
      <c r="AG63" s="131"/>
    </row>
    <row r="64" spans="1:33" s="355" customFormat="1" ht="30" customHeight="1" x14ac:dyDescent="0.2">
      <c r="A64" s="132" t="s">
        <v>79</v>
      </c>
      <c r="B64" s="207" t="s">
        <v>365</v>
      </c>
      <c r="C64" s="164" t="s">
        <v>379</v>
      </c>
      <c r="D64" s="134" t="s">
        <v>114</v>
      </c>
      <c r="E64" s="135">
        <v>0</v>
      </c>
      <c r="F64" s="136"/>
      <c r="G64" s="137">
        <f t="shared" si="159"/>
        <v>0</v>
      </c>
      <c r="H64" s="135">
        <v>0</v>
      </c>
      <c r="I64" s="136"/>
      <c r="J64" s="137">
        <f t="shared" si="160"/>
        <v>0</v>
      </c>
      <c r="K64" s="135">
        <v>1</v>
      </c>
      <c r="L64" s="136">
        <v>285</v>
      </c>
      <c r="M64" s="137">
        <f t="shared" si="161"/>
        <v>285</v>
      </c>
      <c r="N64" s="135">
        <v>1</v>
      </c>
      <c r="O64" s="136">
        <v>284</v>
      </c>
      <c r="P64" s="137">
        <f t="shared" si="162"/>
        <v>284</v>
      </c>
      <c r="Q64" s="135"/>
      <c r="R64" s="136"/>
      <c r="S64" s="137">
        <f t="shared" si="163"/>
        <v>0</v>
      </c>
      <c r="T64" s="135"/>
      <c r="U64" s="136"/>
      <c r="V64" s="137">
        <f t="shared" si="164"/>
        <v>0</v>
      </c>
      <c r="W64" s="138">
        <f t="shared" si="165"/>
        <v>285</v>
      </c>
      <c r="X64" s="127">
        <f t="shared" si="166"/>
        <v>284</v>
      </c>
      <c r="Y64" s="127">
        <f t="shared" si="167"/>
        <v>1</v>
      </c>
      <c r="Z64" s="128">
        <f t="shared" si="168"/>
        <v>3.5087719298245615E-3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19" t="s">
        <v>79</v>
      </c>
      <c r="B65" s="206" t="s">
        <v>366</v>
      </c>
      <c r="C65" s="188" t="s">
        <v>380</v>
      </c>
      <c r="D65" s="122" t="s">
        <v>114</v>
      </c>
      <c r="E65" s="123">
        <v>0</v>
      </c>
      <c r="F65" s="124"/>
      <c r="G65" s="125">
        <f t="shared" si="131"/>
        <v>0</v>
      </c>
      <c r="H65" s="123">
        <v>0</v>
      </c>
      <c r="I65" s="124"/>
      <c r="J65" s="125">
        <f t="shared" si="132"/>
        <v>0</v>
      </c>
      <c r="K65" s="123">
        <v>2</v>
      </c>
      <c r="L65" s="124">
        <v>80</v>
      </c>
      <c r="M65" s="125">
        <f t="shared" si="133"/>
        <v>160</v>
      </c>
      <c r="N65" s="123">
        <v>2</v>
      </c>
      <c r="O65" s="124">
        <v>80</v>
      </c>
      <c r="P65" s="125">
        <f t="shared" si="134"/>
        <v>160</v>
      </c>
      <c r="Q65" s="123"/>
      <c r="R65" s="124"/>
      <c r="S65" s="125">
        <f t="shared" si="135"/>
        <v>0</v>
      </c>
      <c r="T65" s="123"/>
      <c r="U65" s="124"/>
      <c r="V65" s="125">
        <f t="shared" si="136"/>
        <v>0</v>
      </c>
      <c r="W65" s="126">
        <f t="shared" si="137"/>
        <v>160</v>
      </c>
      <c r="X65" s="127">
        <f t="shared" si="138"/>
        <v>160</v>
      </c>
      <c r="Y65" s="127">
        <f t="shared" si="129"/>
        <v>0</v>
      </c>
      <c r="Z65" s="128">
        <f t="shared" si="130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thickBot="1" x14ac:dyDescent="0.25">
      <c r="A66" s="132" t="s">
        <v>79</v>
      </c>
      <c r="B66" s="206" t="s">
        <v>367</v>
      </c>
      <c r="C66" s="164" t="s">
        <v>381</v>
      </c>
      <c r="D66" s="134" t="s">
        <v>114</v>
      </c>
      <c r="E66" s="135">
        <v>4</v>
      </c>
      <c r="F66" s="136">
        <v>5319</v>
      </c>
      <c r="G66" s="137">
        <f t="shared" si="131"/>
        <v>21276</v>
      </c>
      <c r="H66" s="135">
        <v>4</v>
      </c>
      <c r="I66" s="136">
        <v>5105</v>
      </c>
      <c r="J66" s="137">
        <f t="shared" si="132"/>
        <v>20420</v>
      </c>
      <c r="K66" s="135">
        <v>1</v>
      </c>
      <c r="L66" s="136">
        <v>5319</v>
      </c>
      <c r="M66" s="137">
        <f t="shared" si="133"/>
        <v>5319</v>
      </c>
      <c r="N66" s="135">
        <v>1</v>
      </c>
      <c r="O66" s="136">
        <v>5035</v>
      </c>
      <c r="P66" s="137">
        <f t="shared" si="134"/>
        <v>5035</v>
      </c>
      <c r="Q66" s="135"/>
      <c r="R66" s="136"/>
      <c r="S66" s="137">
        <f t="shared" si="135"/>
        <v>0</v>
      </c>
      <c r="T66" s="135"/>
      <c r="U66" s="136"/>
      <c r="V66" s="137">
        <f t="shared" si="136"/>
        <v>0</v>
      </c>
      <c r="W66" s="138">
        <f t="shared" si="137"/>
        <v>26595</v>
      </c>
      <c r="X66" s="127">
        <f t="shared" si="138"/>
        <v>25455</v>
      </c>
      <c r="Y66" s="127">
        <f t="shared" si="129"/>
        <v>1140</v>
      </c>
      <c r="Z66" s="128">
        <f t="shared" si="130"/>
        <v>4.2865200225606317E-2</v>
      </c>
      <c r="AA66" s="139"/>
      <c r="AB66" s="131"/>
      <c r="AC66" s="131"/>
      <c r="AD66" s="131"/>
      <c r="AE66" s="131"/>
      <c r="AF66" s="131"/>
      <c r="AG66" s="131"/>
    </row>
    <row r="67" spans="1:33" ht="47.25" customHeight="1" x14ac:dyDescent="0.2">
      <c r="A67" s="108" t="s">
        <v>76</v>
      </c>
      <c r="B67" s="155" t="s">
        <v>140</v>
      </c>
      <c r="C67" s="140" t="s">
        <v>141</v>
      </c>
      <c r="D67" s="141"/>
      <c r="E67" s="142"/>
      <c r="F67" s="143"/>
      <c r="G67" s="144"/>
      <c r="H67" s="142"/>
      <c r="I67" s="143"/>
      <c r="J67" s="144"/>
      <c r="K67" s="142">
        <f>SUM(K68:K69)</f>
        <v>0</v>
      </c>
      <c r="L67" s="143"/>
      <c r="M67" s="144">
        <f t="shared" ref="M67:N67" si="179">SUM(M68:M69)</f>
        <v>0</v>
      </c>
      <c r="N67" s="142">
        <f t="shared" si="179"/>
        <v>0</v>
      </c>
      <c r="O67" s="143"/>
      <c r="P67" s="144">
        <f t="shared" ref="P67:Q67" si="180">SUM(P68:P69)</f>
        <v>0</v>
      </c>
      <c r="Q67" s="142">
        <f t="shared" si="180"/>
        <v>0</v>
      </c>
      <c r="R67" s="143"/>
      <c r="S67" s="144">
        <f t="shared" ref="S67:T67" si="181">SUM(S68:S69)</f>
        <v>0</v>
      </c>
      <c r="T67" s="142">
        <f t="shared" si="181"/>
        <v>0</v>
      </c>
      <c r="U67" s="143"/>
      <c r="V67" s="144">
        <f t="shared" ref="V67:X67" si="182">SUM(V68:V69)</f>
        <v>0</v>
      </c>
      <c r="W67" s="144">
        <f t="shared" si="182"/>
        <v>0</v>
      </c>
      <c r="X67" s="144">
        <f t="shared" si="182"/>
        <v>0</v>
      </c>
      <c r="Y67" s="144">
        <f t="shared" si="129"/>
        <v>0</v>
      </c>
      <c r="Z67" s="144" t="e">
        <f t="shared" si="130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">
      <c r="A68" s="119" t="s">
        <v>79</v>
      </c>
      <c r="B68" s="120" t="s">
        <v>142</v>
      </c>
      <c r="C68" s="188" t="s">
        <v>143</v>
      </c>
      <c r="D68" s="122" t="s">
        <v>144</v>
      </c>
      <c r="E68" s="395" t="s">
        <v>145</v>
      </c>
      <c r="F68" s="396"/>
      <c r="G68" s="397"/>
      <c r="H68" s="395" t="s">
        <v>145</v>
      </c>
      <c r="I68" s="396"/>
      <c r="J68" s="397"/>
      <c r="K68" s="123"/>
      <c r="L68" s="124"/>
      <c r="M68" s="125">
        <f t="shared" ref="M68:M69" si="183">K68*L68</f>
        <v>0</v>
      </c>
      <c r="N68" s="123"/>
      <c r="O68" s="124"/>
      <c r="P68" s="125">
        <f t="shared" ref="P68:P69" si="184">N68*O68</f>
        <v>0</v>
      </c>
      <c r="Q68" s="123"/>
      <c r="R68" s="124"/>
      <c r="S68" s="125">
        <f t="shared" ref="S68:S69" si="185">Q68*R68</f>
        <v>0</v>
      </c>
      <c r="T68" s="123"/>
      <c r="U68" s="124"/>
      <c r="V68" s="125">
        <f t="shared" ref="V68:V69" si="186">T68*U68</f>
        <v>0</v>
      </c>
      <c r="W68" s="138">
        <f t="shared" ref="W68:W69" si="187">G68+M68+S68</f>
        <v>0</v>
      </c>
      <c r="X68" s="127">
        <f t="shared" ref="X68:X69" si="188">J68+P68+V68</f>
        <v>0</v>
      </c>
      <c r="Y68" s="127">
        <f t="shared" si="129"/>
        <v>0</v>
      </c>
      <c r="Z68" s="128" t="e">
        <f t="shared" si="130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79</v>
      </c>
      <c r="B69" s="133" t="s">
        <v>146</v>
      </c>
      <c r="C69" s="164" t="s">
        <v>147</v>
      </c>
      <c r="D69" s="134" t="s">
        <v>144</v>
      </c>
      <c r="E69" s="371"/>
      <c r="F69" s="398"/>
      <c r="G69" s="372"/>
      <c r="H69" s="371"/>
      <c r="I69" s="398"/>
      <c r="J69" s="372"/>
      <c r="K69" s="149"/>
      <c r="L69" s="150"/>
      <c r="M69" s="151">
        <f t="shared" si="183"/>
        <v>0</v>
      </c>
      <c r="N69" s="149"/>
      <c r="O69" s="150"/>
      <c r="P69" s="151">
        <f t="shared" si="184"/>
        <v>0</v>
      </c>
      <c r="Q69" s="149"/>
      <c r="R69" s="150"/>
      <c r="S69" s="151">
        <f t="shared" si="185"/>
        <v>0</v>
      </c>
      <c r="T69" s="149"/>
      <c r="U69" s="150"/>
      <c r="V69" s="151">
        <f t="shared" si="186"/>
        <v>0</v>
      </c>
      <c r="W69" s="138">
        <f t="shared" si="187"/>
        <v>0</v>
      </c>
      <c r="X69" s="127">
        <f t="shared" si="188"/>
        <v>0</v>
      </c>
      <c r="Y69" s="166">
        <f t="shared" si="129"/>
        <v>0</v>
      </c>
      <c r="Z69" s="128" t="e">
        <f t="shared" si="130"/>
        <v>#DIV/0!</v>
      </c>
      <c r="AA69" s="152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67" t="s">
        <v>148</v>
      </c>
      <c r="B70" s="168"/>
      <c r="C70" s="169"/>
      <c r="D70" s="170"/>
      <c r="E70" s="174">
        <f>E49</f>
        <v>16</v>
      </c>
      <c r="F70" s="190"/>
      <c r="G70" s="173">
        <f t="shared" ref="G70:H70" si="189">G49</f>
        <v>74862</v>
      </c>
      <c r="H70" s="174">
        <f t="shared" si="189"/>
        <v>16</v>
      </c>
      <c r="I70" s="190"/>
      <c r="J70" s="173">
        <f>J49</f>
        <v>70904</v>
      </c>
      <c r="K70" s="191">
        <f>K67+K49</f>
        <v>14</v>
      </c>
      <c r="L70" s="190"/>
      <c r="M70" s="173">
        <f t="shared" ref="M70:N70" si="190">M67+M49</f>
        <v>8430</v>
      </c>
      <c r="N70" s="191">
        <f t="shared" si="190"/>
        <v>14</v>
      </c>
      <c r="O70" s="190"/>
      <c r="P70" s="173">
        <f t="shared" ref="P70:Q70" si="191">P67+P49</f>
        <v>8137</v>
      </c>
      <c r="Q70" s="191">
        <f t="shared" si="191"/>
        <v>0</v>
      </c>
      <c r="R70" s="190"/>
      <c r="S70" s="173">
        <f t="shared" ref="S70:T70" si="192">S67+S49</f>
        <v>0</v>
      </c>
      <c r="T70" s="191">
        <f t="shared" si="192"/>
        <v>0</v>
      </c>
      <c r="U70" s="190"/>
      <c r="V70" s="173">
        <f t="shared" ref="V70:X70" si="193">V67+V49</f>
        <v>0</v>
      </c>
      <c r="W70" s="192">
        <f t="shared" si="193"/>
        <v>83292</v>
      </c>
      <c r="X70" s="192">
        <f t="shared" si="193"/>
        <v>79041</v>
      </c>
      <c r="Y70" s="192">
        <f t="shared" si="129"/>
        <v>4251</v>
      </c>
      <c r="Z70" s="192">
        <f t="shared" si="130"/>
        <v>5.1037314507995965E-2</v>
      </c>
      <c r="AA70" s="178"/>
      <c r="AB70" s="131"/>
      <c r="AC70" s="131"/>
      <c r="AD70" s="131"/>
      <c r="AE70" s="7"/>
      <c r="AF70" s="7"/>
      <c r="AG70" s="7"/>
    </row>
    <row r="71" spans="1:33" ht="30" customHeight="1" x14ac:dyDescent="0.2">
      <c r="A71" s="179" t="s">
        <v>74</v>
      </c>
      <c r="B71" s="180">
        <v>4</v>
      </c>
      <c r="C71" s="181" t="s">
        <v>149</v>
      </c>
      <c r="D71" s="182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6"/>
      <c r="X71" s="106"/>
      <c r="Y71" s="183"/>
      <c r="Z71" s="106"/>
      <c r="AA71" s="107"/>
      <c r="AB71" s="7"/>
      <c r="AC71" s="7"/>
      <c r="AD71" s="7"/>
      <c r="AE71" s="7"/>
      <c r="AF71" s="7"/>
      <c r="AG71" s="7"/>
    </row>
    <row r="72" spans="1:33" ht="30" customHeight="1" x14ac:dyDescent="0.2">
      <c r="A72" s="108" t="s">
        <v>76</v>
      </c>
      <c r="B72" s="155" t="s">
        <v>150</v>
      </c>
      <c r="C72" s="193" t="s">
        <v>151</v>
      </c>
      <c r="D72" s="111"/>
      <c r="E72" s="112">
        <f>SUM(E73:E75)</f>
        <v>0</v>
      </c>
      <c r="F72" s="113"/>
      <c r="G72" s="114">
        <f t="shared" ref="G72:H72" si="194">SUM(G73:G75)</f>
        <v>0</v>
      </c>
      <c r="H72" s="112">
        <f t="shared" si="194"/>
        <v>0</v>
      </c>
      <c r="I72" s="113"/>
      <c r="J72" s="114">
        <f t="shared" ref="J72:K72" si="195">SUM(J73:J75)</f>
        <v>0</v>
      </c>
      <c r="K72" s="112">
        <f t="shared" si="195"/>
        <v>0</v>
      </c>
      <c r="L72" s="113"/>
      <c r="M72" s="114">
        <f t="shared" ref="M72:N72" si="196">SUM(M73:M75)</f>
        <v>0</v>
      </c>
      <c r="N72" s="112">
        <f t="shared" si="196"/>
        <v>0</v>
      </c>
      <c r="O72" s="113"/>
      <c r="P72" s="114">
        <f t="shared" ref="P72:Q72" si="197">SUM(P73:P75)</f>
        <v>0</v>
      </c>
      <c r="Q72" s="112">
        <f t="shared" si="197"/>
        <v>0</v>
      </c>
      <c r="R72" s="113"/>
      <c r="S72" s="114">
        <f t="shared" ref="S72:T72" si="198">SUM(S73:S75)</f>
        <v>0</v>
      </c>
      <c r="T72" s="112">
        <f t="shared" si="198"/>
        <v>0</v>
      </c>
      <c r="U72" s="113"/>
      <c r="V72" s="114">
        <f t="shared" ref="V72:X72" si="199">SUM(V73:V75)</f>
        <v>0</v>
      </c>
      <c r="W72" s="114">
        <f t="shared" si="199"/>
        <v>0</v>
      </c>
      <c r="X72" s="114">
        <f t="shared" si="199"/>
        <v>0</v>
      </c>
      <c r="Y72" s="194">
        <f t="shared" ref="Y72:Y92" si="200">W72-X72</f>
        <v>0</v>
      </c>
      <c r="Z72" s="116" t="e">
        <f t="shared" ref="Z72:Z92" si="201">Y72/W72</f>
        <v>#DIV/0!</v>
      </c>
      <c r="AA72" s="117"/>
      <c r="AB72" s="118"/>
      <c r="AC72" s="118"/>
      <c r="AD72" s="118"/>
      <c r="AE72" s="118"/>
      <c r="AF72" s="118"/>
      <c r="AG72" s="118"/>
    </row>
    <row r="73" spans="1:33" ht="30" customHeight="1" x14ac:dyDescent="0.2">
      <c r="A73" s="119" t="s">
        <v>79</v>
      </c>
      <c r="B73" s="120" t="s">
        <v>152</v>
      </c>
      <c r="C73" s="188" t="s">
        <v>153</v>
      </c>
      <c r="D73" s="195" t="s">
        <v>154</v>
      </c>
      <c r="E73" s="196"/>
      <c r="F73" s="197"/>
      <c r="G73" s="198">
        <f t="shared" ref="G73:G75" si="202">E73*F73</f>
        <v>0</v>
      </c>
      <c r="H73" s="196"/>
      <c r="I73" s="197"/>
      <c r="J73" s="198">
        <f t="shared" ref="J73:J75" si="203">H73*I73</f>
        <v>0</v>
      </c>
      <c r="K73" s="123"/>
      <c r="L73" s="197"/>
      <c r="M73" s="125">
        <f t="shared" ref="M73:M75" si="204">K73*L73</f>
        <v>0</v>
      </c>
      <c r="N73" s="123"/>
      <c r="O73" s="197"/>
      <c r="P73" s="125">
        <f t="shared" ref="P73:P75" si="205">N73*O73</f>
        <v>0</v>
      </c>
      <c r="Q73" s="123"/>
      <c r="R73" s="197"/>
      <c r="S73" s="125">
        <f t="shared" ref="S73:S75" si="206">Q73*R73</f>
        <v>0</v>
      </c>
      <c r="T73" s="123"/>
      <c r="U73" s="197"/>
      <c r="V73" s="125">
        <f t="shared" ref="V73:V75" si="207">T73*U73</f>
        <v>0</v>
      </c>
      <c r="W73" s="126">
        <f t="shared" ref="W73:W75" si="208">G73+M73+S73</f>
        <v>0</v>
      </c>
      <c r="X73" s="127">
        <f t="shared" ref="X73:X75" si="209">J73+P73+V73</f>
        <v>0</v>
      </c>
      <c r="Y73" s="127">
        <f t="shared" si="200"/>
        <v>0</v>
      </c>
      <c r="Z73" s="128" t="e">
        <f t="shared" si="20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19" t="s">
        <v>79</v>
      </c>
      <c r="B74" s="120" t="s">
        <v>155</v>
      </c>
      <c r="C74" s="188" t="s">
        <v>153</v>
      </c>
      <c r="D74" s="195" t="s">
        <v>154</v>
      </c>
      <c r="E74" s="196"/>
      <c r="F74" s="197"/>
      <c r="G74" s="198">
        <f t="shared" si="202"/>
        <v>0</v>
      </c>
      <c r="H74" s="196"/>
      <c r="I74" s="197"/>
      <c r="J74" s="198">
        <f t="shared" si="203"/>
        <v>0</v>
      </c>
      <c r="K74" s="123"/>
      <c r="L74" s="197"/>
      <c r="M74" s="125">
        <f t="shared" si="204"/>
        <v>0</v>
      </c>
      <c r="N74" s="123"/>
      <c r="O74" s="197"/>
      <c r="P74" s="125">
        <f t="shared" si="205"/>
        <v>0</v>
      </c>
      <c r="Q74" s="123"/>
      <c r="R74" s="197"/>
      <c r="S74" s="125">
        <f t="shared" si="206"/>
        <v>0</v>
      </c>
      <c r="T74" s="123"/>
      <c r="U74" s="197"/>
      <c r="V74" s="125">
        <f t="shared" si="207"/>
        <v>0</v>
      </c>
      <c r="W74" s="126">
        <f t="shared" si="208"/>
        <v>0</v>
      </c>
      <c r="X74" s="127">
        <f t="shared" si="209"/>
        <v>0</v>
      </c>
      <c r="Y74" s="127">
        <f t="shared" si="200"/>
        <v>0</v>
      </c>
      <c r="Z74" s="128" t="e">
        <f t="shared" si="20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47" t="s">
        <v>79</v>
      </c>
      <c r="B75" s="133" t="s">
        <v>156</v>
      </c>
      <c r="C75" s="164" t="s">
        <v>153</v>
      </c>
      <c r="D75" s="195" t="s">
        <v>154</v>
      </c>
      <c r="E75" s="199"/>
      <c r="F75" s="200"/>
      <c r="G75" s="201">
        <f t="shared" si="202"/>
        <v>0</v>
      </c>
      <c r="H75" s="199"/>
      <c r="I75" s="200"/>
      <c r="J75" s="201">
        <f t="shared" si="203"/>
        <v>0</v>
      </c>
      <c r="K75" s="135"/>
      <c r="L75" s="200"/>
      <c r="M75" s="137">
        <f t="shared" si="204"/>
        <v>0</v>
      </c>
      <c r="N75" s="135"/>
      <c r="O75" s="200"/>
      <c r="P75" s="137">
        <f t="shared" si="205"/>
        <v>0</v>
      </c>
      <c r="Q75" s="135"/>
      <c r="R75" s="200"/>
      <c r="S75" s="137">
        <f t="shared" si="206"/>
        <v>0</v>
      </c>
      <c r="T75" s="135"/>
      <c r="U75" s="200"/>
      <c r="V75" s="137">
        <f t="shared" si="207"/>
        <v>0</v>
      </c>
      <c r="W75" s="138">
        <f t="shared" si="208"/>
        <v>0</v>
      </c>
      <c r="X75" s="127">
        <f t="shared" si="209"/>
        <v>0</v>
      </c>
      <c r="Y75" s="127">
        <f t="shared" si="200"/>
        <v>0</v>
      </c>
      <c r="Z75" s="128" t="e">
        <f t="shared" si="201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08" t="s">
        <v>76</v>
      </c>
      <c r="B76" s="155" t="s">
        <v>157</v>
      </c>
      <c r="C76" s="153" t="s">
        <v>158</v>
      </c>
      <c r="D76" s="141"/>
      <c r="E76" s="142">
        <f>SUM(E77:E79)</f>
        <v>0</v>
      </c>
      <c r="F76" s="143"/>
      <c r="G76" s="144">
        <f t="shared" ref="G76:H76" si="210">SUM(G77:G79)</f>
        <v>0</v>
      </c>
      <c r="H76" s="142">
        <f t="shared" si="210"/>
        <v>0</v>
      </c>
      <c r="I76" s="143"/>
      <c r="J76" s="144">
        <f t="shared" ref="J76:K76" si="211">SUM(J77:J79)</f>
        <v>0</v>
      </c>
      <c r="K76" s="142">
        <f t="shared" si="211"/>
        <v>0</v>
      </c>
      <c r="L76" s="143"/>
      <c r="M76" s="144">
        <f t="shared" ref="M76:N76" si="212">SUM(M77:M79)</f>
        <v>0</v>
      </c>
      <c r="N76" s="142">
        <f t="shared" si="212"/>
        <v>0</v>
      </c>
      <c r="O76" s="143"/>
      <c r="P76" s="144">
        <f t="shared" ref="P76:Q76" si="213">SUM(P77:P79)</f>
        <v>0</v>
      </c>
      <c r="Q76" s="142">
        <f t="shared" si="213"/>
        <v>0</v>
      </c>
      <c r="R76" s="143"/>
      <c r="S76" s="144">
        <f t="shared" ref="S76:T76" si="214">SUM(S77:S79)</f>
        <v>0</v>
      </c>
      <c r="T76" s="142">
        <f t="shared" si="214"/>
        <v>0</v>
      </c>
      <c r="U76" s="143"/>
      <c r="V76" s="144">
        <f t="shared" ref="V76:X76" si="215">SUM(V77:V79)</f>
        <v>0</v>
      </c>
      <c r="W76" s="144">
        <f t="shared" si="215"/>
        <v>0</v>
      </c>
      <c r="X76" s="144">
        <f t="shared" si="215"/>
        <v>0</v>
      </c>
      <c r="Y76" s="144">
        <f t="shared" si="200"/>
        <v>0</v>
      </c>
      <c r="Z76" s="144" t="e">
        <f t="shared" si="20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">
      <c r="A77" s="119" t="s">
        <v>79</v>
      </c>
      <c r="B77" s="120" t="s">
        <v>159</v>
      </c>
      <c r="C77" s="202" t="s">
        <v>160</v>
      </c>
      <c r="D77" s="203" t="s">
        <v>161</v>
      </c>
      <c r="E77" s="123"/>
      <c r="F77" s="124"/>
      <c r="G77" s="125">
        <f t="shared" ref="G77:G79" si="216">E77*F77</f>
        <v>0</v>
      </c>
      <c r="H77" s="123"/>
      <c r="I77" s="124"/>
      <c r="J77" s="125">
        <f t="shared" ref="J77:J79" si="217">H77*I77</f>
        <v>0</v>
      </c>
      <c r="K77" s="123"/>
      <c r="L77" s="124"/>
      <c r="M77" s="125">
        <f t="shared" ref="M77:M79" si="218">K77*L77</f>
        <v>0</v>
      </c>
      <c r="N77" s="123"/>
      <c r="O77" s="124"/>
      <c r="P77" s="125">
        <f t="shared" ref="P77:P79" si="219">N77*O77</f>
        <v>0</v>
      </c>
      <c r="Q77" s="123"/>
      <c r="R77" s="124"/>
      <c r="S77" s="125">
        <f t="shared" ref="S77:S79" si="220">Q77*R77</f>
        <v>0</v>
      </c>
      <c r="T77" s="123"/>
      <c r="U77" s="124"/>
      <c r="V77" s="125">
        <f t="shared" ref="V77:V79" si="221">T77*U77</f>
        <v>0</v>
      </c>
      <c r="W77" s="126">
        <f t="shared" ref="W77:W79" si="222">G77+M77+S77</f>
        <v>0</v>
      </c>
      <c r="X77" s="127">
        <f t="shared" ref="X77:X79" si="223">J77+P77+V77</f>
        <v>0</v>
      </c>
      <c r="Y77" s="127">
        <f t="shared" si="200"/>
        <v>0</v>
      </c>
      <c r="Z77" s="128" t="e">
        <f t="shared" si="20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19" t="s">
        <v>79</v>
      </c>
      <c r="B78" s="120" t="s">
        <v>162</v>
      </c>
      <c r="C78" s="202" t="s">
        <v>136</v>
      </c>
      <c r="D78" s="203" t="s">
        <v>161</v>
      </c>
      <c r="E78" s="123"/>
      <c r="F78" s="124"/>
      <c r="G78" s="125">
        <f t="shared" si="216"/>
        <v>0</v>
      </c>
      <c r="H78" s="123"/>
      <c r="I78" s="124"/>
      <c r="J78" s="125">
        <f t="shared" si="217"/>
        <v>0</v>
      </c>
      <c r="K78" s="123"/>
      <c r="L78" s="124"/>
      <c r="M78" s="125">
        <f t="shared" si="218"/>
        <v>0</v>
      </c>
      <c r="N78" s="123"/>
      <c r="O78" s="124"/>
      <c r="P78" s="125">
        <f t="shared" si="219"/>
        <v>0</v>
      </c>
      <c r="Q78" s="123"/>
      <c r="R78" s="124"/>
      <c r="S78" s="125">
        <f t="shared" si="220"/>
        <v>0</v>
      </c>
      <c r="T78" s="123"/>
      <c r="U78" s="124"/>
      <c r="V78" s="125">
        <f t="shared" si="221"/>
        <v>0</v>
      </c>
      <c r="W78" s="126">
        <f t="shared" si="222"/>
        <v>0</v>
      </c>
      <c r="X78" s="127">
        <f t="shared" si="223"/>
        <v>0</v>
      </c>
      <c r="Y78" s="127">
        <f t="shared" si="200"/>
        <v>0</v>
      </c>
      <c r="Z78" s="128" t="e">
        <f t="shared" si="20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32" t="s">
        <v>79</v>
      </c>
      <c r="B79" s="154" t="s">
        <v>163</v>
      </c>
      <c r="C79" s="204" t="s">
        <v>138</v>
      </c>
      <c r="D79" s="203" t="s">
        <v>161</v>
      </c>
      <c r="E79" s="135"/>
      <c r="F79" s="136"/>
      <c r="G79" s="137">
        <f t="shared" si="216"/>
        <v>0</v>
      </c>
      <c r="H79" s="135"/>
      <c r="I79" s="136"/>
      <c r="J79" s="137">
        <f t="shared" si="217"/>
        <v>0</v>
      </c>
      <c r="K79" s="135"/>
      <c r="L79" s="136"/>
      <c r="M79" s="137">
        <f t="shared" si="218"/>
        <v>0</v>
      </c>
      <c r="N79" s="135"/>
      <c r="O79" s="136"/>
      <c r="P79" s="137">
        <f t="shared" si="219"/>
        <v>0</v>
      </c>
      <c r="Q79" s="135"/>
      <c r="R79" s="136"/>
      <c r="S79" s="137">
        <f t="shared" si="220"/>
        <v>0</v>
      </c>
      <c r="T79" s="135"/>
      <c r="U79" s="136"/>
      <c r="V79" s="137">
        <f t="shared" si="221"/>
        <v>0</v>
      </c>
      <c r="W79" s="138">
        <f t="shared" si="222"/>
        <v>0</v>
      </c>
      <c r="X79" s="127">
        <f t="shared" si="223"/>
        <v>0</v>
      </c>
      <c r="Y79" s="127">
        <f t="shared" si="200"/>
        <v>0</v>
      </c>
      <c r="Z79" s="128" t="e">
        <f t="shared" si="20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08" t="s">
        <v>76</v>
      </c>
      <c r="B80" s="155" t="s">
        <v>164</v>
      </c>
      <c r="C80" s="153" t="s">
        <v>165</v>
      </c>
      <c r="D80" s="141"/>
      <c r="E80" s="142">
        <f>SUM(E81:E83)</f>
        <v>0</v>
      </c>
      <c r="F80" s="143"/>
      <c r="G80" s="144">
        <f t="shared" ref="G80:H80" si="224">SUM(G81:G83)</f>
        <v>0</v>
      </c>
      <c r="H80" s="142">
        <f t="shared" si="224"/>
        <v>0</v>
      </c>
      <c r="I80" s="143"/>
      <c r="J80" s="144">
        <f t="shared" ref="J80:K80" si="225">SUM(J81:J83)</f>
        <v>0</v>
      </c>
      <c r="K80" s="142">
        <f t="shared" si="225"/>
        <v>0</v>
      </c>
      <c r="L80" s="143"/>
      <c r="M80" s="144">
        <f t="shared" ref="M80:N80" si="226">SUM(M81:M83)</f>
        <v>0</v>
      </c>
      <c r="N80" s="142">
        <f t="shared" si="226"/>
        <v>0</v>
      </c>
      <c r="O80" s="143"/>
      <c r="P80" s="144">
        <f t="shared" ref="P80:Q80" si="227">SUM(P81:P83)</f>
        <v>0</v>
      </c>
      <c r="Q80" s="142">
        <f t="shared" si="227"/>
        <v>0</v>
      </c>
      <c r="R80" s="143"/>
      <c r="S80" s="144">
        <f t="shared" ref="S80:T80" si="228">SUM(S81:S83)</f>
        <v>0</v>
      </c>
      <c r="T80" s="142">
        <f t="shared" si="228"/>
        <v>0</v>
      </c>
      <c r="U80" s="143"/>
      <c r="V80" s="144">
        <f t="shared" ref="V80:X80" si="229">SUM(V81:V83)</f>
        <v>0</v>
      </c>
      <c r="W80" s="144">
        <f t="shared" si="229"/>
        <v>0</v>
      </c>
      <c r="X80" s="144">
        <f t="shared" si="229"/>
        <v>0</v>
      </c>
      <c r="Y80" s="144">
        <f t="shared" si="200"/>
        <v>0</v>
      </c>
      <c r="Z80" s="144" t="e">
        <f t="shared" si="201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">
      <c r="A81" s="119" t="s">
        <v>79</v>
      </c>
      <c r="B81" s="120" t="s">
        <v>166</v>
      </c>
      <c r="C81" s="202" t="s">
        <v>167</v>
      </c>
      <c r="D81" s="203" t="s">
        <v>168</v>
      </c>
      <c r="E81" s="123"/>
      <c r="F81" s="124"/>
      <c r="G81" s="125">
        <f t="shared" ref="G81:G83" si="230">E81*F81</f>
        <v>0</v>
      </c>
      <c r="H81" s="123"/>
      <c r="I81" s="124"/>
      <c r="J81" s="125">
        <f t="shared" ref="J81:J83" si="231">H81*I81</f>
        <v>0</v>
      </c>
      <c r="K81" s="123"/>
      <c r="L81" s="124"/>
      <c r="M81" s="125">
        <f t="shared" ref="M81:M83" si="232">K81*L81</f>
        <v>0</v>
      </c>
      <c r="N81" s="123"/>
      <c r="O81" s="124"/>
      <c r="P81" s="125">
        <f t="shared" ref="P81:P83" si="233">N81*O81</f>
        <v>0</v>
      </c>
      <c r="Q81" s="123"/>
      <c r="R81" s="124"/>
      <c r="S81" s="125">
        <f t="shared" ref="S81:S83" si="234">Q81*R81</f>
        <v>0</v>
      </c>
      <c r="T81" s="123"/>
      <c r="U81" s="124"/>
      <c r="V81" s="125">
        <f t="shared" ref="V81:V83" si="235">T81*U81</f>
        <v>0</v>
      </c>
      <c r="W81" s="126">
        <f t="shared" ref="W81:W83" si="236">G81+M81+S81</f>
        <v>0</v>
      </c>
      <c r="X81" s="127">
        <f t="shared" ref="X81:X83" si="237">J81+P81+V81</f>
        <v>0</v>
      </c>
      <c r="Y81" s="127">
        <f t="shared" si="200"/>
        <v>0</v>
      </c>
      <c r="Z81" s="128" t="e">
        <f t="shared" si="20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79</v>
      </c>
      <c r="B82" s="120" t="s">
        <v>169</v>
      </c>
      <c r="C82" s="202" t="s">
        <v>170</v>
      </c>
      <c r="D82" s="203" t="s">
        <v>168</v>
      </c>
      <c r="E82" s="123"/>
      <c r="F82" s="124"/>
      <c r="G82" s="125">
        <f t="shared" si="230"/>
        <v>0</v>
      </c>
      <c r="H82" s="123"/>
      <c r="I82" s="124"/>
      <c r="J82" s="125">
        <f t="shared" si="231"/>
        <v>0</v>
      </c>
      <c r="K82" s="123"/>
      <c r="L82" s="124"/>
      <c r="M82" s="125">
        <f t="shared" si="232"/>
        <v>0</v>
      </c>
      <c r="N82" s="123"/>
      <c r="O82" s="124"/>
      <c r="P82" s="125">
        <f t="shared" si="233"/>
        <v>0</v>
      </c>
      <c r="Q82" s="123"/>
      <c r="R82" s="124"/>
      <c r="S82" s="125">
        <f t="shared" si="234"/>
        <v>0</v>
      </c>
      <c r="T82" s="123"/>
      <c r="U82" s="124"/>
      <c r="V82" s="125">
        <f t="shared" si="235"/>
        <v>0</v>
      </c>
      <c r="W82" s="126">
        <f t="shared" si="236"/>
        <v>0</v>
      </c>
      <c r="X82" s="127">
        <f t="shared" si="237"/>
        <v>0</v>
      </c>
      <c r="Y82" s="127">
        <f t="shared" si="200"/>
        <v>0</v>
      </c>
      <c r="Z82" s="128" t="e">
        <f t="shared" si="20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79</v>
      </c>
      <c r="B83" s="154" t="s">
        <v>171</v>
      </c>
      <c r="C83" s="204" t="s">
        <v>172</v>
      </c>
      <c r="D83" s="205" t="s">
        <v>168</v>
      </c>
      <c r="E83" s="135"/>
      <c r="F83" s="136"/>
      <c r="G83" s="137">
        <f t="shared" si="230"/>
        <v>0</v>
      </c>
      <c r="H83" s="135"/>
      <c r="I83" s="136"/>
      <c r="J83" s="137">
        <f t="shared" si="231"/>
        <v>0</v>
      </c>
      <c r="K83" s="135"/>
      <c r="L83" s="136"/>
      <c r="M83" s="137">
        <f t="shared" si="232"/>
        <v>0</v>
      </c>
      <c r="N83" s="135"/>
      <c r="O83" s="136"/>
      <c r="P83" s="137">
        <f t="shared" si="233"/>
        <v>0</v>
      </c>
      <c r="Q83" s="135"/>
      <c r="R83" s="136"/>
      <c r="S83" s="137">
        <f t="shared" si="234"/>
        <v>0</v>
      </c>
      <c r="T83" s="135"/>
      <c r="U83" s="136"/>
      <c r="V83" s="137">
        <f t="shared" si="235"/>
        <v>0</v>
      </c>
      <c r="W83" s="138">
        <f t="shared" si="236"/>
        <v>0</v>
      </c>
      <c r="X83" s="127">
        <f t="shared" si="237"/>
        <v>0</v>
      </c>
      <c r="Y83" s="127">
        <f t="shared" si="200"/>
        <v>0</v>
      </c>
      <c r="Z83" s="128" t="e">
        <f t="shared" si="201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76</v>
      </c>
      <c r="B84" s="155" t="s">
        <v>173</v>
      </c>
      <c r="C84" s="153" t="s">
        <v>174</v>
      </c>
      <c r="D84" s="141"/>
      <c r="E84" s="142">
        <f>SUM(E85:E87)</f>
        <v>0</v>
      </c>
      <c r="F84" s="143"/>
      <c r="G84" s="144">
        <f t="shared" ref="G84:H84" si="238">SUM(G85:G87)</f>
        <v>0</v>
      </c>
      <c r="H84" s="142">
        <f t="shared" si="238"/>
        <v>0</v>
      </c>
      <c r="I84" s="143"/>
      <c r="J84" s="144">
        <f t="shared" ref="J84:K84" si="239">SUM(J85:J87)</f>
        <v>0</v>
      </c>
      <c r="K84" s="142">
        <f t="shared" si="239"/>
        <v>0</v>
      </c>
      <c r="L84" s="143"/>
      <c r="M84" s="144">
        <f t="shared" ref="M84:N84" si="240">SUM(M85:M87)</f>
        <v>0</v>
      </c>
      <c r="N84" s="142">
        <f t="shared" si="240"/>
        <v>0</v>
      </c>
      <c r="O84" s="143"/>
      <c r="P84" s="144">
        <f t="shared" ref="P84:Q84" si="241">SUM(P85:P87)</f>
        <v>0</v>
      </c>
      <c r="Q84" s="142">
        <f t="shared" si="241"/>
        <v>0</v>
      </c>
      <c r="R84" s="143"/>
      <c r="S84" s="144">
        <f t="shared" ref="S84:T84" si="242">SUM(S85:S87)</f>
        <v>0</v>
      </c>
      <c r="T84" s="142">
        <f t="shared" si="242"/>
        <v>0</v>
      </c>
      <c r="U84" s="143"/>
      <c r="V84" s="144">
        <f t="shared" ref="V84:X84" si="243">SUM(V85:V87)</f>
        <v>0</v>
      </c>
      <c r="W84" s="144">
        <f t="shared" si="243"/>
        <v>0</v>
      </c>
      <c r="X84" s="144">
        <f t="shared" si="243"/>
        <v>0</v>
      </c>
      <c r="Y84" s="144">
        <f t="shared" si="200"/>
        <v>0</v>
      </c>
      <c r="Z84" s="144" t="e">
        <f t="shared" si="201"/>
        <v>#DIV/0!</v>
      </c>
      <c r="AA84" s="146"/>
      <c r="AB84" s="118"/>
      <c r="AC84" s="118"/>
      <c r="AD84" s="118"/>
      <c r="AE84" s="118"/>
      <c r="AF84" s="118"/>
      <c r="AG84" s="118"/>
    </row>
    <row r="85" spans="1:33" ht="30" customHeight="1" x14ac:dyDescent="0.2">
      <c r="A85" s="119" t="s">
        <v>79</v>
      </c>
      <c r="B85" s="120" t="s">
        <v>175</v>
      </c>
      <c r="C85" s="188" t="s">
        <v>176</v>
      </c>
      <c r="D85" s="203" t="s">
        <v>114</v>
      </c>
      <c r="E85" s="123"/>
      <c r="F85" s="124"/>
      <c r="G85" s="125">
        <f t="shared" ref="G85:G87" si="244">E85*F85</f>
        <v>0</v>
      </c>
      <c r="H85" s="123"/>
      <c r="I85" s="124"/>
      <c r="J85" s="125">
        <f t="shared" ref="J85:J87" si="245">H85*I85</f>
        <v>0</v>
      </c>
      <c r="K85" s="123"/>
      <c r="L85" s="124"/>
      <c r="M85" s="125">
        <f t="shared" ref="M85:M87" si="246">K85*L85</f>
        <v>0</v>
      </c>
      <c r="N85" s="123"/>
      <c r="O85" s="124"/>
      <c r="P85" s="125">
        <f t="shared" ref="P85:P87" si="247">N85*O85</f>
        <v>0</v>
      </c>
      <c r="Q85" s="123"/>
      <c r="R85" s="124"/>
      <c r="S85" s="125">
        <f t="shared" ref="S85:S87" si="248">Q85*R85</f>
        <v>0</v>
      </c>
      <c r="T85" s="123"/>
      <c r="U85" s="124"/>
      <c r="V85" s="125">
        <f t="shared" ref="V85:V87" si="249">T85*U85</f>
        <v>0</v>
      </c>
      <c r="W85" s="126">
        <f t="shared" ref="W85:W87" si="250">G85+M85+S85</f>
        <v>0</v>
      </c>
      <c r="X85" s="127">
        <f t="shared" ref="X85:X87" si="251">J85+P85+V85</f>
        <v>0</v>
      </c>
      <c r="Y85" s="127">
        <f t="shared" si="200"/>
        <v>0</v>
      </c>
      <c r="Z85" s="128" t="e">
        <f t="shared" si="20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79</v>
      </c>
      <c r="B86" s="206" t="s">
        <v>177</v>
      </c>
      <c r="C86" s="188" t="s">
        <v>176</v>
      </c>
      <c r="D86" s="203" t="s">
        <v>114</v>
      </c>
      <c r="E86" s="123"/>
      <c r="F86" s="124"/>
      <c r="G86" s="125">
        <f t="shared" si="244"/>
        <v>0</v>
      </c>
      <c r="H86" s="123"/>
      <c r="I86" s="124"/>
      <c r="J86" s="125">
        <f t="shared" si="245"/>
        <v>0</v>
      </c>
      <c r="K86" s="123"/>
      <c r="L86" s="124"/>
      <c r="M86" s="125">
        <f t="shared" si="246"/>
        <v>0</v>
      </c>
      <c r="N86" s="123"/>
      <c r="O86" s="124"/>
      <c r="P86" s="125">
        <f t="shared" si="247"/>
        <v>0</v>
      </c>
      <c r="Q86" s="123"/>
      <c r="R86" s="124"/>
      <c r="S86" s="125">
        <f t="shared" si="248"/>
        <v>0</v>
      </c>
      <c r="T86" s="123"/>
      <c r="U86" s="124"/>
      <c r="V86" s="125">
        <f t="shared" si="249"/>
        <v>0</v>
      </c>
      <c r="W86" s="126">
        <f t="shared" si="250"/>
        <v>0</v>
      </c>
      <c r="X86" s="127">
        <f t="shared" si="251"/>
        <v>0</v>
      </c>
      <c r="Y86" s="127">
        <f t="shared" si="200"/>
        <v>0</v>
      </c>
      <c r="Z86" s="128" t="e">
        <f t="shared" si="20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79</v>
      </c>
      <c r="B87" s="207" t="s">
        <v>178</v>
      </c>
      <c r="C87" s="164" t="s">
        <v>176</v>
      </c>
      <c r="D87" s="205" t="s">
        <v>114</v>
      </c>
      <c r="E87" s="135"/>
      <c r="F87" s="136"/>
      <c r="G87" s="137">
        <f t="shared" si="244"/>
        <v>0</v>
      </c>
      <c r="H87" s="135"/>
      <c r="I87" s="136"/>
      <c r="J87" s="137">
        <f t="shared" si="245"/>
        <v>0</v>
      </c>
      <c r="K87" s="135"/>
      <c r="L87" s="136"/>
      <c r="M87" s="137">
        <f t="shared" si="246"/>
        <v>0</v>
      </c>
      <c r="N87" s="135"/>
      <c r="O87" s="136"/>
      <c r="P87" s="137">
        <f t="shared" si="247"/>
        <v>0</v>
      </c>
      <c r="Q87" s="135"/>
      <c r="R87" s="136"/>
      <c r="S87" s="137">
        <f t="shared" si="248"/>
        <v>0</v>
      </c>
      <c r="T87" s="135"/>
      <c r="U87" s="136"/>
      <c r="V87" s="137">
        <f t="shared" si="249"/>
        <v>0</v>
      </c>
      <c r="W87" s="138">
        <f t="shared" si="250"/>
        <v>0</v>
      </c>
      <c r="X87" s="127">
        <f t="shared" si="251"/>
        <v>0</v>
      </c>
      <c r="Y87" s="127">
        <f t="shared" si="200"/>
        <v>0</v>
      </c>
      <c r="Z87" s="128" t="e">
        <f t="shared" si="201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76</v>
      </c>
      <c r="B88" s="155" t="s">
        <v>179</v>
      </c>
      <c r="C88" s="153" t="s">
        <v>180</v>
      </c>
      <c r="D88" s="141"/>
      <c r="E88" s="142">
        <f>SUM(E89:E91)</f>
        <v>0</v>
      </c>
      <c r="F88" s="143"/>
      <c r="G88" s="144">
        <f t="shared" ref="G88:H88" si="252">SUM(G89:G91)</f>
        <v>0</v>
      </c>
      <c r="H88" s="142">
        <f t="shared" si="252"/>
        <v>0</v>
      </c>
      <c r="I88" s="143"/>
      <c r="J88" s="144">
        <f t="shared" ref="J88:K88" si="253">SUM(J89:J91)</f>
        <v>0</v>
      </c>
      <c r="K88" s="142">
        <f t="shared" si="253"/>
        <v>0</v>
      </c>
      <c r="L88" s="143"/>
      <c r="M88" s="144">
        <f t="shared" ref="M88:N88" si="254">SUM(M89:M91)</f>
        <v>0</v>
      </c>
      <c r="N88" s="142">
        <f t="shared" si="254"/>
        <v>0</v>
      </c>
      <c r="O88" s="143"/>
      <c r="P88" s="144">
        <f t="shared" ref="P88:Q88" si="255">SUM(P89:P91)</f>
        <v>0</v>
      </c>
      <c r="Q88" s="142">
        <f t="shared" si="255"/>
        <v>0</v>
      </c>
      <c r="R88" s="143"/>
      <c r="S88" s="144">
        <f t="shared" ref="S88:T88" si="256">SUM(S89:S91)</f>
        <v>0</v>
      </c>
      <c r="T88" s="142">
        <f t="shared" si="256"/>
        <v>0</v>
      </c>
      <c r="U88" s="143"/>
      <c r="V88" s="144">
        <f t="shared" ref="V88:X88" si="257">SUM(V89:V91)</f>
        <v>0</v>
      </c>
      <c r="W88" s="144">
        <f t="shared" si="257"/>
        <v>0</v>
      </c>
      <c r="X88" s="144">
        <f t="shared" si="257"/>
        <v>0</v>
      </c>
      <c r="Y88" s="144">
        <f t="shared" si="200"/>
        <v>0</v>
      </c>
      <c r="Z88" s="144" t="e">
        <f t="shared" si="201"/>
        <v>#DIV/0!</v>
      </c>
      <c r="AA88" s="146"/>
      <c r="AB88" s="118"/>
      <c r="AC88" s="118"/>
      <c r="AD88" s="118"/>
      <c r="AE88" s="118"/>
      <c r="AF88" s="118"/>
      <c r="AG88" s="118"/>
    </row>
    <row r="89" spans="1:33" ht="30" customHeight="1" x14ac:dyDescent="0.2">
      <c r="A89" s="119" t="s">
        <v>79</v>
      </c>
      <c r="B89" s="120" t="s">
        <v>181</v>
      </c>
      <c r="C89" s="188" t="s">
        <v>176</v>
      </c>
      <c r="D89" s="203" t="s">
        <v>114</v>
      </c>
      <c r="E89" s="123"/>
      <c r="F89" s="124"/>
      <c r="G89" s="125">
        <f t="shared" ref="G89:G91" si="258">E89*F89</f>
        <v>0</v>
      </c>
      <c r="H89" s="123"/>
      <c r="I89" s="124"/>
      <c r="J89" s="125">
        <f t="shared" ref="J89:J91" si="259">H89*I89</f>
        <v>0</v>
      </c>
      <c r="K89" s="123"/>
      <c r="L89" s="124"/>
      <c r="M89" s="125">
        <f t="shared" ref="M89:M91" si="260">K89*L89</f>
        <v>0</v>
      </c>
      <c r="N89" s="123"/>
      <c r="O89" s="124"/>
      <c r="P89" s="125">
        <f t="shared" ref="P89:P91" si="261">N89*O89</f>
        <v>0</v>
      </c>
      <c r="Q89" s="123"/>
      <c r="R89" s="124"/>
      <c r="S89" s="125">
        <f t="shared" ref="S89:S91" si="262">Q89*R89</f>
        <v>0</v>
      </c>
      <c r="T89" s="123"/>
      <c r="U89" s="124"/>
      <c r="V89" s="125">
        <f t="shared" ref="V89:V91" si="263">T89*U89</f>
        <v>0</v>
      </c>
      <c r="W89" s="126">
        <f t="shared" ref="W89:W91" si="264">G89+M89+S89</f>
        <v>0</v>
      </c>
      <c r="X89" s="127">
        <f t="shared" ref="X89:X91" si="265">J89+P89+V89</f>
        <v>0</v>
      </c>
      <c r="Y89" s="127">
        <f t="shared" si="200"/>
        <v>0</v>
      </c>
      <c r="Z89" s="128" t="e">
        <f t="shared" si="201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19" t="s">
        <v>79</v>
      </c>
      <c r="B90" s="120" t="s">
        <v>182</v>
      </c>
      <c r="C90" s="188" t="s">
        <v>176</v>
      </c>
      <c r="D90" s="203" t="s">
        <v>114</v>
      </c>
      <c r="E90" s="123"/>
      <c r="F90" s="124"/>
      <c r="G90" s="125">
        <f t="shared" si="258"/>
        <v>0</v>
      </c>
      <c r="H90" s="123"/>
      <c r="I90" s="124"/>
      <c r="J90" s="125">
        <f t="shared" si="259"/>
        <v>0</v>
      </c>
      <c r="K90" s="123"/>
      <c r="L90" s="124"/>
      <c r="M90" s="125">
        <f t="shared" si="260"/>
        <v>0</v>
      </c>
      <c r="N90" s="123"/>
      <c r="O90" s="124"/>
      <c r="P90" s="125">
        <f t="shared" si="261"/>
        <v>0</v>
      </c>
      <c r="Q90" s="123"/>
      <c r="R90" s="124"/>
      <c r="S90" s="125">
        <f t="shared" si="262"/>
        <v>0</v>
      </c>
      <c r="T90" s="123"/>
      <c r="U90" s="124"/>
      <c r="V90" s="125">
        <f t="shared" si="263"/>
        <v>0</v>
      </c>
      <c r="W90" s="126">
        <f t="shared" si="264"/>
        <v>0</v>
      </c>
      <c r="X90" s="127">
        <f t="shared" si="265"/>
        <v>0</v>
      </c>
      <c r="Y90" s="127">
        <f t="shared" si="200"/>
        <v>0</v>
      </c>
      <c r="Z90" s="128" t="e">
        <f t="shared" si="201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79</v>
      </c>
      <c r="B91" s="154" t="s">
        <v>183</v>
      </c>
      <c r="C91" s="164" t="s">
        <v>176</v>
      </c>
      <c r="D91" s="205" t="s">
        <v>114</v>
      </c>
      <c r="E91" s="135"/>
      <c r="F91" s="136"/>
      <c r="G91" s="137">
        <f t="shared" si="258"/>
        <v>0</v>
      </c>
      <c r="H91" s="135"/>
      <c r="I91" s="136"/>
      <c r="J91" s="137">
        <f t="shared" si="259"/>
        <v>0</v>
      </c>
      <c r="K91" s="135"/>
      <c r="L91" s="136"/>
      <c r="M91" s="137">
        <f t="shared" si="260"/>
        <v>0</v>
      </c>
      <c r="N91" s="135"/>
      <c r="O91" s="136"/>
      <c r="P91" s="137">
        <f t="shared" si="261"/>
        <v>0</v>
      </c>
      <c r="Q91" s="135"/>
      <c r="R91" s="136"/>
      <c r="S91" s="137">
        <f t="shared" si="262"/>
        <v>0</v>
      </c>
      <c r="T91" s="135"/>
      <c r="U91" s="136"/>
      <c r="V91" s="137">
        <f t="shared" si="263"/>
        <v>0</v>
      </c>
      <c r="W91" s="138">
        <f t="shared" si="264"/>
        <v>0</v>
      </c>
      <c r="X91" s="127">
        <f t="shared" si="265"/>
        <v>0</v>
      </c>
      <c r="Y91" s="166">
        <f t="shared" si="200"/>
        <v>0</v>
      </c>
      <c r="Z91" s="128" t="e">
        <f t="shared" si="201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67" t="s">
        <v>184</v>
      </c>
      <c r="B92" s="168"/>
      <c r="C92" s="169"/>
      <c r="D92" s="170"/>
      <c r="E92" s="174">
        <f>E88+E84+E80+E76+E72</f>
        <v>0</v>
      </c>
      <c r="F92" s="190"/>
      <c r="G92" s="173">
        <f t="shared" ref="G92:H92" si="266">G88+G84+G80+G76+G72</f>
        <v>0</v>
      </c>
      <c r="H92" s="174">
        <f t="shared" si="266"/>
        <v>0</v>
      </c>
      <c r="I92" s="190"/>
      <c r="J92" s="173">
        <f t="shared" ref="J92:K92" si="267">J88+J84+J80+J76+J72</f>
        <v>0</v>
      </c>
      <c r="K92" s="191">
        <f t="shared" si="267"/>
        <v>0</v>
      </c>
      <c r="L92" s="190"/>
      <c r="M92" s="173">
        <f t="shared" ref="M92:N92" si="268">M88+M84+M80+M76+M72</f>
        <v>0</v>
      </c>
      <c r="N92" s="191">
        <f t="shared" si="268"/>
        <v>0</v>
      </c>
      <c r="O92" s="190"/>
      <c r="P92" s="173">
        <f t="shared" ref="P92:Q92" si="269">P88+P84+P80+P76+P72</f>
        <v>0</v>
      </c>
      <c r="Q92" s="191">
        <f t="shared" si="269"/>
        <v>0</v>
      </c>
      <c r="R92" s="190"/>
      <c r="S92" s="173">
        <f t="shared" ref="S92:T92" si="270">S88+S84+S80+S76+S72</f>
        <v>0</v>
      </c>
      <c r="T92" s="191">
        <f t="shared" si="270"/>
        <v>0</v>
      </c>
      <c r="U92" s="190"/>
      <c r="V92" s="173">
        <f t="shared" ref="V92:X92" si="271">V88+V84+V80+V76+V72</f>
        <v>0</v>
      </c>
      <c r="W92" s="192">
        <f t="shared" si="271"/>
        <v>0</v>
      </c>
      <c r="X92" s="208">
        <f t="shared" si="271"/>
        <v>0</v>
      </c>
      <c r="Y92" s="209">
        <f t="shared" si="200"/>
        <v>0</v>
      </c>
      <c r="Z92" s="209" t="e">
        <f t="shared" si="201"/>
        <v>#DIV/0!</v>
      </c>
      <c r="AA92" s="178"/>
      <c r="AB92" s="7"/>
      <c r="AC92" s="7"/>
      <c r="AD92" s="7"/>
      <c r="AE92" s="7"/>
      <c r="AF92" s="7"/>
      <c r="AG92" s="7"/>
    </row>
    <row r="93" spans="1:33" ht="30" customHeight="1" x14ac:dyDescent="0.2">
      <c r="A93" s="210" t="s">
        <v>74</v>
      </c>
      <c r="B93" s="211">
        <v>5</v>
      </c>
      <c r="C93" s="212" t="s">
        <v>185</v>
      </c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76</v>
      </c>
      <c r="B94" s="155" t="s">
        <v>186</v>
      </c>
      <c r="C94" s="140" t="s">
        <v>187</v>
      </c>
      <c r="D94" s="141"/>
      <c r="E94" s="142">
        <f>SUM(E95:E97)</f>
        <v>0</v>
      </c>
      <c r="F94" s="143"/>
      <c r="G94" s="144">
        <f t="shared" ref="G94:H94" si="272">SUM(G95:G97)</f>
        <v>0</v>
      </c>
      <c r="H94" s="142">
        <f t="shared" si="272"/>
        <v>0</v>
      </c>
      <c r="I94" s="143"/>
      <c r="J94" s="144">
        <f t="shared" ref="J94:K94" si="273">SUM(J95:J97)</f>
        <v>0</v>
      </c>
      <c r="K94" s="142">
        <f t="shared" si="273"/>
        <v>0</v>
      </c>
      <c r="L94" s="143"/>
      <c r="M94" s="144">
        <f t="shared" ref="M94:N94" si="274">SUM(M95:M97)</f>
        <v>0</v>
      </c>
      <c r="N94" s="142">
        <f t="shared" si="274"/>
        <v>0</v>
      </c>
      <c r="O94" s="143"/>
      <c r="P94" s="144">
        <f t="shared" ref="P94:Q94" si="275">SUM(P95:P97)</f>
        <v>0</v>
      </c>
      <c r="Q94" s="142">
        <f t="shared" si="275"/>
        <v>0</v>
      </c>
      <c r="R94" s="143"/>
      <c r="S94" s="144">
        <f t="shared" ref="S94:T94" si="276">SUM(S95:S97)</f>
        <v>0</v>
      </c>
      <c r="T94" s="142">
        <f t="shared" si="276"/>
        <v>0</v>
      </c>
      <c r="U94" s="143"/>
      <c r="V94" s="144">
        <f t="shared" ref="V94:X94" si="277">SUM(V95:V97)</f>
        <v>0</v>
      </c>
      <c r="W94" s="214">
        <f t="shared" si="277"/>
        <v>0</v>
      </c>
      <c r="X94" s="214">
        <f t="shared" si="277"/>
        <v>0</v>
      </c>
      <c r="Y94" s="214">
        <f t="shared" ref="Y94:Y106" si="278">W94-X94</f>
        <v>0</v>
      </c>
      <c r="Z94" s="116" t="e">
        <f t="shared" ref="Z94:Z106" si="279">Y94/W94</f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19" t="s">
        <v>79</v>
      </c>
      <c r="B95" s="120" t="s">
        <v>188</v>
      </c>
      <c r="C95" s="215" t="s">
        <v>189</v>
      </c>
      <c r="D95" s="203" t="s">
        <v>190</v>
      </c>
      <c r="E95" s="123"/>
      <c r="F95" s="124"/>
      <c r="G95" s="125">
        <f t="shared" ref="G95:G97" si="280">E95*F95</f>
        <v>0</v>
      </c>
      <c r="H95" s="123"/>
      <c r="I95" s="124"/>
      <c r="J95" s="125">
        <f t="shared" ref="J95:J97" si="281">H95*I95</f>
        <v>0</v>
      </c>
      <c r="K95" s="123"/>
      <c r="L95" s="124"/>
      <c r="M95" s="125">
        <f t="shared" ref="M95:M97" si="282">K95*L95</f>
        <v>0</v>
      </c>
      <c r="N95" s="123"/>
      <c r="O95" s="124"/>
      <c r="P95" s="125">
        <f t="shared" ref="P95:P97" si="283">N95*O95</f>
        <v>0</v>
      </c>
      <c r="Q95" s="123"/>
      <c r="R95" s="124"/>
      <c r="S95" s="125">
        <f t="shared" ref="S95:S97" si="284">Q95*R95</f>
        <v>0</v>
      </c>
      <c r="T95" s="123"/>
      <c r="U95" s="124"/>
      <c r="V95" s="125">
        <f t="shared" ref="V95:V97" si="285">T95*U95</f>
        <v>0</v>
      </c>
      <c r="W95" s="126">
        <f t="shared" ref="W95:W97" si="286">G95+M95+S95</f>
        <v>0</v>
      </c>
      <c r="X95" s="127">
        <f t="shared" ref="X95:X97" si="287">J95+P95+V95</f>
        <v>0</v>
      </c>
      <c r="Y95" s="127">
        <f t="shared" si="278"/>
        <v>0</v>
      </c>
      <c r="Z95" s="128" t="e">
        <f t="shared" si="27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79</v>
      </c>
      <c r="B96" s="120" t="s">
        <v>191</v>
      </c>
      <c r="C96" s="215" t="s">
        <v>189</v>
      </c>
      <c r="D96" s="203" t="s">
        <v>190</v>
      </c>
      <c r="E96" s="123"/>
      <c r="F96" s="124"/>
      <c r="G96" s="125">
        <f t="shared" si="280"/>
        <v>0</v>
      </c>
      <c r="H96" s="123"/>
      <c r="I96" s="124"/>
      <c r="J96" s="125">
        <f t="shared" si="281"/>
        <v>0</v>
      </c>
      <c r="K96" s="123"/>
      <c r="L96" s="124"/>
      <c r="M96" s="125">
        <f t="shared" si="282"/>
        <v>0</v>
      </c>
      <c r="N96" s="123"/>
      <c r="O96" s="124"/>
      <c r="P96" s="125">
        <f t="shared" si="283"/>
        <v>0</v>
      </c>
      <c r="Q96" s="123"/>
      <c r="R96" s="124"/>
      <c r="S96" s="125">
        <f t="shared" si="284"/>
        <v>0</v>
      </c>
      <c r="T96" s="123"/>
      <c r="U96" s="124"/>
      <c r="V96" s="125">
        <f t="shared" si="285"/>
        <v>0</v>
      </c>
      <c r="W96" s="126">
        <f t="shared" si="286"/>
        <v>0</v>
      </c>
      <c r="X96" s="127">
        <f t="shared" si="287"/>
        <v>0</v>
      </c>
      <c r="Y96" s="127">
        <f t="shared" si="278"/>
        <v>0</v>
      </c>
      <c r="Z96" s="128" t="e">
        <f t="shared" si="27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79</v>
      </c>
      <c r="B97" s="133" t="s">
        <v>192</v>
      </c>
      <c r="C97" s="215" t="s">
        <v>189</v>
      </c>
      <c r="D97" s="205" t="s">
        <v>190</v>
      </c>
      <c r="E97" s="135"/>
      <c r="F97" s="136"/>
      <c r="G97" s="137">
        <f t="shared" si="280"/>
        <v>0</v>
      </c>
      <c r="H97" s="135"/>
      <c r="I97" s="136"/>
      <c r="J97" s="137">
        <f t="shared" si="281"/>
        <v>0</v>
      </c>
      <c r="K97" s="135"/>
      <c r="L97" s="136"/>
      <c r="M97" s="137">
        <f t="shared" si="282"/>
        <v>0</v>
      </c>
      <c r="N97" s="135"/>
      <c r="O97" s="136"/>
      <c r="P97" s="137">
        <f t="shared" si="283"/>
        <v>0</v>
      </c>
      <c r="Q97" s="135"/>
      <c r="R97" s="136"/>
      <c r="S97" s="137">
        <f t="shared" si="284"/>
        <v>0</v>
      </c>
      <c r="T97" s="135"/>
      <c r="U97" s="136"/>
      <c r="V97" s="137">
        <f t="shared" si="285"/>
        <v>0</v>
      </c>
      <c r="W97" s="138">
        <f t="shared" si="286"/>
        <v>0</v>
      </c>
      <c r="X97" s="127">
        <f t="shared" si="287"/>
        <v>0</v>
      </c>
      <c r="Y97" s="127">
        <f t="shared" si="278"/>
        <v>0</v>
      </c>
      <c r="Z97" s="128" t="e">
        <f t="shared" si="279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76</v>
      </c>
      <c r="B98" s="155" t="s">
        <v>193</v>
      </c>
      <c r="C98" s="140" t="s">
        <v>194</v>
      </c>
      <c r="D98" s="216"/>
      <c r="E98" s="217">
        <f>SUM(E99:E101)</f>
        <v>0</v>
      </c>
      <c r="F98" s="143"/>
      <c r="G98" s="144">
        <f t="shared" ref="G98:H98" si="288">SUM(G99:G101)</f>
        <v>0</v>
      </c>
      <c r="H98" s="217">
        <f t="shared" si="288"/>
        <v>0</v>
      </c>
      <c r="I98" s="143"/>
      <c r="J98" s="144">
        <f t="shared" ref="J98:K98" si="289">SUM(J99:J101)</f>
        <v>0</v>
      </c>
      <c r="K98" s="217">
        <f t="shared" si="289"/>
        <v>0</v>
      </c>
      <c r="L98" s="143"/>
      <c r="M98" s="144">
        <f t="shared" ref="M98:N98" si="290">SUM(M99:M101)</f>
        <v>0</v>
      </c>
      <c r="N98" s="217">
        <f t="shared" si="290"/>
        <v>0</v>
      </c>
      <c r="O98" s="143"/>
      <c r="P98" s="144">
        <f t="shared" ref="P98:Q98" si="291">SUM(P99:P101)</f>
        <v>0</v>
      </c>
      <c r="Q98" s="217">
        <f t="shared" si="291"/>
        <v>0</v>
      </c>
      <c r="R98" s="143"/>
      <c r="S98" s="144">
        <f t="shared" ref="S98:T98" si="292">SUM(S99:S101)</f>
        <v>0</v>
      </c>
      <c r="T98" s="217">
        <f t="shared" si="292"/>
        <v>0</v>
      </c>
      <c r="U98" s="143"/>
      <c r="V98" s="144">
        <f t="shared" ref="V98:X98" si="293">SUM(V99:V101)</f>
        <v>0</v>
      </c>
      <c r="W98" s="214">
        <f t="shared" si="293"/>
        <v>0</v>
      </c>
      <c r="X98" s="214">
        <f t="shared" si="293"/>
        <v>0</v>
      </c>
      <c r="Y98" s="214">
        <f t="shared" si="278"/>
        <v>0</v>
      </c>
      <c r="Z98" s="214" t="e">
        <f t="shared" si="279"/>
        <v>#DIV/0!</v>
      </c>
      <c r="AA98" s="146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19" t="s">
        <v>79</v>
      </c>
      <c r="B99" s="120" t="s">
        <v>195</v>
      </c>
      <c r="C99" s="215" t="s">
        <v>196</v>
      </c>
      <c r="D99" s="218" t="s">
        <v>114</v>
      </c>
      <c r="E99" s="123"/>
      <c r="F99" s="124"/>
      <c r="G99" s="125">
        <f t="shared" ref="G99:G101" si="294">E99*F99</f>
        <v>0</v>
      </c>
      <c r="H99" s="123"/>
      <c r="I99" s="124"/>
      <c r="J99" s="125">
        <f t="shared" ref="J99:J101" si="295">H99*I99</f>
        <v>0</v>
      </c>
      <c r="K99" s="123"/>
      <c r="L99" s="124"/>
      <c r="M99" s="125">
        <f t="shared" ref="M99:M101" si="296">K99*L99</f>
        <v>0</v>
      </c>
      <c r="N99" s="123"/>
      <c r="O99" s="124"/>
      <c r="P99" s="125">
        <f t="shared" ref="P99:P101" si="297">N99*O99</f>
        <v>0</v>
      </c>
      <c r="Q99" s="123"/>
      <c r="R99" s="124"/>
      <c r="S99" s="125">
        <f t="shared" ref="S99:S101" si="298">Q99*R99</f>
        <v>0</v>
      </c>
      <c r="T99" s="123"/>
      <c r="U99" s="124"/>
      <c r="V99" s="125">
        <f t="shared" ref="V99:V101" si="299">T99*U99</f>
        <v>0</v>
      </c>
      <c r="W99" s="126">
        <f t="shared" ref="W99:W101" si="300">G99+M99+S99</f>
        <v>0</v>
      </c>
      <c r="X99" s="127">
        <f t="shared" ref="X99:X101" si="301">J99+P99+V99</f>
        <v>0</v>
      </c>
      <c r="Y99" s="127">
        <f t="shared" si="278"/>
        <v>0</v>
      </c>
      <c r="Z99" s="128" t="e">
        <f t="shared" si="279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79</v>
      </c>
      <c r="B100" s="120" t="s">
        <v>197</v>
      </c>
      <c r="C100" s="188" t="s">
        <v>196</v>
      </c>
      <c r="D100" s="203" t="s">
        <v>114</v>
      </c>
      <c r="E100" s="123"/>
      <c r="F100" s="124"/>
      <c r="G100" s="125">
        <f t="shared" si="294"/>
        <v>0</v>
      </c>
      <c r="H100" s="123"/>
      <c r="I100" s="124"/>
      <c r="J100" s="125">
        <f t="shared" si="295"/>
        <v>0</v>
      </c>
      <c r="K100" s="123"/>
      <c r="L100" s="124"/>
      <c r="M100" s="125">
        <f t="shared" si="296"/>
        <v>0</v>
      </c>
      <c r="N100" s="123"/>
      <c r="O100" s="124"/>
      <c r="P100" s="125">
        <f t="shared" si="297"/>
        <v>0</v>
      </c>
      <c r="Q100" s="123"/>
      <c r="R100" s="124"/>
      <c r="S100" s="125">
        <f t="shared" si="298"/>
        <v>0</v>
      </c>
      <c r="T100" s="123"/>
      <c r="U100" s="124"/>
      <c r="V100" s="125">
        <f t="shared" si="299"/>
        <v>0</v>
      </c>
      <c r="W100" s="126">
        <f t="shared" si="300"/>
        <v>0</v>
      </c>
      <c r="X100" s="127">
        <f t="shared" si="301"/>
        <v>0</v>
      </c>
      <c r="Y100" s="127">
        <f t="shared" si="278"/>
        <v>0</v>
      </c>
      <c r="Z100" s="128" t="e">
        <f t="shared" si="279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79</v>
      </c>
      <c r="B101" s="133" t="s">
        <v>198</v>
      </c>
      <c r="C101" s="164" t="s">
        <v>196</v>
      </c>
      <c r="D101" s="205" t="s">
        <v>114</v>
      </c>
      <c r="E101" s="135"/>
      <c r="F101" s="136"/>
      <c r="G101" s="137">
        <f t="shared" si="294"/>
        <v>0</v>
      </c>
      <c r="H101" s="135"/>
      <c r="I101" s="136"/>
      <c r="J101" s="137">
        <f t="shared" si="295"/>
        <v>0</v>
      </c>
      <c r="K101" s="135"/>
      <c r="L101" s="136"/>
      <c r="M101" s="137">
        <f t="shared" si="296"/>
        <v>0</v>
      </c>
      <c r="N101" s="135"/>
      <c r="O101" s="136"/>
      <c r="P101" s="137">
        <f t="shared" si="297"/>
        <v>0</v>
      </c>
      <c r="Q101" s="135"/>
      <c r="R101" s="136"/>
      <c r="S101" s="137">
        <f t="shared" si="298"/>
        <v>0</v>
      </c>
      <c r="T101" s="135"/>
      <c r="U101" s="136"/>
      <c r="V101" s="137">
        <f t="shared" si="299"/>
        <v>0</v>
      </c>
      <c r="W101" s="138">
        <f t="shared" si="300"/>
        <v>0</v>
      </c>
      <c r="X101" s="127">
        <f t="shared" si="301"/>
        <v>0</v>
      </c>
      <c r="Y101" s="127">
        <f t="shared" si="278"/>
        <v>0</v>
      </c>
      <c r="Z101" s="128" t="e">
        <f t="shared" si="279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76</v>
      </c>
      <c r="B102" s="155" t="s">
        <v>199</v>
      </c>
      <c r="C102" s="219" t="s">
        <v>200</v>
      </c>
      <c r="D102" s="220"/>
      <c r="E102" s="217">
        <f>SUM(E103:E105)</f>
        <v>0</v>
      </c>
      <c r="F102" s="143"/>
      <c r="G102" s="144">
        <f t="shared" ref="G102:H102" si="302">SUM(G103:G105)</f>
        <v>0</v>
      </c>
      <c r="H102" s="217">
        <f t="shared" si="302"/>
        <v>0</v>
      </c>
      <c r="I102" s="143"/>
      <c r="J102" s="144">
        <f t="shared" ref="J102:K102" si="303">SUM(J103:J105)</f>
        <v>0</v>
      </c>
      <c r="K102" s="217">
        <f t="shared" si="303"/>
        <v>0</v>
      </c>
      <c r="L102" s="143"/>
      <c r="M102" s="144">
        <f t="shared" ref="M102:N102" si="304">SUM(M103:M105)</f>
        <v>0</v>
      </c>
      <c r="N102" s="217">
        <f t="shared" si="304"/>
        <v>0</v>
      </c>
      <c r="O102" s="143"/>
      <c r="P102" s="144">
        <f t="shared" ref="P102:Q102" si="305">SUM(P103:P105)</f>
        <v>0</v>
      </c>
      <c r="Q102" s="217">
        <f t="shared" si="305"/>
        <v>0</v>
      </c>
      <c r="R102" s="143"/>
      <c r="S102" s="144">
        <f t="shared" ref="S102:T102" si="306">SUM(S103:S105)</f>
        <v>0</v>
      </c>
      <c r="T102" s="217">
        <f t="shared" si="306"/>
        <v>0</v>
      </c>
      <c r="U102" s="143"/>
      <c r="V102" s="144">
        <f t="shared" ref="V102:X102" si="307">SUM(V103:V105)</f>
        <v>0</v>
      </c>
      <c r="W102" s="214">
        <f t="shared" si="307"/>
        <v>0</v>
      </c>
      <c r="X102" s="214">
        <f t="shared" si="307"/>
        <v>0</v>
      </c>
      <c r="Y102" s="214">
        <f t="shared" si="278"/>
        <v>0</v>
      </c>
      <c r="Z102" s="214" t="e">
        <f t="shared" si="279"/>
        <v>#DIV/0!</v>
      </c>
      <c r="AA102" s="146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19" t="s">
        <v>79</v>
      </c>
      <c r="B103" s="120" t="s">
        <v>201</v>
      </c>
      <c r="C103" s="221" t="s">
        <v>120</v>
      </c>
      <c r="D103" s="222" t="s">
        <v>121</v>
      </c>
      <c r="E103" s="123"/>
      <c r="F103" s="124"/>
      <c r="G103" s="125">
        <f t="shared" ref="G103:G105" si="308">E103*F103</f>
        <v>0</v>
      </c>
      <c r="H103" s="123"/>
      <c r="I103" s="124"/>
      <c r="J103" s="125">
        <f t="shared" ref="J103:J105" si="309">H103*I103</f>
        <v>0</v>
      </c>
      <c r="K103" s="123"/>
      <c r="L103" s="124"/>
      <c r="M103" s="125">
        <f t="shared" ref="M103:M105" si="310">K103*L103</f>
        <v>0</v>
      </c>
      <c r="N103" s="123"/>
      <c r="O103" s="124"/>
      <c r="P103" s="125">
        <f t="shared" ref="P103:P105" si="311">N103*O103</f>
        <v>0</v>
      </c>
      <c r="Q103" s="123"/>
      <c r="R103" s="124"/>
      <c r="S103" s="125">
        <f t="shared" ref="S103:S105" si="312">Q103*R103</f>
        <v>0</v>
      </c>
      <c r="T103" s="123"/>
      <c r="U103" s="124"/>
      <c r="V103" s="125">
        <f t="shared" ref="V103:V105" si="313">T103*U103</f>
        <v>0</v>
      </c>
      <c r="W103" s="126">
        <f t="shared" ref="W103:W105" si="314">G103+M103+S103</f>
        <v>0</v>
      </c>
      <c r="X103" s="127">
        <f t="shared" ref="X103:X105" si="315">J103+P103+V103</f>
        <v>0</v>
      </c>
      <c r="Y103" s="127">
        <f t="shared" si="278"/>
        <v>0</v>
      </c>
      <c r="Z103" s="128" t="e">
        <f t="shared" si="279"/>
        <v>#DIV/0!</v>
      </c>
      <c r="AA103" s="129"/>
      <c r="AB103" s="130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79</v>
      </c>
      <c r="B104" s="120" t="s">
        <v>202</v>
      </c>
      <c r="C104" s="221" t="s">
        <v>120</v>
      </c>
      <c r="D104" s="222" t="s">
        <v>121</v>
      </c>
      <c r="E104" s="123"/>
      <c r="F104" s="124"/>
      <c r="G104" s="125">
        <f t="shared" si="308"/>
        <v>0</v>
      </c>
      <c r="H104" s="123"/>
      <c r="I104" s="124"/>
      <c r="J104" s="125">
        <f t="shared" si="309"/>
        <v>0</v>
      </c>
      <c r="K104" s="123"/>
      <c r="L104" s="124"/>
      <c r="M104" s="125">
        <f t="shared" si="310"/>
        <v>0</v>
      </c>
      <c r="N104" s="123"/>
      <c r="O104" s="124"/>
      <c r="P104" s="125">
        <f t="shared" si="311"/>
        <v>0</v>
      </c>
      <c r="Q104" s="123"/>
      <c r="R104" s="124"/>
      <c r="S104" s="125">
        <f t="shared" si="312"/>
        <v>0</v>
      </c>
      <c r="T104" s="123"/>
      <c r="U104" s="124"/>
      <c r="V104" s="125">
        <f t="shared" si="313"/>
        <v>0</v>
      </c>
      <c r="W104" s="126">
        <f t="shared" si="314"/>
        <v>0</v>
      </c>
      <c r="X104" s="127">
        <f t="shared" si="315"/>
        <v>0</v>
      </c>
      <c r="Y104" s="127">
        <f t="shared" si="278"/>
        <v>0</v>
      </c>
      <c r="Z104" s="128" t="e">
        <f t="shared" si="279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79</v>
      </c>
      <c r="B105" s="133" t="s">
        <v>203</v>
      </c>
      <c r="C105" s="223" t="s">
        <v>120</v>
      </c>
      <c r="D105" s="222" t="s">
        <v>121</v>
      </c>
      <c r="E105" s="149"/>
      <c r="F105" s="150"/>
      <c r="G105" s="151">
        <f t="shared" si="308"/>
        <v>0</v>
      </c>
      <c r="H105" s="149"/>
      <c r="I105" s="150"/>
      <c r="J105" s="151">
        <f t="shared" si="309"/>
        <v>0</v>
      </c>
      <c r="K105" s="149"/>
      <c r="L105" s="150"/>
      <c r="M105" s="151">
        <f t="shared" si="310"/>
        <v>0</v>
      </c>
      <c r="N105" s="149"/>
      <c r="O105" s="150"/>
      <c r="P105" s="151">
        <f t="shared" si="311"/>
        <v>0</v>
      </c>
      <c r="Q105" s="149"/>
      <c r="R105" s="150"/>
      <c r="S105" s="151">
        <f t="shared" si="312"/>
        <v>0</v>
      </c>
      <c r="T105" s="149"/>
      <c r="U105" s="150"/>
      <c r="V105" s="151">
        <f t="shared" si="313"/>
        <v>0</v>
      </c>
      <c r="W105" s="138">
        <f t="shared" si="314"/>
        <v>0</v>
      </c>
      <c r="X105" s="127">
        <f t="shared" si="315"/>
        <v>0</v>
      </c>
      <c r="Y105" s="127">
        <f t="shared" si="278"/>
        <v>0</v>
      </c>
      <c r="Z105" s="128" t="e">
        <f t="shared" si="279"/>
        <v>#DIV/0!</v>
      </c>
      <c r="AA105" s="152"/>
      <c r="AB105" s="131"/>
      <c r="AC105" s="131"/>
      <c r="AD105" s="131"/>
      <c r="AE105" s="131"/>
      <c r="AF105" s="131"/>
      <c r="AG105" s="131"/>
    </row>
    <row r="106" spans="1:33" ht="39.75" customHeight="1" x14ac:dyDescent="0.2">
      <c r="A106" s="399" t="s">
        <v>204</v>
      </c>
      <c r="B106" s="380"/>
      <c r="C106" s="380"/>
      <c r="D106" s="381"/>
      <c r="E106" s="190"/>
      <c r="F106" s="190"/>
      <c r="G106" s="173">
        <f>G94+G98+G102</f>
        <v>0</v>
      </c>
      <c r="H106" s="190"/>
      <c r="I106" s="190"/>
      <c r="J106" s="173">
        <f>J94+J98+J102</f>
        <v>0</v>
      </c>
      <c r="K106" s="190"/>
      <c r="L106" s="190"/>
      <c r="M106" s="173">
        <f>M94+M98+M102</f>
        <v>0</v>
      </c>
      <c r="N106" s="190"/>
      <c r="O106" s="190"/>
      <c r="P106" s="173">
        <f>P94+P98+P102</f>
        <v>0</v>
      </c>
      <c r="Q106" s="190"/>
      <c r="R106" s="190"/>
      <c r="S106" s="173">
        <f>S94+S98+S102</f>
        <v>0</v>
      </c>
      <c r="T106" s="190"/>
      <c r="U106" s="190"/>
      <c r="V106" s="173">
        <f t="shared" ref="V106:X106" si="316">V94+V98+V102</f>
        <v>0</v>
      </c>
      <c r="W106" s="192">
        <f t="shared" si="316"/>
        <v>0</v>
      </c>
      <c r="X106" s="192">
        <f t="shared" si="316"/>
        <v>0</v>
      </c>
      <c r="Y106" s="192">
        <f t="shared" si="278"/>
        <v>0</v>
      </c>
      <c r="Z106" s="192" t="e">
        <f t="shared" si="279"/>
        <v>#DIV/0!</v>
      </c>
      <c r="AA106" s="178"/>
      <c r="AB106" s="5"/>
      <c r="AC106" s="7"/>
      <c r="AD106" s="7"/>
      <c r="AE106" s="7"/>
      <c r="AF106" s="7"/>
      <c r="AG106" s="7"/>
    </row>
    <row r="107" spans="1:33" ht="30" customHeight="1" x14ac:dyDescent="0.2">
      <c r="A107" s="179" t="s">
        <v>74</v>
      </c>
      <c r="B107" s="180">
        <v>6</v>
      </c>
      <c r="C107" s="181" t="s">
        <v>205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6"/>
      <c r="X107" s="106"/>
      <c r="Y107" s="213"/>
      <c r="Z107" s="106"/>
      <c r="AA107" s="107"/>
      <c r="AB107" s="7"/>
      <c r="AC107" s="7"/>
      <c r="AD107" s="7"/>
      <c r="AE107" s="7"/>
      <c r="AF107" s="7"/>
      <c r="AG107" s="7"/>
    </row>
    <row r="108" spans="1:33" ht="30" customHeight="1" x14ac:dyDescent="0.2">
      <c r="A108" s="108" t="s">
        <v>76</v>
      </c>
      <c r="B108" s="155" t="s">
        <v>206</v>
      </c>
      <c r="C108" s="224" t="s">
        <v>207</v>
      </c>
      <c r="D108" s="111"/>
      <c r="E108" s="112">
        <f>SUM(E109:E116)</f>
        <v>20</v>
      </c>
      <c r="F108" s="113"/>
      <c r="G108" s="114">
        <f t="shared" ref="G108:H108" si="317">SUM(G109:G116)</f>
        <v>60000</v>
      </c>
      <c r="H108" s="112">
        <f t="shared" si="317"/>
        <v>20</v>
      </c>
      <c r="I108" s="113"/>
      <c r="J108" s="114">
        <f t="shared" ref="J108:K108" si="318">SUM(J109:J116)</f>
        <v>57523.299999999996</v>
      </c>
      <c r="K108" s="112">
        <f t="shared" si="318"/>
        <v>37</v>
      </c>
      <c r="L108" s="113"/>
      <c r="M108" s="114">
        <f t="shared" ref="M108:N108" si="319">SUM(M109:M116)</f>
        <v>3529</v>
      </c>
      <c r="N108" s="112">
        <f t="shared" si="319"/>
        <v>37</v>
      </c>
      <c r="O108" s="113"/>
      <c r="P108" s="114">
        <f t="shared" ref="P108:Q108" si="320">SUM(P109:P116)</f>
        <v>3325</v>
      </c>
      <c r="Q108" s="112">
        <f t="shared" si="320"/>
        <v>0</v>
      </c>
      <c r="R108" s="113"/>
      <c r="S108" s="114">
        <f t="shared" ref="S108:T108" si="321">SUM(S109:S116)</f>
        <v>0</v>
      </c>
      <c r="T108" s="112">
        <f t="shared" si="321"/>
        <v>0</v>
      </c>
      <c r="U108" s="113"/>
      <c r="V108" s="114">
        <f t="shared" ref="V108:X108" si="322">SUM(V109:V116)</f>
        <v>0</v>
      </c>
      <c r="W108" s="114">
        <f t="shared" si="322"/>
        <v>63529</v>
      </c>
      <c r="X108" s="114">
        <f t="shared" si="322"/>
        <v>60848.299999999996</v>
      </c>
      <c r="Y108" s="114">
        <f t="shared" ref="Y108:Y125" si="323">W108-X108</f>
        <v>2680.7000000000044</v>
      </c>
      <c r="Z108" s="116">
        <f t="shared" ref="Z108:Z125" si="324">Y108/W108</f>
        <v>4.2196477199389321E-2</v>
      </c>
      <c r="AA108" s="117"/>
      <c r="AB108" s="118"/>
      <c r="AC108" s="118"/>
      <c r="AD108" s="118"/>
      <c r="AE108" s="118"/>
      <c r="AF108" s="118"/>
      <c r="AG108" s="118"/>
    </row>
    <row r="109" spans="1:33" ht="38.25" x14ac:dyDescent="0.2">
      <c r="A109" s="119" t="s">
        <v>79</v>
      </c>
      <c r="B109" s="120" t="s">
        <v>208</v>
      </c>
      <c r="C109" s="188" t="s">
        <v>389</v>
      </c>
      <c r="D109" s="122" t="s">
        <v>114</v>
      </c>
      <c r="E109" s="123">
        <v>10</v>
      </c>
      <c r="F109" s="124">
        <v>5000</v>
      </c>
      <c r="G109" s="125">
        <f t="shared" ref="G109:G116" si="325">E109*F109</f>
        <v>50000</v>
      </c>
      <c r="H109" s="123">
        <v>10</v>
      </c>
      <c r="I109" s="124">
        <v>4961.57</v>
      </c>
      <c r="J109" s="125">
        <f t="shared" ref="J109:J116" si="326">H109*I109</f>
        <v>49615.7</v>
      </c>
      <c r="K109" s="123">
        <v>0</v>
      </c>
      <c r="L109" s="124">
        <v>0</v>
      </c>
      <c r="M109" s="125">
        <f t="shared" ref="M109:M116" si="327">K109*L109</f>
        <v>0</v>
      </c>
      <c r="N109" s="123"/>
      <c r="O109" s="124"/>
      <c r="P109" s="125">
        <f t="shared" ref="P109:P116" si="328">N109*O109</f>
        <v>0</v>
      </c>
      <c r="Q109" s="123"/>
      <c r="R109" s="124"/>
      <c r="S109" s="125">
        <f t="shared" ref="S109:S116" si="329">Q109*R109</f>
        <v>0</v>
      </c>
      <c r="T109" s="123"/>
      <c r="U109" s="124"/>
      <c r="V109" s="125">
        <f t="shared" ref="V109:V116" si="330">T109*U109</f>
        <v>0</v>
      </c>
      <c r="W109" s="126">
        <f t="shared" ref="W109:W116" si="331">G109+M109+S109</f>
        <v>50000</v>
      </c>
      <c r="X109" s="127">
        <f t="shared" ref="X109:X116" si="332">J109+P109+V109</f>
        <v>49615.7</v>
      </c>
      <c r="Y109" s="127">
        <f t="shared" si="323"/>
        <v>384.30000000000291</v>
      </c>
      <c r="Z109" s="128">
        <f t="shared" si="324"/>
        <v>7.6860000000000582E-3</v>
      </c>
      <c r="AA109" s="129"/>
      <c r="AB109" s="131"/>
      <c r="AC109" s="131"/>
      <c r="AD109" s="131"/>
      <c r="AE109" s="131"/>
      <c r="AF109" s="131"/>
      <c r="AG109" s="131"/>
    </row>
    <row r="110" spans="1:33" s="355" customFormat="1" ht="30" customHeight="1" x14ac:dyDescent="0.2">
      <c r="A110" s="119" t="s">
        <v>79</v>
      </c>
      <c r="B110" s="206" t="s">
        <v>210</v>
      </c>
      <c r="C110" s="188" t="s">
        <v>390</v>
      </c>
      <c r="D110" s="122" t="s">
        <v>114</v>
      </c>
      <c r="E110" s="123">
        <v>10</v>
      </c>
      <c r="F110" s="124">
        <v>1000</v>
      </c>
      <c r="G110" s="125">
        <f t="shared" ref="G110:G114" si="333">E110*F110</f>
        <v>10000</v>
      </c>
      <c r="H110" s="123">
        <v>10</v>
      </c>
      <c r="I110" s="124">
        <v>790.76</v>
      </c>
      <c r="J110" s="125">
        <f t="shared" ref="J110:J114" si="334">H110*I110</f>
        <v>7907.6</v>
      </c>
      <c r="K110" s="123">
        <v>0</v>
      </c>
      <c r="L110" s="124">
        <v>0</v>
      </c>
      <c r="M110" s="125">
        <f t="shared" ref="M110:M114" si="335">K110*L110</f>
        <v>0</v>
      </c>
      <c r="N110" s="123"/>
      <c r="O110" s="124"/>
      <c r="P110" s="125">
        <f t="shared" ref="P110:P114" si="336">N110*O110</f>
        <v>0</v>
      </c>
      <c r="Q110" s="123"/>
      <c r="R110" s="124"/>
      <c r="S110" s="125">
        <f t="shared" ref="S110:S114" si="337">Q110*R110</f>
        <v>0</v>
      </c>
      <c r="T110" s="123"/>
      <c r="U110" s="124"/>
      <c r="V110" s="125">
        <f t="shared" ref="V110:V114" si="338">T110*U110</f>
        <v>0</v>
      </c>
      <c r="W110" s="126">
        <f t="shared" ref="W110:W114" si="339">G110+M110+S110</f>
        <v>10000</v>
      </c>
      <c r="X110" s="127">
        <f t="shared" ref="X110:X114" si="340">J110+P110+V110</f>
        <v>7907.6</v>
      </c>
      <c r="Y110" s="127">
        <f t="shared" ref="Y110:Y114" si="341">W110-X110</f>
        <v>2092.3999999999996</v>
      </c>
      <c r="Z110" s="128">
        <f t="shared" ref="Z110:Z114" si="342">Y110/W110</f>
        <v>0.20923999999999995</v>
      </c>
      <c r="AA110" s="129"/>
      <c r="AB110" s="131"/>
      <c r="AC110" s="131"/>
      <c r="AD110" s="131"/>
      <c r="AE110" s="131"/>
      <c r="AF110" s="131"/>
      <c r="AG110" s="131"/>
    </row>
    <row r="111" spans="1:33" s="355" customFormat="1" ht="30" customHeight="1" x14ac:dyDescent="0.2">
      <c r="A111" s="132" t="s">
        <v>79</v>
      </c>
      <c r="B111" s="207" t="s">
        <v>211</v>
      </c>
      <c r="C111" s="164" t="s">
        <v>391</v>
      </c>
      <c r="D111" s="134" t="s">
        <v>114</v>
      </c>
      <c r="E111" s="135">
        <v>0</v>
      </c>
      <c r="F111" s="136"/>
      <c r="G111" s="137">
        <f t="shared" ref="G111:G113" si="343">E111*F111</f>
        <v>0</v>
      </c>
      <c r="H111" s="135"/>
      <c r="I111" s="136"/>
      <c r="J111" s="137">
        <f t="shared" ref="J111:J113" si="344">H111*I111</f>
        <v>0</v>
      </c>
      <c r="K111" s="123">
        <v>6</v>
      </c>
      <c r="L111" s="124">
        <v>35</v>
      </c>
      <c r="M111" s="137">
        <f t="shared" ref="M111:M113" si="345">K111*L111</f>
        <v>210</v>
      </c>
      <c r="N111" s="135">
        <v>6</v>
      </c>
      <c r="O111" s="136">
        <v>29</v>
      </c>
      <c r="P111" s="137">
        <f t="shared" ref="P111:P113" si="346">N111*O111</f>
        <v>174</v>
      </c>
      <c r="Q111" s="135"/>
      <c r="R111" s="136"/>
      <c r="S111" s="137">
        <f t="shared" ref="S111:S113" si="347">Q111*R111</f>
        <v>0</v>
      </c>
      <c r="T111" s="135"/>
      <c r="U111" s="136"/>
      <c r="V111" s="137">
        <f t="shared" ref="V111:V113" si="348">T111*U111</f>
        <v>0</v>
      </c>
      <c r="W111" s="138">
        <f t="shared" ref="W111:W113" si="349">G111+M111+S111</f>
        <v>210</v>
      </c>
      <c r="X111" s="127">
        <f t="shared" ref="X111:X113" si="350">J111+P111+V111</f>
        <v>174</v>
      </c>
      <c r="Y111" s="127">
        <f t="shared" ref="Y111:Y113" si="351">W111-X111</f>
        <v>36</v>
      </c>
      <c r="Z111" s="128">
        <f t="shared" ref="Z111:Z113" si="352">Y111/W111</f>
        <v>0.17142857142857143</v>
      </c>
      <c r="AA111" s="139"/>
      <c r="AB111" s="131"/>
      <c r="AC111" s="131"/>
      <c r="AD111" s="131"/>
      <c r="AE111" s="131"/>
      <c r="AF111" s="131"/>
      <c r="AG111" s="131"/>
    </row>
    <row r="112" spans="1:33" s="355" customFormat="1" ht="30" customHeight="1" x14ac:dyDescent="0.2">
      <c r="A112" s="119" t="s">
        <v>79</v>
      </c>
      <c r="B112" s="206" t="s">
        <v>384</v>
      </c>
      <c r="C112" s="188" t="s">
        <v>392</v>
      </c>
      <c r="D112" s="122" t="s">
        <v>114</v>
      </c>
      <c r="E112" s="123">
        <v>0</v>
      </c>
      <c r="F112" s="124"/>
      <c r="G112" s="125">
        <f t="shared" si="343"/>
        <v>0</v>
      </c>
      <c r="H112" s="123"/>
      <c r="I112" s="124"/>
      <c r="J112" s="125">
        <f t="shared" si="344"/>
        <v>0</v>
      </c>
      <c r="K112" s="123">
        <v>6</v>
      </c>
      <c r="L112" s="124">
        <v>30</v>
      </c>
      <c r="M112" s="125">
        <f t="shared" si="345"/>
        <v>180</v>
      </c>
      <c r="N112" s="123">
        <v>6</v>
      </c>
      <c r="O112" s="124">
        <v>30</v>
      </c>
      <c r="P112" s="125">
        <f t="shared" si="346"/>
        <v>180</v>
      </c>
      <c r="Q112" s="123"/>
      <c r="R112" s="124"/>
      <c r="S112" s="125">
        <f t="shared" si="347"/>
        <v>0</v>
      </c>
      <c r="T112" s="123"/>
      <c r="U112" s="124"/>
      <c r="V112" s="125">
        <f t="shared" si="348"/>
        <v>0</v>
      </c>
      <c r="W112" s="126">
        <f t="shared" si="349"/>
        <v>180</v>
      </c>
      <c r="X112" s="127">
        <f t="shared" si="350"/>
        <v>180</v>
      </c>
      <c r="Y112" s="127">
        <f t="shared" si="351"/>
        <v>0</v>
      </c>
      <c r="Z112" s="128">
        <f t="shared" si="352"/>
        <v>0</v>
      </c>
      <c r="AA112" s="129"/>
      <c r="AB112" s="131"/>
      <c r="AC112" s="131"/>
      <c r="AD112" s="131"/>
      <c r="AE112" s="131"/>
      <c r="AF112" s="131"/>
      <c r="AG112" s="131"/>
    </row>
    <row r="113" spans="1:33" s="355" customFormat="1" ht="30" customHeight="1" x14ac:dyDescent="0.2">
      <c r="A113" s="132" t="s">
        <v>79</v>
      </c>
      <c r="B113" s="206" t="s">
        <v>385</v>
      </c>
      <c r="C113" s="164" t="s">
        <v>393</v>
      </c>
      <c r="D113" s="134" t="s">
        <v>114</v>
      </c>
      <c r="E113" s="135">
        <v>0</v>
      </c>
      <c r="F113" s="136"/>
      <c r="G113" s="137">
        <f t="shared" si="343"/>
        <v>0</v>
      </c>
      <c r="H113" s="135"/>
      <c r="I113" s="136"/>
      <c r="J113" s="137">
        <f t="shared" si="344"/>
        <v>0</v>
      </c>
      <c r="K113" s="135">
        <v>3</v>
      </c>
      <c r="L113" s="136">
        <v>313</v>
      </c>
      <c r="M113" s="137">
        <f t="shared" si="345"/>
        <v>939</v>
      </c>
      <c r="N113" s="135">
        <v>3</v>
      </c>
      <c r="O113" s="136">
        <v>305</v>
      </c>
      <c r="P113" s="137">
        <f t="shared" si="346"/>
        <v>915</v>
      </c>
      <c r="Q113" s="135"/>
      <c r="R113" s="136"/>
      <c r="S113" s="137">
        <f t="shared" si="347"/>
        <v>0</v>
      </c>
      <c r="T113" s="135"/>
      <c r="U113" s="136"/>
      <c r="V113" s="137">
        <f t="shared" si="348"/>
        <v>0</v>
      </c>
      <c r="W113" s="138">
        <f t="shared" si="349"/>
        <v>939</v>
      </c>
      <c r="X113" s="127">
        <f t="shared" si="350"/>
        <v>915</v>
      </c>
      <c r="Y113" s="127">
        <f t="shared" si="351"/>
        <v>24</v>
      </c>
      <c r="Z113" s="128">
        <f t="shared" si="352"/>
        <v>2.5559105431309903E-2</v>
      </c>
      <c r="AA113" s="139"/>
      <c r="AB113" s="131"/>
      <c r="AC113" s="131"/>
      <c r="AD113" s="131"/>
      <c r="AE113" s="131"/>
      <c r="AF113" s="131"/>
      <c r="AG113" s="131"/>
    </row>
    <row r="114" spans="1:33" s="355" customFormat="1" ht="30" customHeight="1" x14ac:dyDescent="0.2">
      <c r="A114" s="132" t="s">
        <v>79</v>
      </c>
      <c r="B114" s="207" t="s">
        <v>386</v>
      </c>
      <c r="C114" s="164" t="s">
        <v>394</v>
      </c>
      <c r="D114" s="134" t="s">
        <v>114</v>
      </c>
      <c r="E114" s="135">
        <v>0</v>
      </c>
      <c r="F114" s="136"/>
      <c r="G114" s="137">
        <f t="shared" si="333"/>
        <v>0</v>
      </c>
      <c r="H114" s="135"/>
      <c r="I114" s="136"/>
      <c r="J114" s="137">
        <f t="shared" si="334"/>
        <v>0</v>
      </c>
      <c r="K114" s="123">
        <v>20</v>
      </c>
      <c r="L114" s="124">
        <v>25</v>
      </c>
      <c r="M114" s="137">
        <f t="shared" si="335"/>
        <v>500</v>
      </c>
      <c r="N114" s="135">
        <v>20</v>
      </c>
      <c r="O114" s="136">
        <v>23</v>
      </c>
      <c r="P114" s="137">
        <f t="shared" si="336"/>
        <v>460</v>
      </c>
      <c r="Q114" s="135"/>
      <c r="R114" s="136"/>
      <c r="S114" s="137">
        <f t="shared" si="337"/>
        <v>0</v>
      </c>
      <c r="T114" s="135"/>
      <c r="U114" s="136"/>
      <c r="V114" s="137">
        <f t="shared" si="338"/>
        <v>0</v>
      </c>
      <c r="W114" s="138">
        <f t="shared" si="339"/>
        <v>500</v>
      </c>
      <c r="X114" s="127">
        <f t="shared" si="340"/>
        <v>460</v>
      </c>
      <c r="Y114" s="127">
        <f t="shared" si="341"/>
        <v>40</v>
      </c>
      <c r="Z114" s="128">
        <f t="shared" si="342"/>
        <v>0.08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79</v>
      </c>
      <c r="B115" s="206" t="s">
        <v>387</v>
      </c>
      <c r="C115" s="188" t="s">
        <v>395</v>
      </c>
      <c r="D115" s="122" t="s">
        <v>114</v>
      </c>
      <c r="E115" s="123">
        <v>0</v>
      </c>
      <c r="F115" s="124"/>
      <c r="G115" s="125">
        <f t="shared" si="325"/>
        <v>0</v>
      </c>
      <c r="H115" s="123"/>
      <c r="I115" s="124"/>
      <c r="J115" s="125">
        <f t="shared" si="326"/>
        <v>0</v>
      </c>
      <c r="K115" s="135">
        <v>1</v>
      </c>
      <c r="L115" s="136">
        <v>1200</v>
      </c>
      <c r="M115" s="125">
        <f t="shared" si="327"/>
        <v>1200</v>
      </c>
      <c r="N115" s="123">
        <v>1</v>
      </c>
      <c r="O115" s="124">
        <v>1116</v>
      </c>
      <c r="P115" s="125">
        <f t="shared" si="328"/>
        <v>1116</v>
      </c>
      <c r="Q115" s="123"/>
      <c r="R115" s="124"/>
      <c r="S115" s="125">
        <f t="shared" si="329"/>
        <v>0</v>
      </c>
      <c r="T115" s="123"/>
      <c r="U115" s="124"/>
      <c r="V115" s="125">
        <f t="shared" si="330"/>
        <v>0</v>
      </c>
      <c r="W115" s="126">
        <f t="shared" si="331"/>
        <v>1200</v>
      </c>
      <c r="X115" s="127">
        <f t="shared" si="332"/>
        <v>1116</v>
      </c>
      <c r="Y115" s="127">
        <f t="shared" si="323"/>
        <v>84</v>
      </c>
      <c r="Z115" s="128">
        <f t="shared" si="324"/>
        <v>7.0000000000000007E-2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79</v>
      </c>
      <c r="B116" s="206" t="s">
        <v>388</v>
      </c>
      <c r="C116" s="164" t="s">
        <v>396</v>
      </c>
      <c r="D116" s="134" t="s">
        <v>114</v>
      </c>
      <c r="E116" s="135">
        <v>0</v>
      </c>
      <c r="F116" s="136"/>
      <c r="G116" s="137">
        <f t="shared" si="325"/>
        <v>0</v>
      </c>
      <c r="H116" s="135"/>
      <c r="I116" s="136"/>
      <c r="J116" s="137">
        <f t="shared" si="326"/>
        <v>0</v>
      </c>
      <c r="K116" s="135">
        <v>1</v>
      </c>
      <c r="L116" s="136">
        <v>500</v>
      </c>
      <c r="M116" s="137">
        <f t="shared" si="327"/>
        <v>500</v>
      </c>
      <c r="N116" s="135">
        <v>1</v>
      </c>
      <c r="O116" s="136">
        <v>480</v>
      </c>
      <c r="P116" s="137">
        <f t="shared" si="328"/>
        <v>480</v>
      </c>
      <c r="Q116" s="135"/>
      <c r="R116" s="136"/>
      <c r="S116" s="137">
        <f t="shared" si="329"/>
        <v>0</v>
      </c>
      <c r="T116" s="135"/>
      <c r="U116" s="136"/>
      <c r="V116" s="137">
        <f t="shared" si="330"/>
        <v>0</v>
      </c>
      <c r="W116" s="138">
        <f t="shared" si="331"/>
        <v>500</v>
      </c>
      <c r="X116" s="127">
        <f t="shared" si="332"/>
        <v>480</v>
      </c>
      <c r="Y116" s="127">
        <f t="shared" si="323"/>
        <v>20</v>
      </c>
      <c r="Z116" s="128">
        <f t="shared" si="324"/>
        <v>0.04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08" t="s">
        <v>74</v>
      </c>
      <c r="B117" s="155" t="s">
        <v>212</v>
      </c>
      <c r="C117" s="225" t="s">
        <v>213</v>
      </c>
      <c r="D117" s="141"/>
      <c r="E117" s="142">
        <f>SUM(E118:E120)</f>
        <v>0</v>
      </c>
      <c r="F117" s="143"/>
      <c r="G117" s="144">
        <f t="shared" ref="G117:H117" si="353">SUM(G118:G120)</f>
        <v>0</v>
      </c>
      <c r="H117" s="142">
        <f t="shared" si="353"/>
        <v>0</v>
      </c>
      <c r="I117" s="143"/>
      <c r="J117" s="144">
        <f t="shared" ref="J117:K117" si="354">SUM(J118:J120)</f>
        <v>0</v>
      </c>
      <c r="K117" s="142">
        <f t="shared" si="354"/>
        <v>0</v>
      </c>
      <c r="L117" s="143"/>
      <c r="M117" s="144">
        <f t="shared" ref="M117:N117" si="355">SUM(M118:M120)</f>
        <v>0</v>
      </c>
      <c r="N117" s="142">
        <f t="shared" si="355"/>
        <v>0</v>
      </c>
      <c r="O117" s="143"/>
      <c r="P117" s="144">
        <f t="shared" ref="P117:Q117" si="356">SUM(P118:P120)</f>
        <v>0</v>
      </c>
      <c r="Q117" s="142">
        <f t="shared" si="356"/>
        <v>0</v>
      </c>
      <c r="R117" s="143"/>
      <c r="S117" s="144">
        <f t="shared" ref="S117:T117" si="357">SUM(S118:S120)</f>
        <v>0</v>
      </c>
      <c r="T117" s="142">
        <f t="shared" si="357"/>
        <v>0</v>
      </c>
      <c r="U117" s="143"/>
      <c r="V117" s="144">
        <f t="shared" ref="V117:X117" si="358">SUM(V118:V120)</f>
        <v>0</v>
      </c>
      <c r="W117" s="144">
        <f t="shared" si="358"/>
        <v>0</v>
      </c>
      <c r="X117" s="144">
        <f t="shared" si="358"/>
        <v>0</v>
      </c>
      <c r="Y117" s="144">
        <f t="shared" si="323"/>
        <v>0</v>
      </c>
      <c r="Z117" s="144" t="e">
        <f t="shared" si="324"/>
        <v>#DIV/0!</v>
      </c>
      <c r="AA117" s="146"/>
      <c r="AB117" s="118"/>
      <c r="AC117" s="118"/>
      <c r="AD117" s="118"/>
      <c r="AE117" s="118"/>
      <c r="AF117" s="118"/>
      <c r="AG117" s="118"/>
    </row>
    <row r="118" spans="1:33" ht="30" customHeight="1" x14ac:dyDescent="0.2">
      <c r="A118" s="119" t="s">
        <v>79</v>
      </c>
      <c r="B118" s="120" t="s">
        <v>214</v>
      </c>
      <c r="C118" s="188" t="s">
        <v>209</v>
      </c>
      <c r="D118" s="122" t="s">
        <v>114</v>
      </c>
      <c r="E118" s="123"/>
      <c r="F118" s="124"/>
      <c r="G118" s="125">
        <f t="shared" ref="G118:G120" si="359">E118*F118</f>
        <v>0</v>
      </c>
      <c r="H118" s="123"/>
      <c r="I118" s="124"/>
      <c r="J118" s="125">
        <f t="shared" ref="J118:J120" si="360">H118*I118</f>
        <v>0</v>
      </c>
      <c r="K118" s="123"/>
      <c r="L118" s="124"/>
      <c r="M118" s="125">
        <f t="shared" ref="M118:M120" si="361">K118*L118</f>
        <v>0</v>
      </c>
      <c r="N118" s="123"/>
      <c r="O118" s="124"/>
      <c r="P118" s="125">
        <f t="shared" ref="P118:P120" si="362">N118*O118</f>
        <v>0</v>
      </c>
      <c r="Q118" s="123"/>
      <c r="R118" s="124"/>
      <c r="S118" s="125">
        <f t="shared" ref="S118:S120" si="363">Q118*R118</f>
        <v>0</v>
      </c>
      <c r="T118" s="123"/>
      <c r="U118" s="124"/>
      <c r="V118" s="125">
        <f t="shared" ref="V118:V120" si="364">T118*U118</f>
        <v>0</v>
      </c>
      <c r="W118" s="126">
        <f t="shared" ref="W118:W120" si="365">G118+M118+S118</f>
        <v>0</v>
      </c>
      <c r="X118" s="127">
        <f t="shared" ref="X118:X120" si="366">J118+P118+V118</f>
        <v>0</v>
      </c>
      <c r="Y118" s="127">
        <f t="shared" si="323"/>
        <v>0</v>
      </c>
      <c r="Z118" s="128" t="e">
        <f t="shared" si="324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19" t="s">
        <v>79</v>
      </c>
      <c r="B119" s="120" t="s">
        <v>215</v>
      </c>
      <c r="C119" s="188" t="s">
        <v>209</v>
      </c>
      <c r="D119" s="122" t="s">
        <v>114</v>
      </c>
      <c r="E119" s="123"/>
      <c r="F119" s="124"/>
      <c r="G119" s="125">
        <f t="shared" si="359"/>
        <v>0</v>
      </c>
      <c r="H119" s="123"/>
      <c r="I119" s="124"/>
      <c r="J119" s="125">
        <f t="shared" si="360"/>
        <v>0</v>
      </c>
      <c r="K119" s="123"/>
      <c r="L119" s="124"/>
      <c r="M119" s="125">
        <f t="shared" si="361"/>
        <v>0</v>
      </c>
      <c r="N119" s="123"/>
      <c r="O119" s="124"/>
      <c r="P119" s="125">
        <f t="shared" si="362"/>
        <v>0</v>
      </c>
      <c r="Q119" s="123"/>
      <c r="R119" s="124"/>
      <c r="S119" s="125">
        <f t="shared" si="363"/>
        <v>0</v>
      </c>
      <c r="T119" s="123"/>
      <c r="U119" s="124"/>
      <c r="V119" s="125">
        <f t="shared" si="364"/>
        <v>0</v>
      </c>
      <c r="W119" s="126">
        <f t="shared" si="365"/>
        <v>0</v>
      </c>
      <c r="X119" s="127">
        <f t="shared" si="366"/>
        <v>0</v>
      </c>
      <c r="Y119" s="127">
        <f t="shared" si="323"/>
        <v>0</v>
      </c>
      <c r="Z119" s="128" t="e">
        <f t="shared" si="32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32" t="s">
        <v>79</v>
      </c>
      <c r="B120" s="133" t="s">
        <v>216</v>
      </c>
      <c r="C120" s="164" t="s">
        <v>209</v>
      </c>
      <c r="D120" s="134" t="s">
        <v>114</v>
      </c>
      <c r="E120" s="135"/>
      <c r="F120" s="136"/>
      <c r="G120" s="137">
        <f t="shared" si="359"/>
        <v>0</v>
      </c>
      <c r="H120" s="135"/>
      <c r="I120" s="136"/>
      <c r="J120" s="137">
        <f t="shared" si="360"/>
        <v>0</v>
      </c>
      <c r="K120" s="135"/>
      <c r="L120" s="136"/>
      <c r="M120" s="137">
        <f t="shared" si="361"/>
        <v>0</v>
      </c>
      <c r="N120" s="135"/>
      <c r="O120" s="136"/>
      <c r="P120" s="137">
        <f t="shared" si="362"/>
        <v>0</v>
      </c>
      <c r="Q120" s="135"/>
      <c r="R120" s="136"/>
      <c r="S120" s="137">
        <f t="shared" si="363"/>
        <v>0</v>
      </c>
      <c r="T120" s="135"/>
      <c r="U120" s="136"/>
      <c r="V120" s="137">
        <f t="shared" si="364"/>
        <v>0</v>
      </c>
      <c r="W120" s="138">
        <f t="shared" si="365"/>
        <v>0</v>
      </c>
      <c r="X120" s="127">
        <f t="shared" si="366"/>
        <v>0</v>
      </c>
      <c r="Y120" s="127">
        <f t="shared" si="323"/>
        <v>0</v>
      </c>
      <c r="Z120" s="128" t="e">
        <f t="shared" si="324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08" t="s">
        <v>74</v>
      </c>
      <c r="B121" s="155" t="s">
        <v>217</v>
      </c>
      <c r="C121" s="225" t="s">
        <v>218</v>
      </c>
      <c r="D121" s="141"/>
      <c r="E121" s="142">
        <f>SUM(E122:E124)</f>
        <v>0</v>
      </c>
      <c r="F121" s="143"/>
      <c r="G121" s="144">
        <f t="shared" ref="G121:H121" si="367">SUM(G122:G124)</f>
        <v>0</v>
      </c>
      <c r="H121" s="142">
        <f t="shared" si="367"/>
        <v>0</v>
      </c>
      <c r="I121" s="143"/>
      <c r="J121" s="144">
        <f t="shared" ref="J121:K121" si="368">SUM(J122:J124)</f>
        <v>0</v>
      </c>
      <c r="K121" s="142">
        <f t="shared" si="368"/>
        <v>0</v>
      </c>
      <c r="L121" s="143"/>
      <c r="M121" s="144">
        <f t="shared" ref="M121:N121" si="369">SUM(M122:M124)</f>
        <v>0</v>
      </c>
      <c r="N121" s="142">
        <f t="shared" si="369"/>
        <v>0</v>
      </c>
      <c r="O121" s="143"/>
      <c r="P121" s="144">
        <f t="shared" ref="P121:Q121" si="370">SUM(P122:P124)</f>
        <v>0</v>
      </c>
      <c r="Q121" s="142">
        <f t="shared" si="370"/>
        <v>0</v>
      </c>
      <c r="R121" s="143"/>
      <c r="S121" s="144">
        <f t="shared" ref="S121:T121" si="371">SUM(S122:S124)</f>
        <v>0</v>
      </c>
      <c r="T121" s="142">
        <f t="shared" si="371"/>
        <v>0</v>
      </c>
      <c r="U121" s="143"/>
      <c r="V121" s="144">
        <f t="shared" ref="V121:X121" si="372">SUM(V122:V124)</f>
        <v>0</v>
      </c>
      <c r="W121" s="144">
        <f t="shared" si="372"/>
        <v>0</v>
      </c>
      <c r="X121" s="144">
        <f t="shared" si="372"/>
        <v>0</v>
      </c>
      <c r="Y121" s="144">
        <f t="shared" si="323"/>
        <v>0</v>
      </c>
      <c r="Z121" s="144" t="e">
        <f t="shared" si="324"/>
        <v>#DIV/0!</v>
      </c>
      <c r="AA121" s="146"/>
      <c r="AB121" s="118"/>
      <c r="AC121" s="118"/>
      <c r="AD121" s="118"/>
      <c r="AE121" s="118"/>
      <c r="AF121" s="118"/>
      <c r="AG121" s="118"/>
    </row>
    <row r="122" spans="1:33" ht="30" customHeight="1" x14ac:dyDescent="0.2">
      <c r="A122" s="119" t="s">
        <v>79</v>
      </c>
      <c r="B122" s="120" t="s">
        <v>219</v>
      </c>
      <c r="C122" s="188" t="s">
        <v>209</v>
      </c>
      <c r="D122" s="122" t="s">
        <v>114</v>
      </c>
      <c r="E122" s="123"/>
      <c r="F122" s="124"/>
      <c r="G122" s="125">
        <f t="shared" ref="G122:G124" si="373">E122*F122</f>
        <v>0</v>
      </c>
      <c r="H122" s="123"/>
      <c r="I122" s="124"/>
      <c r="J122" s="125">
        <f t="shared" ref="J122:J124" si="374">H122*I122</f>
        <v>0</v>
      </c>
      <c r="K122" s="123"/>
      <c r="L122" s="124"/>
      <c r="M122" s="125">
        <f t="shared" ref="M122:M124" si="375">K122*L122</f>
        <v>0</v>
      </c>
      <c r="N122" s="123"/>
      <c r="O122" s="124"/>
      <c r="P122" s="125">
        <f t="shared" ref="P122:P124" si="376">N122*O122</f>
        <v>0</v>
      </c>
      <c r="Q122" s="123"/>
      <c r="R122" s="124"/>
      <c r="S122" s="125">
        <f t="shared" ref="S122:S124" si="377">Q122*R122</f>
        <v>0</v>
      </c>
      <c r="T122" s="123"/>
      <c r="U122" s="124"/>
      <c r="V122" s="125">
        <f t="shared" ref="V122:V124" si="378">T122*U122</f>
        <v>0</v>
      </c>
      <c r="W122" s="126">
        <f t="shared" ref="W122:W124" si="379">G122+M122+S122</f>
        <v>0</v>
      </c>
      <c r="X122" s="127">
        <f t="shared" ref="X122:X124" si="380">J122+P122+V122</f>
        <v>0</v>
      </c>
      <c r="Y122" s="127">
        <f t="shared" si="323"/>
        <v>0</v>
      </c>
      <c r="Z122" s="128" t="e">
        <f t="shared" si="324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79</v>
      </c>
      <c r="B123" s="120" t="s">
        <v>220</v>
      </c>
      <c r="C123" s="188" t="s">
        <v>209</v>
      </c>
      <c r="D123" s="122" t="s">
        <v>114</v>
      </c>
      <c r="E123" s="123"/>
      <c r="F123" s="124"/>
      <c r="G123" s="125">
        <f t="shared" si="373"/>
        <v>0</v>
      </c>
      <c r="H123" s="123"/>
      <c r="I123" s="124"/>
      <c r="J123" s="125">
        <f t="shared" si="374"/>
        <v>0</v>
      </c>
      <c r="K123" s="123"/>
      <c r="L123" s="124"/>
      <c r="M123" s="125">
        <f t="shared" si="375"/>
        <v>0</v>
      </c>
      <c r="N123" s="123"/>
      <c r="O123" s="124"/>
      <c r="P123" s="125">
        <f t="shared" si="376"/>
        <v>0</v>
      </c>
      <c r="Q123" s="123"/>
      <c r="R123" s="124"/>
      <c r="S123" s="125">
        <f t="shared" si="377"/>
        <v>0</v>
      </c>
      <c r="T123" s="123"/>
      <c r="U123" s="124"/>
      <c r="V123" s="125">
        <f t="shared" si="378"/>
        <v>0</v>
      </c>
      <c r="W123" s="126">
        <f t="shared" si="379"/>
        <v>0</v>
      </c>
      <c r="X123" s="127">
        <f t="shared" si="380"/>
        <v>0</v>
      </c>
      <c r="Y123" s="127">
        <f t="shared" si="323"/>
        <v>0</v>
      </c>
      <c r="Z123" s="128" t="e">
        <f t="shared" si="324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32" t="s">
        <v>79</v>
      </c>
      <c r="B124" s="133" t="s">
        <v>221</v>
      </c>
      <c r="C124" s="164" t="s">
        <v>209</v>
      </c>
      <c r="D124" s="134" t="s">
        <v>114</v>
      </c>
      <c r="E124" s="149"/>
      <c r="F124" s="150"/>
      <c r="G124" s="151">
        <f t="shared" si="373"/>
        <v>0</v>
      </c>
      <c r="H124" s="149"/>
      <c r="I124" s="150"/>
      <c r="J124" s="151">
        <f t="shared" si="374"/>
        <v>0</v>
      </c>
      <c r="K124" s="149"/>
      <c r="L124" s="150"/>
      <c r="M124" s="151">
        <f t="shared" si="375"/>
        <v>0</v>
      </c>
      <c r="N124" s="149"/>
      <c r="O124" s="150"/>
      <c r="P124" s="151">
        <f t="shared" si="376"/>
        <v>0</v>
      </c>
      <c r="Q124" s="149"/>
      <c r="R124" s="150"/>
      <c r="S124" s="151">
        <f t="shared" si="377"/>
        <v>0</v>
      </c>
      <c r="T124" s="149"/>
      <c r="U124" s="150"/>
      <c r="V124" s="151">
        <f t="shared" si="378"/>
        <v>0</v>
      </c>
      <c r="W124" s="138">
        <f t="shared" si="379"/>
        <v>0</v>
      </c>
      <c r="X124" s="166">
        <f t="shared" si="380"/>
        <v>0</v>
      </c>
      <c r="Y124" s="166">
        <f t="shared" si="323"/>
        <v>0</v>
      </c>
      <c r="Z124" s="226" t="e">
        <f t="shared" si="324"/>
        <v>#DIV/0!</v>
      </c>
      <c r="AA124" s="13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67" t="s">
        <v>222</v>
      </c>
      <c r="B125" s="168"/>
      <c r="C125" s="169"/>
      <c r="D125" s="170"/>
      <c r="E125" s="174">
        <f>E121+E117+E108</f>
        <v>20</v>
      </c>
      <c r="F125" s="190"/>
      <c r="G125" s="173">
        <f t="shared" ref="G125:H125" si="381">G121+G117+G108</f>
        <v>60000</v>
      </c>
      <c r="H125" s="174">
        <f t="shared" si="381"/>
        <v>20</v>
      </c>
      <c r="I125" s="190"/>
      <c r="J125" s="173">
        <f t="shared" ref="J125:K125" si="382">J121+J117+J108</f>
        <v>57523.299999999996</v>
      </c>
      <c r="K125" s="191">
        <f t="shared" si="382"/>
        <v>37</v>
      </c>
      <c r="L125" s="190"/>
      <c r="M125" s="173">
        <f t="shared" ref="M125:N125" si="383">M121+M117+M108</f>
        <v>3529</v>
      </c>
      <c r="N125" s="191">
        <f t="shared" si="383"/>
        <v>37</v>
      </c>
      <c r="O125" s="190"/>
      <c r="P125" s="173">
        <f t="shared" ref="P125:Q125" si="384">P121+P117+P108</f>
        <v>3325</v>
      </c>
      <c r="Q125" s="191">
        <f t="shared" si="384"/>
        <v>0</v>
      </c>
      <c r="R125" s="190"/>
      <c r="S125" s="173">
        <f t="shared" ref="S125:T125" si="385">S121+S117+S108</f>
        <v>0</v>
      </c>
      <c r="T125" s="191">
        <f t="shared" si="385"/>
        <v>0</v>
      </c>
      <c r="U125" s="190"/>
      <c r="V125" s="175">
        <f t="shared" ref="V125:X125" si="386">V121+V117+V108</f>
        <v>0</v>
      </c>
      <c r="W125" s="227">
        <f t="shared" si="386"/>
        <v>63529</v>
      </c>
      <c r="X125" s="228">
        <f t="shared" si="386"/>
        <v>60848.299999999996</v>
      </c>
      <c r="Y125" s="228">
        <f t="shared" si="323"/>
        <v>2680.7000000000044</v>
      </c>
      <c r="Z125" s="228">
        <f t="shared" si="324"/>
        <v>4.2196477199389321E-2</v>
      </c>
      <c r="AA125" s="229"/>
      <c r="AB125" s="7"/>
      <c r="AC125" s="7"/>
      <c r="AD125" s="7"/>
      <c r="AE125" s="7"/>
      <c r="AF125" s="7"/>
      <c r="AG125" s="7"/>
    </row>
    <row r="126" spans="1:33" ht="30" customHeight="1" x14ac:dyDescent="0.2">
      <c r="A126" s="179" t="s">
        <v>74</v>
      </c>
      <c r="B126" s="211">
        <v>7</v>
      </c>
      <c r="C126" s="181" t="s">
        <v>223</v>
      </c>
      <c r="D126" s="182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230"/>
      <c r="X126" s="230"/>
      <c r="Y126" s="183"/>
      <c r="Z126" s="230"/>
      <c r="AA126" s="231"/>
      <c r="AB126" s="7"/>
      <c r="AC126" s="7"/>
      <c r="AD126" s="7"/>
      <c r="AE126" s="7"/>
      <c r="AF126" s="7"/>
      <c r="AG126" s="7"/>
    </row>
    <row r="127" spans="1:33" ht="30" customHeight="1" x14ac:dyDescent="0.2">
      <c r="A127" s="119" t="s">
        <v>79</v>
      </c>
      <c r="B127" s="120" t="s">
        <v>224</v>
      </c>
      <c r="C127" s="358" t="s">
        <v>397</v>
      </c>
      <c r="D127" s="122" t="s">
        <v>114</v>
      </c>
      <c r="E127" s="123">
        <v>2</v>
      </c>
      <c r="F127" s="124">
        <v>500</v>
      </c>
      <c r="G127" s="125">
        <f t="shared" ref="G127:G137" si="387">E127*F127</f>
        <v>1000</v>
      </c>
      <c r="H127" s="123">
        <v>2</v>
      </c>
      <c r="I127" s="124">
        <v>500</v>
      </c>
      <c r="J127" s="125">
        <f t="shared" ref="J127:J137" si="388">H127*I127</f>
        <v>1000</v>
      </c>
      <c r="K127" s="123"/>
      <c r="L127" s="124"/>
      <c r="M127" s="125">
        <f t="shared" ref="M127:M137" si="389">K127*L127</f>
        <v>0</v>
      </c>
      <c r="N127" s="123"/>
      <c r="O127" s="124"/>
      <c r="P127" s="125">
        <f t="shared" ref="P127:P137" si="390">N127*O127</f>
        <v>0</v>
      </c>
      <c r="Q127" s="123"/>
      <c r="R127" s="124"/>
      <c r="S127" s="125">
        <f t="shared" ref="S127:S137" si="391">Q127*R127</f>
        <v>0</v>
      </c>
      <c r="T127" s="123"/>
      <c r="U127" s="124"/>
      <c r="V127" s="232">
        <f t="shared" ref="V127:V137" si="392">T127*U127</f>
        <v>0</v>
      </c>
      <c r="W127" s="233">
        <f t="shared" ref="W127:W137" si="393">G127+M127+S127</f>
        <v>1000</v>
      </c>
      <c r="X127" s="234">
        <f t="shared" ref="X127:X137" si="394">J127+P127+V127</f>
        <v>1000</v>
      </c>
      <c r="Y127" s="234">
        <f t="shared" ref="Y127:Y138" si="395">W127-X127</f>
        <v>0</v>
      </c>
      <c r="Z127" s="235">
        <f t="shared" ref="Z127:Z138" si="396">Y127/W127</f>
        <v>0</v>
      </c>
      <c r="AA127" s="236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79</v>
      </c>
      <c r="B128" s="120" t="s">
        <v>225</v>
      </c>
      <c r="C128" s="188" t="s">
        <v>421</v>
      </c>
      <c r="D128" s="360" t="s">
        <v>144</v>
      </c>
      <c r="E128" s="123">
        <v>1</v>
      </c>
      <c r="F128" s="124">
        <v>6000</v>
      </c>
      <c r="G128" s="125">
        <f t="shared" si="387"/>
        <v>6000</v>
      </c>
      <c r="H128" s="123">
        <v>1</v>
      </c>
      <c r="I128" s="124">
        <v>6000</v>
      </c>
      <c r="J128" s="125">
        <f t="shared" si="388"/>
        <v>6000</v>
      </c>
      <c r="K128" s="123"/>
      <c r="L128" s="124"/>
      <c r="M128" s="125">
        <f t="shared" si="389"/>
        <v>0</v>
      </c>
      <c r="N128" s="123"/>
      <c r="O128" s="124"/>
      <c r="P128" s="125">
        <f t="shared" si="390"/>
        <v>0</v>
      </c>
      <c r="Q128" s="123"/>
      <c r="R128" s="124"/>
      <c r="S128" s="125">
        <f t="shared" si="391"/>
        <v>0</v>
      </c>
      <c r="T128" s="123"/>
      <c r="U128" s="124"/>
      <c r="V128" s="232">
        <f t="shared" si="392"/>
        <v>0</v>
      </c>
      <c r="W128" s="237">
        <f t="shared" si="393"/>
        <v>6000</v>
      </c>
      <c r="X128" s="127">
        <f t="shared" si="394"/>
        <v>6000</v>
      </c>
      <c r="Y128" s="127">
        <f t="shared" si="395"/>
        <v>0</v>
      </c>
      <c r="Z128" s="128">
        <f t="shared" si="396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19" t="s">
        <v>79</v>
      </c>
      <c r="B129" s="120" t="s">
        <v>226</v>
      </c>
      <c r="C129" s="358" t="s">
        <v>398</v>
      </c>
      <c r="D129" s="122" t="s">
        <v>114</v>
      </c>
      <c r="E129" s="123">
        <v>1</v>
      </c>
      <c r="F129" s="124">
        <v>10000</v>
      </c>
      <c r="G129" s="125">
        <f t="shared" si="387"/>
        <v>10000</v>
      </c>
      <c r="H129" s="123">
        <v>1</v>
      </c>
      <c r="I129" s="124">
        <v>10000</v>
      </c>
      <c r="J129" s="125">
        <f t="shared" si="388"/>
        <v>10000</v>
      </c>
      <c r="K129" s="123"/>
      <c r="L129" s="124"/>
      <c r="M129" s="125">
        <f t="shared" si="389"/>
        <v>0</v>
      </c>
      <c r="N129" s="123"/>
      <c r="O129" s="124"/>
      <c r="P129" s="125">
        <f t="shared" si="390"/>
        <v>0</v>
      </c>
      <c r="Q129" s="123"/>
      <c r="R129" s="124"/>
      <c r="S129" s="125">
        <f t="shared" si="391"/>
        <v>0</v>
      </c>
      <c r="T129" s="123"/>
      <c r="U129" s="124"/>
      <c r="V129" s="232">
        <f t="shared" si="392"/>
        <v>0</v>
      </c>
      <c r="W129" s="237">
        <f t="shared" si="393"/>
        <v>10000</v>
      </c>
      <c r="X129" s="127">
        <f t="shared" si="394"/>
        <v>10000</v>
      </c>
      <c r="Y129" s="127">
        <f t="shared" si="395"/>
        <v>0</v>
      </c>
      <c r="Z129" s="128">
        <f t="shared" si="396"/>
        <v>0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79</v>
      </c>
      <c r="B130" s="120" t="s">
        <v>227</v>
      </c>
      <c r="C130" s="188" t="s">
        <v>228</v>
      </c>
      <c r="D130" s="122" t="s">
        <v>114</v>
      </c>
      <c r="E130" s="123"/>
      <c r="F130" s="124"/>
      <c r="G130" s="125">
        <f t="shared" si="387"/>
        <v>0</v>
      </c>
      <c r="H130" s="123"/>
      <c r="I130" s="124"/>
      <c r="J130" s="125">
        <f t="shared" si="388"/>
        <v>0</v>
      </c>
      <c r="K130" s="123"/>
      <c r="L130" s="124"/>
      <c r="M130" s="125">
        <f t="shared" si="389"/>
        <v>0</v>
      </c>
      <c r="N130" s="123"/>
      <c r="O130" s="124"/>
      <c r="P130" s="125">
        <f t="shared" si="390"/>
        <v>0</v>
      </c>
      <c r="Q130" s="123"/>
      <c r="R130" s="124"/>
      <c r="S130" s="125">
        <f t="shared" si="391"/>
        <v>0</v>
      </c>
      <c r="T130" s="123"/>
      <c r="U130" s="124"/>
      <c r="V130" s="232">
        <f t="shared" si="392"/>
        <v>0</v>
      </c>
      <c r="W130" s="237">
        <f t="shared" si="393"/>
        <v>0</v>
      </c>
      <c r="X130" s="127">
        <f t="shared" si="394"/>
        <v>0</v>
      </c>
      <c r="Y130" s="127">
        <f t="shared" si="395"/>
        <v>0</v>
      </c>
      <c r="Z130" s="128" t="e">
        <f t="shared" si="396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79</v>
      </c>
      <c r="B131" s="120" t="s">
        <v>229</v>
      </c>
      <c r="C131" s="188" t="s">
        <v>230</v>
      </c>
      <c r="D131" s="122" t="s">
        <v>114</v>
      </c>
      <c r="E131" s="123"/>
      <c r="F131" s="124"/>
      <c r="G131" s="125">
        <f t="shared" si="387"/>
        <v>0</v>
      </c>
      <c r="H131" s="123"/>
      <c r="I131" s="124"/>
      <c r="J131" s="125">
        <f t="shared" si="388"/>
        <v>0</v>
      </c>
      <c r="K131" s="123"/>
      <c r="L131" s="124"/>
      <c r="M131" s="125">
        <f t="shared" si="389"/>
        <v>0</v>
      </c>
      <c r="N131" s="123"/>
      <c r="O131" s="124"/>
      <c r="P131" s="125">
        <f t="shared" si="390"/>
        <v>0</v>
      </c>
      <c r="Q131" s="123"/>
      <c r="R131" s="124"/>
      <c r="S131" s="125">
        <f t="shared" si="391"/>
        <v>0</v>
      </c>
      <c r="T131" s="123"/>
      <c r="U131" s="124"/>
      <c r="V131" s="232">
        <f t="shared" si="392"/>
        <v>0</v>
      </c>
      <c r="W131" s="237">
        <f t="shared" si="393"/>
        <v>0</v>
      </c>
      <c r="X131" s="127">
        <f t="shared" si="394"/>
        <v>0</v>
      </c>
      <c r="Y131" s="127">
        <f t="shared" si="395"/>
        <v>0</v>
      </c>
      <c r="Z131" s="128" t="e">
        <f t="shared" si="396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79</v>
      </c>
      <c r="B132" s="120" t="s">
        <v>231</v>
      </c>
      <c r="C132" s="188" t="s">
        <v>232</v>
      </c>
      <c r="D132" s="122" t="s">
        <v>114</v>
      </c>
      <c r="E132" s="123"/>
      <c r="F132" s="124"/>
      <c r="G132" s="125">
        <f t="shared" si="387"/>
        <v>0</v>
      </c>
      <c r="H132" s="123"/>
      <c r="I132" s="124"/>
      <c r="J132" s="125">
        <f t="shared" si="388"/>
        <v>0</v>
      </c>
      <c r="K132" s="123"/>
      <c r="L132" s="124"/>
      <c r="M132" s="125">
        <f t="shared" si="389"/>
        <v>0</v>
      </c>
      <c r="N132" s="123"/>
      <c r="O132" s="124"/>
      <c r="P132" s="125">
        <f t="shared" si="390"/>
        <v>0</v>
      </c>
      <c r="Q132" s="123"/>
      <c r="R132" s="124"/>
      <c r="S132" s="125">
        <f t="shared" si="391"/>
        <v>0</v>
      </c>
      <c r="T132" s="123"/>
      <c r="U132" s="124"/>
      <c r="V132" s="232">
        <f t="shared" si="392"/>
        <v>0</v>
      </c>
      <c r="W132" s="237">
        <f t="shared" si="393"/>
        <v>0</v>
      </c>
      <c r="X132" s="127">
        <f t="shared" si="394"/>
        <v>0</v>
      </c>
      <c r="Y132" s="127">
        <f t="shared" si="395"/>
        <v>0</v>
      </c>
      <c r="Z132" s="128" t="e">
        <f t="shared" si="396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79</v>
      </c>
      <c r="B133" s="120" t="s">
        <v>233</v>
      </c>
      <c r="C133" s="188" t="s">
        <v>234</v>
      </c>
      <c r="D133" s="122" t="s">
        <v>114</v>
      </c>
      <c r="E133" s="123"/>
      <c r="F133" s="124"/>
      <c r="G133" s="125">
        <f t="shared" si="387"/>
        <v>0</v>
      </c>
      <c r="H133" s="123"/>
      <c r="I133" s="124"/>
      <c r="J133" s="125">
        <f t="shared" si="388"/>
        <v>0</v>
      </c>
      <c r="K133" s="123"/>
      <c r="L133" s="124"/>
      <c r="M133" s="125">
        <f t="shared" si="389"/>
        <v>0</v>
      </c>
      <c r="N133" s="123"/>
      <c r="O133" s="124"/>
      <c r="P133" s="125">
        <f t="shared" si="390"/>
        <v>0</v>
      </c>
      <c r="Q133" s="123"/>
      <c r="R133" s="124"/>
      <c r="S133" s="125">
        <f t="shared" si="391"/>
        <v>0</v>
      </c>
      <c r="T133" s="123"/>
      <c r="U133" s="124"/>
      <c r="V133" s="232">
        <f t="shared" si="392"/>
        <v>0</v>
      </c>
      <c r="W133" s="237">
        <f t="shared" si="393"/>
        <v>0</v>
      </c>
      <c r="X133" s="127">
        <f t="shared" si="394"/>
        <v>0</v>
      </c>
      <c r="Y133" s="127">
        <f t="shared" si="395"/>
        <v>0</v>
      </c>
      <c r="Z133" s="128" t="e">
        <f t="shared" si="396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79</v>
      </c>
      <c r="B134" s="120" t="s">
        <v>235</v>
      </c>
      <c r="C134" s="188" t="s">
        <v>236</v>
      </c>
      <c r="D134" s="122" t="s">
        <v>114</v>
      </c>
      <c r="E134" s="123"/>
      <c r="F134" s="124"/>
      <c r="G134" s="125">
        <f t="shared" si="387"/>
        <v>0</v>
      </c>
      <c r="H134" s="123"/>
      <c r="I134" s="124"/>
      <c r="J134" s="125">
        <f t="shared" si="388"/>
        <v>0</v>
      </c>
      <c r="K134" s="123"/>
      <c r="L134" s="124"/>
      <c r="M134" s="125">
        <f t="shared" si="389"/>
        <v>0</v>
      </c>
      <c r="N134" s="123"/>
      <c r="O134" s="124"/>
      <c r="P134" s="125">
        <f t="shared" si="390"/>
        <v>0</v>
      </c>
      <c r="Q134" s="123"/>
      <c r="R134" s="124"/>
      <c r="S134" s="125">
        <f t="shared" si="391"/>
        <v>0</v>
      </c>
      <c r="T134" s="123"/>
      <c r="U134" s="124"/>
      <c r="V134" s="232">
        <f t="shared" si="392"/>
        <v>0</v>
      </c>
      <c r="W134" s="237">
        <f t="shared" si="393"/>
        <v>0</v>
      </c>
      <c r="X134" s="127">
        <f t="shared" si="394"/>
        <v>0</v>
      </c>
      <c r="Y134" s="127">
        <f t="shared" si="395"/>
        <v>0</v>
      </c>
      <c r="Z134" s="128" t="e">
        <f t="shared" si="396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79</v>
      </c>
      <c r="B135" s="120" t="s">
        <v>237</v>
      </c>
      <c r="C135" s="164" t="s">
        <v>238</v>
      </c>
      <c r="D135" s="122" t="s">
        <v>114</v>
      </c>
      <c r="E135" s="135"/>
      <c r="F135" s="136"/>
      <c r="G135" s="125">
        <f t="shared" si="387"/>
        <v>0</v>
      </c>
      <c r="H135" s="135"/>
      <c r="I135" s="136"/>
      <c r="J135" s="125">
        <f t="shared" si="388"/>
        <v>0</v>
      </c>
      <c r="K135" s="123"/>
      <c r="L135" s="124"/>
      <c r="M135" s="125">
        <f t="shared" si="389"/>
        <v>0</v>
      </c>
      <c r="N135" s="123"/>
      <c r="O135" s="124"/>
      <c r="P135" s="125">
        <f t="shared" si="390"/>
        <v>0</v>
      </c>
      <c r="Q135" s="123"/>
      <c r="R135" s="124"/>
      <c r="S135" s="125">
        <f t="shared" si="391"/>
        <v>0</v>
      </c>
      <c r="T135" s="123"/>
      <c r="U135" s="124"/>
      <c r="V135" s="232">
        <f t="shared" si="392"/>
        <v>0</v>
      </c>
      <c r="W135" s="237">
        <f t="shared" si="393"/>
        <v>0</v>
      </c>
      <c r="X135" s="127">
        <f t="shared" si="394"/>
        <v>0</v>
      </c>
      <c r="Y135" s="127">
        <f t="shared" si="395"/>
        <v>0</v>
      </c>
      <c r="Z135" s="128" t="e">
        <f t="shared" si="396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79</v>
      </c>
      <c r="B136" s="120" t="s">
        <v>239</v>
      </c>
      <c r="C136" s="164" t="s">
        <v>240</v>
      </c>
      <c r="D136" s="134" t="s">
        <v>114</v>
      </c>
      <c r="E136" s="123"/>
      <c r="F136" s="124"/>
      <c r="G136" s="125">
        <f t="shared" si="387"/>
        <v>0</v>
      </c>
      <c r="H136" s="123"/>
      <c r="I136" s="124"/>
      <c r="J136" s="125">
        <f t="shared" si="388"/>
        <v>0</v>
      </c>
      <c r="K136" s="123"/>
      <c r="L136" s="124"/>
      <c r="M136" s="125">
        <f t="shared" si="389"/>
        <v>0</v>
      </c>
      <c r="N136" s="123"/>
      <c r="O136" s="124"/>
      <c r="P136" s="125">
        <f t="shared" si="390"/>
        <v>0</v>
      </c>
      <c r="Q136" s="123"/>
      <c r="R136" s="124"/>
      <c r="S136" s="125">
        <f t="shared" si="391"/>
        <v>0</v>
      </c>
      <c r="T136" s="123"/>
      <c r="U136" s="124"/>
      <c r="V136" s="232">
        <f t="shared" si="392"/>
        <v>0</v>
      </c>
      <c r="W136" s="237">
        <f t="shared" si="393"/>
        <v>0</v>
      </c>
      <c r="X136" s="127">
        <f t="shared" si="394"/>
        <v>0</v>
      </c>
      <c r="Y136" s="127">
        <f t="shared" si="395"/>
        <v>0</v>
      </c>
      <c r="Z136" s="128" t="e">
        <f t="shared" si="396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79</v>
      </c>
      <c r="B137" s="120" t="s">
        <v>241</v>
      </c>
      <c r="C137" s="238" t="s">
        <v>242</v>
      </c>
      <c r="D137" s="134"/>
      <c r="E137" s="135"/>
      <c r="F137" s="136">
        <v>0.22</v>
      </c>
      <c r="G137" s="137">
        <f t="shared" si="387"/>
        <v>0</v>
      </c>
      <c r="H137" s="135"/>
      <c r="I137" s="136">
        <v>0.22</v>
      </c>
      <c r="J137" s="137">
        <f t="shared" si="388"/>
        <v>0</v>
      </c>
      <c r="K137" s="135"/>
      <c r="L137" s="136">
        <v>0.22</v>
      </c>
      <c r="M137" s="137">
        <f t="shared" si="389"/>
        <v>0</v>
      </c>
      <c r="N137" s="135"/>
      <c r="O137" s="136">
        <v>0.22</v>
      </c>
      <c r="P137" s="137">
        <f t="shared" si="390"/>
        <v>0</v>
      </c>
      <c r="Q137" s="135"/>
      <c r="R137" s="136">
        <v>0.22</v>
      </c>
      <c r="S137" s="137">
        <f t="shared" si="391"/>
        <v>0</v>
      </c>
      <c r="T137" s="135"/>
      <c r="U137" s="136">
        <v>0.22</v>
      </c>
      <c r="V137" s="239">
        <f t="shared" si="392"/>
        <v>0</v>
      </c>
      <c r="W137" s="240">
        <f t="shared" si="393"/>
        <v>0</v>
      </c>
      <c r="X137" s="241">
        <f t="shared" si="394"/>
        <v>0</v>
      </c>
      <c r="Y137" s="241">
        <f t="shared" si="395"/>
        <v>0</v>
      </c>
      <c r="Z137" s="242" t="e">
        <f t="shared" si="396"/>
        <v>#DIV/0!</v>
      </c>
      <c r="AA137" s="152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243</v>
      </c>
      <c r="B138" s="243"/>
      <c r="C138" s="169"/>
      <c r="D138" s="170"/>
      <c r="E138" s="174">
        <f>SUM(E127:E136)</f>
        <v>4</v>
      </c>
      <c r="F138" s="190"/>
      <c r="G138" s="173">
        <f>SUM(G127:G137)</f>
        <v>17000</v>
      </c>
      <c r="H138" s="174">
        <f>SUM(H127:H136)</f>
        <v>4</v>
      </c>
      <c r="I138" s="190"/>
      <c r="J138" s="173">
        <f>SUM(J127:J137)</f>
        <v>17000</v>
      </c>
      <c r="K138" s="191">
        <f>SUM(K127:K136)</f>
        <v>0</v>
      </c>
      <c r="L138" s="190"/>
      <c r="M138" s="173">
        <f>SUM(M127:M137)</f>
        <v>0</v>
      </c>
      <c r="N138" s="191">
        <f>SUM(N127:N136)</f>
        <v>0</v>
      </c>
      <c r="O138" s="190"/>
      <c r="P138" s="173">
        <f>SUM(P127:P137)</f>
        <v>0</v>
      </c>
      <c r="Q138" s="191">
        <f>SUM(Q127:Q136)</f>
        <v>0</v>
      </c>
      <c r="R138" s="190"/>
      <c r="S138" s="173">
        <f>SUM(S127:S137)</f>
        <v>0</v>
      </c>
      <c r="T138" s="191">
        <f>SUM(T127:T136)</f>
        <v>0</v>
      </c>
      <c r="U138" s="190"/>
      <c r="V138" s="175">
        <f t="shared" ref="V138:X138" si="397">SUM(V127:V137)</f>
        <v>0</v>
      </c>
      <c r="W138" s="227">
        <f t="shared" si="397"/>
        <v>17000</v>
      </c>
      <c r="X138" s="228">
        <f t="shared" si="397"/>
        <v>17000</v>
      </c>
      <c r="Y138" s="228">
        <f t="shared" si="395"/>
        <v>0</v>
      </c>
      <c r="Z138" s="228">
        <f t="shared" si="396"/>
        <v>0</v>
      </c>
      <c r="AA138" s="229"/>
      <c r="AB138" s="7"/>
      <c r="AC138" s="7"/>
      <c r="AD138" s="7"/>
      <c r="AE138" s="7"/>
      <c r="AF138" s="7"/>
      <c r="AG138" s="7"/>
    </row>
    <row r="139" spans="1:33" ht="30" customHeight="1" x14ac:dyDescent="0.2">
      <c r="A139" s="244" t="s">
        <v>74</v>
      </c>
      <c r="B139" s="211">
        <v>8</v>
      </c>
      <c r="C139" s="245" t="s">
        <v>244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30"/>
      <c r="X139" s="230"/>
      <c r="Y139" s="183"/>
      <c r="Z139" s="230"/>
      <c r="AA139" s="231"/>
      <c r="AB139" s="118"/>
      <c r="AC139" s="118"/>
      <c r="AD139" s="118"/>
      <c r="AE139" s="118"/>
      <c r="AF139" s="118"/>
      <c r="AG139" s="118"/>
    </row>
    <row r="140" spans="1:33" ht="30" customHeight="1" x14ac:dyDescent="0.2">
      <c r="A140" s="119" t="s">
        <v>79</v>
      </c>
      <c r="B140" s="120" t="s">
        <v>245</v>
      </c>
      <c r="C140" s="188" t="s">
        <v>246</v>
      </c>
      <c r="D140" s="122" t="s">
        <v>247</v>
      </c>
      <c r="E140" s="123"/>
      <c r="F140" s="124"/>
      <c r="G140" s="125">
        <f t="shared" ref="G140:G145" si="398">E140*F140</f>
        <v>0</v>
      </c>
      <c r="H140" s="123"/>
      <c r="I140" s="124"/>
      <c r="J140" s="125">
        <f t="shared" ref="J140:J145" si="399">H140*I140</f>
        <v>0</v>
      </c>
      <c r="K140" s="123"/>
      <c r="L140" s="124"/>
      <c r="M140" s="125">
        <f t="shared" ref="M140:M145" si="400">K140*L140</f>
        <v>0</v>
      </c>
      <c r="N140" s="123"/>
      <c r="O140" s="124"/>
      <c r="P140" s="125">
        <f t="shared" ref="P140:P145" si="401">N140*O140</f>
        <v>0</v>
      </c>
      <c r="Q140" s="123"/>
      <c r="R140" s="124"/>
      <c r="S140" s="125">
        <f t="shared" ref="S140:S145" si="402">Q140*R140</f>
        <v>0</v>
      </c>
      <c r="T140" s="123"/>
      <c r="U140" s="124"/>
      <c r="V140" s="232">
        <f t="shared" ref="V140:V145" si="403">T140*U140</f>
        <v>0</v>
      </c>
      <c r="W140" s="233">
        <f t="shared" ref="W140:W145" si="404">G140+M140+S140</f>
        <v>0</v>
      </c>
      <c r="X140" s="234">
        <f t="shared" ref="X140:X145" si="405">J140+P140+V140</f>
        <v>0</v>
      </c>
      <c r="Y140" s="234">
        <f t="shared" ref="Y140:Y146" si="406">W140-X140</f>
        <v>0</v>
      </c>
      <c r="Z140" s="235" t="e">
        <f t="shared" ref="Z140:Z146" si="407">Y140/W140</f>
        <v>#DIV/0!</v>
      </c>
      <c r="AA140" s="236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79</v>
      </c>
      <c r="B141" s="120" t="s">
        <v>248</v>
      </c>
      <c r="C141" s="188" t="s">
        <v>249</v>
      </c>
      <c r="D141" s="122" t="s">
        <v>247</v>
      </c>
      <c r="E141" s="123"/>
      <c r="F141" s="124"/>
      <c r="G141" s="125">
        <f t="shared" si="398"/>
        <v>0</v>
      </c>
      <c r="H141" s="123"/>
      <c r="I141" s="124"/>
      <c r="J141" s="125">
        <f t="shared" si="399"/>
        <v>0</v>
      </c>
      <c r="K141" s="123"/>
      <c r="L141" s="124"/>
      <c r="M141" s="125">
        <f t="shared" si="400"/>
        <v>0</v>
      </c>
      <c r="N141" s="123"/>
      <c r="O141" s="124"/>
      <c r="P141" s="125">
        <f t="shared" si="401"/>
        <v>0</v>
      </c>
      <c r="Q141" s="123"/>
      <c r="R141" s="124"/>
      <c r="S141" s="125">
        <f t="shared" si="402"/>
        <v>0</v>
      </c>
      <c r="T141" s="123"/>
      <c r="U141" s="124"/>
      <c r="V141" s="232">
        <f t="shared" si="403"/>
        <v>0</v>
      </c>
      <c r="W141" s="237">
        <f t="shared" si="404"/>
        <v>0</v>
      </c>
      <c r="X141" s="127">
        <f t="shared" si="405"/>
        <v>0</v>
      </c>
      <c r="Y141" s="127">
        <f t="shared" si="406"/>
        <v>0</v>
      </c>
      <c r="Z141" s="128" t="e">
        <f t="shared" si="407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79</v>
      </c>
      <c r="B142" s="120" t="s">
        <v>250</v>
      </c>
      <c r="C142" s="358" t="s">
        <v>399</v>
      </c>
      <c r="D142" s="122" t="s">
        <v>251</v>
      </c>
      <c r="E142" s="246">
        <v>200</v>
      </c>
      <c r="F142" s="247">
        <v>250</v>
      </c>
      <c r="G142" s="125">
        <f t="shared" si="398"/>
        <v>50000</v>
      </c>
      <c r="H142" s="246">
        <v>200</v>
      </c>
      <c r="I142" s="247">
        <v>250</v>
      </c>
      <c r="J142" s="125">
        <f t="shared" si="399"/>
        <v>50000</v>
      </c>
      <c r="K142" s="123"/>
      <c r="L142" s="124"/>
      <c r="M142" s="125">
        <f t="shared" si="400"/>
        <v>0</v>
      </c>
      <c r="N142" s="123"/>
      <c r="O142" s="124"/>
      <c r="P142" s="125">
        <f t="shared" si="401"/>
        <v>0</v>
      </c>
      <c r="Q142" s="123"/>
      <c r="R142" s="124"/>
      <c r="S142" s="125">
        <f t="shared" si="402"/>
        <v>0</v>
      </c>
      <c r="T142" s="123"/>
      <c r="U142" s="124"/>
      <c r="V142" s="232">
        <f t="shared" si="403"/>
        <v>0</v>
      </c>
      <c r="W142" s="248">
        <f t="shared" si="404"/>
        <v>50000</v>
      </c>
      <c r="X142" s="127">
        <f t="shared" si="405"/>
        <v>50000</v>
      </c>
      <c r="Y142" s="127">
        <f t="shared" si="406"/>
        <v>0</v>
      </c>
      <c r="Z142" s="128">
        <f t="shared" si="407"/>
        <v>0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79</v>
      </c>
      <c r="B143" s="120" t="s">
        <v>252</v>
      </c>
      <c r="C143" s="188" t="s">
        <v>253</v>
      </c>
      <c r="D143" s="122" t="s">
        <v>251</v>
      </c>
      <c r="E143" s="123"/>
      <c r="F143" s="124"/>
      <c r="G143" s="125">
        <f t="shared" si="398"/>
        <v>0</v>
      </c>
      <c r="H143" s="123"/>
      <c r="I143" s="124"/>
      <c r="J143" s="125">
        <f t="shared" si="399"/>
        <v>0</v>
      </c>
      <c r="K143" s="246"/>
      <c r="L143" s="247"/>
      <c r="M143" s="125">
        <f t="shared" si="400"/>
        <v>0</v>
      </c>
      <c r="N143" s="246"/>
      <c r="O143" s="247"/>
      <c r="P143" s="125">
        <f t="shared" si="401"/>
        <v>0</v>
      </c>
      <c r="Q143" s="246"/>
      <c r="R143" s="247"/>
      <c r="S143" s="125">
        <f t="shared" si="402"/>
        <v>0</v>
      </c>
      <c r="T143" s="246"/>
      <c r="U143" s="247"/>
      <c r="V143" s="232">
        <f t="shared" si="403"/>
        <v>0</v>
      </c>
      <c r="W143" s="248">
        <f t="shared" si="404"/>
        <v>0</v>
      </c>
      <c r="X143" s="127">
        <f t="shared" si="405"/>
        <v>0</v>
      </c>
      <c r="Y143" s="127">
        <f t="shared" si="406"/>
        <v>0</v>
      </c>
      <c r="Z143" s="128" t="e">
        <f t="shared" si="407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19" t="s">
        <v>79</v>
      </c>
      <c r="B144" s="120" t="s">
        <v>254</v>
      </c>
      <c r="C144" s="188" t="s">
        <v>255</v>
      </c>
      <c r="D144" s="122" t="s">
        <v>251</v>
      </c>
      <c r="E144" s="123"/>
      <c r="F144" s="124"/>
      <c r="G144" s="125">
        <f t="shared" si="398"/>
        <v>0</v>
      </c>
      <c r="H144" s="123"/>
      <c r="I144" s="124"/>
      <c r="J144" s="125">
        <f t="shared" si="399"/>
        <v>0</v>
      </c>
      <c r="K144" s="123"/>
      <c r="L144" s="124"/>
      <c r="M144" s="125">
        <f t="shared" si="400"/>
        <v>0</v>
      </c>
      <c r="N144" s="123"/>
      <c r="O144" s="124"/>
      <c r="P144" s="125">
        <f t="shared" si="401"/>
        <v>0</v>
      </c>
      <c r="Q144" s="123"/>
      <c r="R144" s="124"/>
      <c r="S144" s="125">
        <f t="shared" si="402"/>
        <v>0</v>
      </c>
      <c r="T144" s="123"/>
      <c r="U144" s="124"/>
      <c r="V144" s="232">
        <f t="shared" si="403"/>
        <v>0</v>
      </c>
      <c r="W144" s="237">
        <f t="shared" si="404"/>
        <v>0</v>
      </c>
      <c r="X144" s="127">
        <f t="shared" si="405"/>
        <v>0</v>
      </c>
      <c r="Y144" s="127">
        <f t="shared" si="406"/>
        <v>0</v>
      </c>
      <c r="Z144" s="128" t="e">
        <f t="shared" si="407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79</v>
      </c>
      <c r="B145" s="154" t="s">
        <v>256</v>
      </c>
      <c r="C145" s="165" t="s">
        <v>257</v>
      </c>
      <c r="D145" s="134"/>
      <c r="E145" s="135"/>
      <c r="F145" s="136">
        <v>0.22</v>
      </c>
      <c r="G145" s="137">
        <f t="shared" si="398"/>
        <v>0</v>
      </c>
      <c r="H145" s="135"/>
      <c r="I145" s="136">
        <v>0.22</v>
      </c>
      <c r="J145" s="137">
        <f t="shared" si="399"/>
        <v>0</v>
      </c>
      <c r="K145" s="135"/>
      <c r="L145" s="136">
        <v>0.22</v>
      </c>
      <c r="M145" s="137">
        <f t="shared" si="400"/>
        <v>0</v>
      </c>
      <c r="N145" s="135"/>
      <c r="O145" s="136">
        <v>0.22</v>
      </c>
      <c r="P145" s="137">
        <f t="shared" si="401"/>
        <v>0</v>
      </c>
      <c r="Q145" s="135"/>
      <c r="R145" s="136">
        <v>0.22</v>
      </c>
      <c r="S145" s="137">
        <f t="shared" si="402"/>
        <v>0</v>
      </c>
      <c r="T145" s="135"/>
      <c r="U145" s="136">
        <v>0.22</v>
      </c>
      <c r="V145" s="239">
        <f t="shared" si="403"/>
        <v>0</v>
      </c>
      <c r="W145" s="240">
        <f t="shared" si="404"/>
        <v>0</v>
      </c>
      <c r="X145" s="241">
        <f t="shared" si="405"/>
        <v>0</v>
      </c>
      <c r="Y145" s="241">
        <f t="shared" si="406"/>
        <v>0</v>
      </c>
      <c r="Z145" s="242" t="e">
        <f t="shared" si="407"/>
        <v>#DIV/0!</v>
      </c>
      <c r="AA145" s="152"/>
      <c r="AB145" s="7"/>
      <c r="AC145" s="7"/>
      <c r="AD145" s="7"/>
      <c r="AE145" s="7"/>
      <c r="AF145" s="7"/>
      <c r="AG145" s="7"/>
    </row>
    <row r="146" spans="1:33" ht="30" customHeight="1" x14ac:dyDescent="0.2">
      <c r="A146" s="167" t="s">
        <v>258</v>
      </c>
      <c r="B146" s="249"/>
      <c r="C146" s="169"/>
      <c r="D146" s="170"/>
      <c r="E146" s="174">
        <f>SUM(E140:E144)</f>
        <v>200</v>
      </c>
      <c r="F146" s="190"/>
      <c r="G146" s="174">
        <f>SUM(G140:G145)</f>
        <v>50000</v>
      </c>
      <c r="H146" s="174">
        <f>SUM(H140:H144)</f>
        <v>200</v>
      </c>
      <c r="I146" s="190"/>
      <c r="J146" s="174">
        <f>SUM(J140:J145)</f>
        <v>50000</v>
      </c>
      <c r="K146" s="174">
        <f>SUM(K140:K144)</f>
        <v>0</v>
      </c>
      <c r="L146" s="190"/>
      <c r="M146" s="174">
        <f>SUM(M140:M145)</f>
        <v>0</v>
      </c>
      <c r="N146" s="174">
        <f>SUM(N140:N144)</f>
        <v>0</v>
      </c>
      <c r="O146" s="190"/>
      <c r="P146" s="174">
        <f>SUM(P140:P145)</f>
        <v>0</v>
      </c>
      <c r="Q146" s="174">
        <f>SUM(Q140:Q144)</f>
        <v>0</v>
      </c>
      <c r="R146" s="190"/>
      <c r="S146" s="174">
        <f>SUM(S140:S145)</f>
        <v>0</v>
      </c>
      <c r="T146" s="174">
        <f>SUM(T140:T144)</f>
        <v>0</v>
      </c>
      <c r="U146" s="190"/>
      <c r="V146" s="250">
        <f t="shared" ref="V146:X146" si="408">SUM(V140:V145)</f>
        <v>0</v>
      </c>
      <c r="W146" s="227">
        <f t="shared" si="408"/>
        <v>50000</v>
      </c>
      <c r="X146" s="228">
        <f t="shared" si="408"/>
        <v>50000</v>
      </c>
      <c r="Y146" s="228">
        <f t="shared" si="406"/>
        <v>0</v>
      </c>
      <c r="Z146" s="228">
        <f t="shared" si="407"/>
        <v>0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179" t="s">
        <v>74</v>
      </c>
      <c r="B147" s="180">
        <v>9</v>
      </c>
      <c r="C147" s="181" t="s">
        <v>259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51"/>
      <c r="X147" s="251"/>
      <c r="Y147" s="213"/>
      <c r="Z147" s="251"/>
      <c r="AA147" s="252"/>
      <c r="AB147" s="7"/>
      <c r="AC147" s="7"/>
      <c r="AD147" s="7"/>
      <c r="AE147" s="7"/>
      <c r="AF147" s="7"/>
      <c r="AG147" s="7"/>
    </row>
    <row r="148" spans="1:33" ht="30" customHeight="1" x14ac:dyDescent="0.2">
      <c r="A148" s="253" t="s">
        <v>79</v>
      </c>
      <c r="B148" s="254">
        <v>43839</v>
      </c>
      <c r="C148" s="255" t="s">
        <v>260</v>
      </c>
      <c r="D148" s="361" t="s">
        <v>275</v>
      </c>
      <c r="E148" s="257">
        <v>58</v>
      </c>
      <c r="F148" s="258">
        <v>200</v>
      </c>
      <c r="G148" s="259">
        <f t="shared" ref="G148:G153" si="409">E148*F148</f>
        <v>11600</v>
      </c>
      <c r="H148" s="257">
        <v>58</v>
      </c>
      <c r="I148" s="258">
        <v>200</v>
      </c>
      <c r="J148" s="259">
        <f t="shared" ref="J148:J153" si="410">H148*I148</f>
        <v>11600</v>
      </c>
      <c r="K148" s="260"/>
      <c r="L148" s="258"/>
      <c r="M148" s="259">
        <f t="shared" ref="M148:M153" si="411">K148*L148</f>
        <v>0</v>
      </c>
      <c r="N148" s="260"/>
      <c r="O148" s="258"/>
      <c r="P148" s="259">
        <f t="shared" ref="P148:P153" si="412">N148*O148</f>
        <v>0</v>
      </c>
      <c r="Q148" s="260"/>
      <c r="R148" s="258"/>
      <c r="S148" s="259">
        <f t="shared" ref="S148:S153" si="413">Q148*R148</f>
        <v>0</v>
      </c>
      <c r="T148" s="260"/>
      <c r="U148" s="258"/>
      <c r="V148" s="259">
        <f t="shared" ref="V148:V153" si="414">T148*U148</f>
        <v>0</v>
      </c>
      <c r="W148" s="234">
        <f t="shared" ref="W148:W153" si="415">G148+M148+S148</f>
        <v>11600</v>
      </c>
      <c r="X148" s="127">
        <f t="shared" ref="X148:X153" si="416">J148+P148+V148</f>
        <v>11600</v>
      </c>
      <c r="Y148" s="127">
        <f t="shared" ref="Y148:Y154" si="417">W148-X148</f>
        <v>0</v>
      </c>
      <c r="Z148" s="128">
        <f t="shared" ref="Z148:Z154" si="418">Y148/W148</f>
        <v>0</v>
      </c>
      <c r="AA148" s="236"/>
      <c r="AB148" s="130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79</v>
      </c>
      <c r="B149" s="261">
        <v>43870</v>
      </c>
      <c r="C149" s="188" t="s">
        <v>261</v>
      </c>
      <c r="D149" s="362" t="s">
        <v>275</v>
      </c>
      <c r="E149" s="263">
        <v>29</v>
      </c>
      <c r="F149" s="124">
        <v>300</v>
      </c>
      <c r="G149" s="125">
        <f t="shared" si="409"/>
        <v>8700</v>
      </c>
      <c r="H149" s="263">
        <v>29</v>
      </c>
      <c r="I149" s="124">
        <v>300</v>
      </c>
      <c r="J149" s="125">
        <f t="shared" si="410"/>
        <v>8700</v>
      </c>
      <c r="K149" s="123"/>
      <c r="L149" s="124"/>
      <c r="M149" s="125">
        <f t="shared" si="411"/>
        <v>0</v>
      </c>
      <c r="N149" s="123"/>
      <c r="O149" s="124"/>
      <c r="P149" s="125">
        <f t="shared" si="412"/>
        <v>0</v>
      </c>
      <c r="Q149" s="123"/>
      <c r="R149" s="124"/>
      <c r="S149" s="125">
        <f t="shared" si="413"/>
        <v>0</v>
      </c>
      <c r="T149" s="123"/>
      <c r="U149" s="124"/>
      <c r="V149" s="125">
        <f t="shared" si="414"/>
        <v>0</v>
      </c>
      <c r="W149" s="126">
        <f t="shared" si="415"/>
        <v>8700</v>
      </c>
      <c r="X149" s="127">
        <f t="shared" si="416"/>
        <v>8700</v>
      </c>
      <c r="Y149" s="127">
        <f t="shared" si="417"/>
        <v>0</v>
      </c>
      <c r="Z149" s="128">
        <f t="shared" si="418"/>
        <v>0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79</v>
      </c>
      <c r="B150" s="261">
        <v>43899</v>
      </c>
      <c r="C150" s="358" t="s">
        <v>400</v>
      </c>
      <c r="D150" s="362" t="s">
        <v>114</v>
      </c>
      <c r="E150" s="263">
        <v>70</v>
      </c>
      <c r="F150" s="124">
        <v>250</v>
      </c>
      <c r="G150" s="125">
        <f t="shared" si="409"/>
        <v>17500</v>
      </c>
      <c r="H150" s="263">
        <v>70</v>
      </c>
      <c r="I150" s="124">
        <v>250</v>
      </c>
      <c r="J150" s="125">
        <f t="shared" si="410"/>
        <v>17500</v>
      </c>
      <c r="K150" s="123"/>
      <c r="L150" s="124"/>
      <c r="M150" s="125">
        <f t="shared" si="411"/>
        <v>0</v>
      </c>
      <c r="N150" s="123"/>
      <c r="O150" s="124"/>
      <c r="P150" s="125">
        <f t="shared" si="412"/>
        <v>0</v>
      </c>
      <c r="Q150" s="123"/>
      <c r="R150" s="124"/>
      <c r="S150" s="125">
        <f t="shared" si="413"/>
        <v>0</v>
      </c>
      <c r="T150" s="123"/>
      <c r="U150" s="124"/>
      <c r="V150" s="125">
        <f t="shared" si="414"/>
        <v>0</v>
      </c>
      <c r="W150" s="126">
        <f t="shared" si="415"/>
        <v>17500</v>
      </c>
      <c r="X150" s="127">
        <f t="shared" si="416"/>
        <v>17500</v>
      </c>
      <c r="Y150" s="127">
        <f t="shared" si="417"/>
        <v>0</v>
      </c>
      <c r="Z150" s="128">
        <f t="shared" si="418"/>
        <v>0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19" t="s">
        <v>79</v>
      </c>
      <c r="B151" s="261">
        <v>43930</v>
      </c>
      <c r="C151" s="358" t="s">
        <v>401</v>
      </c>
      <c r="D151" s="362" t="s">
        <v>114</v>
      </c>
      <c r="E151" s="263">
        <v>200</v>
      </c>
      <c r="F151" s="124">
        <v>20</v>
      </c>
      <c r="G151" s="125">
        <f t="shared" si="409"/>
        <v>4000</v>
      </c>
      <c r="H151" s="263">
        <v>200</v>
      </c>
      <c r="I151" s="124">
        <v>20</v>
      </c>
      <c r="J151" s="125">
        <f t="shared" si="410"/>
        <v>4000</v>
      </c>
      <c r="K151" s="123"/>
      <c r="L151" s="124"/>
      <c r="M151" s="125">
        <f t="shared" si="411"/>
        <v>0</v>
      </c>
      <c r="N151" s="123"/>
      <c r="O151" s="124"/>
      <c r="P151" s="125">
        <f t="shared" si="412"/>
        <v>0</v>
      </c>
      <c r="Q151" s="123"/>
      <c r="R151" s="124"/>
      <c r="S151" s="125">
        <f t="shared" si="413"/>
        <v>0</v>
      </c>
      <c r="T151" s="123"/>
      <c r="U151" s="124"/>
      <c r="V151" s="125">
        <f t="shared" si="414"/>
        <v>0</v>
      </c>
      <c r="W151" s="126">
        <f t="shared" si="415"/>
        <v>4000</v>
      </c>
      <c r="X151" s="127">
        <f t="shared" si="416"/>
        <v>4000</v>
      </c>
      <c r="Y151" s="127">
        <f t="shared" si="417"/>
        <v>0</v>
      </c>
      <c r="Z151" s="128">
        <f t="shared" si="418"/>
        <v>0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79</v>
      </c>
      <c r="B152" s="261">
        <v>43960</v>
      </c>
      <c r="C152" s="164" t="s">
        <v>262</v>
      </c>
      <c r="D152" s="264"/>
      <c r="E152" s="265"/>
      <c r="F152" s="136"/>
      <c r="G152" s="137">
        <f t="shared" si="409"/>
        <v>0</v>
      </c>
      <c r="H152" s="265"/>
      <c r="I152" s="136"/>
      <c r="J152" s="137">
        <f t="shared" si="410"/>
        <v>0</v>
      </c>
      <c r="K152" s="135"/>
      <c r="L152" s="136"/>
      <c r="M152" s="137">
        <f t="shared" si="411"/>
        <v>0</v>
      </c>
      <c r="N152" s="135"/>
      <c r="O152" s="136"/>
      <c r="P152" s="137">
        <f t="shared" si="412"/>
        <v>0</v>
      </c>
      <c r="Q152" s="135"/>
      <c r="R152" s="136"/>
      <c r="S152" s="137">
        <f t="shared" si="413"/>
        <v>0</v>
      </c>
      <c r="T152" s="135"/>
      <c r="U152" s="136"/>
      <c r="V152" s="137">
        <f t="shared" si="414"/>
        <v>0</v>
      </c>
      <c r="W152" s="138">
        <f t="shared" si="415"/>
        <v>0</v>
      </c>
      <c r="X152" s="127">
        <f t="shared" si="416"/>
        <v>0</v>
      </c>
      <c r="Y152" s="127">
        <f t="shared" si="417"/>
        <v>0</v>
      </c>
      <c r="Z152" s="128" t="e">
        <f t="shared" si="418"/>
        <v>#DIV/0!</v>
      </c>
      <c r="AA152" s="139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79</v>
      </c>
      <c r="B153" s="261">
        <v>43991</v>
      </c>
      <c r="C153" s="238" t="s">
        <v>263</v>
      </c>
      <c r="D153" s="148"/>
      <c r="E153" s="135"/>
      <c r="F153" s="136">
        <v>0.22</v>
      </c>
      <c r="G153" s="137">
        <f t="shared" si="409"/>
        <v>0</v>
      </c>
      <c r="H153" s="135"/>
      <c r="I153" s="136">
        <v>0.22</v>
      </c>
      <c r="J153" s="137">
        <f t="shared" si="410"/>
        <v>0</v>
      </c>
      <c r="K153" s="135"/>
      <c r="L153" s="136">
        <v>0.22</v>
      </c>
      <c r="M153" s="137">
        <f t="shared" si="411"/>
        <v>0</v>
      </c>
      <c r="N153" s="135"/>
      <c r="O153" s="136">
        <v>0.22</v>
      </c>
      <c r="P153" s="137">
        <f t="shared" si="412"/>
        <v>0</v>
      </c>
      <c r="Q153" s="135"/>
      <c r="R153" s="136">
        <v>0.22</v>
      </c>
      <c r="S153" s="137">
        <f t="shared" si="413"/>
        <v>0</v>
      </c>
      <c r="T153" s="135"/>
      <c r="U153" s="136">
        <v>0.22</v>
      </c>
      <c r="V153" s="137">
        <f t="shared" si="414"/>
        <v>0</v>
      </c>
      <c r="W153" s="138">
        <f t="shared" si="415"/>
        <v>0</v>
      </c>
      <c r="X153" s="166">
        <f t="shared" si="416"/>
        <v>0</v>
      </c>
      <c r="Y153" s="166">
        <f t="shared" si="417"/>
        <v>0</v>
      </c>
      <c r="Z153" s="226" t="e">
        <f t="shared" si="418"/>
        <v>#DIV/0!</v>
      </c>
      <c r="AA153" s="139"/>
      <c r="AB153" s="7"/>
      <c r="AC153" s="7"/>
      <c r="AD153" s="7"/>
      <c r="AE153" s="7"/>
      <c r="AF153" s="7"/>
      <c r="AG153" s="7"/>
    </row>
    <row r="154" spans="1:33" ht="30" customHeight="1" x14ac:dyDescent="0.2">
      <c r="A154" s="167" t="s">
        <v>264</v>
      </c>
      <c r="B154" s="168"/>
      <c r="C154" s="169"/>
      <c r="D154" s="170"/>
      <c r="E154" s="174">
        <f>SUM(E148:E152)</f>
        <v>357</v>
      </c>
      <c r="F154" s="190"/>
      <c r="G154" s="173">
        <f>SUM(G148:G153)</f>
        <v>41800</v>
      </c>
      <c r="H154" s="174">
        <f>SUM(H148:H152)</f>
        <v>357</v>
      </c>
      <c r="I154" s="190"/>
      <c r="J154" s="173">
        <f>SUM(J148:J153)</f>
        <v>41800</v>
      </c>
      <c r="K154" s="191">
        <f>SUM(K148:K152)</f>
        <v>0</v>
      </c>
      <c r="L154" s="190"/>
      <c r="M154" s="173">
        <f>SUM(M148:M153)</f>
        <v>0</v>
      </c>
      <c r="N154" s="191">
        <f>SUM(N148:N152)</f>
        <v>0</v>
      </c>
      <c r="O154" s="190"/>
      <c r="P154" s="173">
        <f>SUM(P148:P153)</f>
        <v>0</v>
      </c>
      <c r="Q154" s="191">
        <f>SUM(Q148:Q152)</f>
        <v>0</v>
      </c>
      <c r="R154" s="190"/>
      <c r="S154" s="173">
        <f>SUM(S148:S153)</f>
        <v>0</v>
      </c>
      <c r="T154" s="191">
        <f>SUM(T148:T152)</f>
        <v>0</v>
      </c>
      <c r="U154" s="190"/>
      <c r="V154" s="175">
        <f t="shared" ref="V154:X154" si="419">SUM(V148:V153)</f>
        <v>0</v>
      </c>
      <c r="W154" s="227">
        <f t="shared" si="419"/>
        <v>41800</v>
      </c>
      <c r="X154" s="228">
        <f t="shared" si="419"/>
        <v>41800</v>
      </c>
      <c r="Y154" s="228">
        <f t="shared" si="417"/>
        <v>0</v>
      </c>
      <c r="Z154" s="228">
        <f t="shared" si="418"/>
        <v>0</v>
      </c>
      <c r="AA154" s="229"/>
      <c r="AB154" s="7"/>
      <c r="AC154" s="7"/>
      <c r="AD154" s="7"/>
      <c r="AE154" s="7"/>
      <c r="AF154" s="7"/>
      <c r="AG154" s="7"/>
    </row>
    <row r="155" spans="1:33" ht="30" customHeight="1" x14ac:dyDescent="0.2">
      <c r="A155" s="179" t="s">
        <v>74</v>
      </c>
      <c r="B155" s="211">
        <v>10</v>
      </c>
      <c r="C155" s="266" t="s">
        <v>265</v>
      </c>
      <c r="D155" s="182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30"/>
      <c r="X155" s="230"/>
      <c r="Y155" s="183"/>
      <c r="Z155" s="230"/>
      <c r="AA155" s="231"/>
      <c r="AB155" s="7"/>
      <c r="AC155" s="7"/>
      <c r="AD155" s="7"/>
      <c r="AE155" s="7"/>
      <c r="AF155" s="7"/>
      <c r="AG155" s="7"/>
    </row>
    <row r="156" spans="1:33" ht="30" customHeight="1" x14ac:dyDescent="0.2">
      <c r="A156" s="119" t="s">
        <v>79</v>
      </c>
      <c r="B156" s="261">
        <v>43840</v>
      </c>
      <c r="C156" s="267" t="s">
        <v>266</v>
      </c>
      <c r="D156" s="256"/>
      <c r="E156" s="268"/>
      <c r="F156" s="160"/>
      <c r="G156" s="161">
        <f t="shared" ref="G156:G160" si="420">E156*F156</f>
        <v>0</v>
      </c>
      <c r="H156" s="268"/>
      <c r="I156" s="160"/>
      <c r="J156" s="161">
        <f t="shared" ref="J156:J160" si="421">H156*I156</f>
        <v>0</v>
      </c>
      <c r="K156" s="159"/>
      <c r="L156" s="160"/>
      <c r="M156" s="161">
        <f t="shared" ref="M156:M160" si="422">K156*L156</f>
        <v>0</v>
      </c>
      <c r="N156" s="159"/>
      <c r="O156" s="160"/>
      <c r="P156" s="161">
        <f t="shared" ref="P156:P160" si="423">N156*O156</f>
        <v>0</v>
      </c>
      <c r="Q156" s="159"/>
      <c r="R156" s="160"/>
      <c r="S156" s="161">
        <f t="shared" ref="S156:S160" si="424">Q156*R156</f>
        <v>0</v>
      </c>
      <c r="T156" s="159"/>
      <c r="U156" s="160"/>
      <c r="V156" s="269">
        <f t="shared" ref="V156:V160" si="425">T156*U156</f>
        <v>0</v>
      </c>
      <c r="W156" s="270">
        <f t="shared" ref="W156:W160" si="426">G156+M156+S156</f>
        <v>0</v>
      </c>
      <c r="X156" s="234">
        <f t="shared" ref="X156:X160" si="427">J156+P156+V156</f>
        <v>0</v>
      </c>
      <c r="Y156" s="234">
        <f t="shared" ref="Y156:Y161" si="428">W156-X156</f>
        <v>0</v>
      </c>
      <c r="Z156" s="235" t="e">
        <f t="shared" ref="Z156:Z161" si="429">Y156/W156</f>
        <v>#DIV/0!</v>
      </c>
      <c r="AA156" s="271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79</v>
      </c>
      <c r="B157" s="261">
        <v>43871</v>
      </c>
      <c r="C157" s="267" t="s">
        <v>266</v>
      </c>
      <c r="D157" s="262"/>
      <c r="E157" s="263"/>
      <c r="F157" s="124"/>
      <c r="G157" s="125">
        <f t="shared" si="420"/>
        <v>0</v>
      </c>
      <c r="H157" s="263"/>
      <c r="I157" s="124"/>
      <c r="J157" s="125">
        <f t="shared" si="421"/>
        <v>0</v>
      </c>
      <c r="K157" s="123"/>
      <c r="L157" s="124"/>
      <c r="M157" s="125">
        <f t="shared" si="422"/>
        <v>0</v>
      </c>
      <c r="N157" s="123"/>
      <c r="O157" s="124"/>
      <c r="P157" s="125">
        <f t="shared" si="423"/>
        <v>0</v>
      </c>
      <c r="Q157" s="123"/>
      <c r="R157" s="124"/>
      <c r="S157" s="125">
        <f t="shared" si="424"/>
        <v>0</v>
      </c>
      <c r="T157" s="123"/>
      <c r="U157" s="124"/>
      <c r="V157" s="232">
        <f t="shared" si="425"/>
        <v>0</v>
      </c>
      <c r="W157" s="237">
        <f t="shared" si="426"/>
        <v>0</v>
      </c>
      <c r="X157" s="127">
        <f t="shared" si="427"/>
        <v>0</v>
      </c>
      <c r="Y157" s="127">
        <f t="shared" si="428"/>
        <v>0</v>
      </c>
      <c r="Z157" s="128" t="e">
        <f t="shared" si="429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79</v>
      </c>
      <c r="B158" s="261">
        <v>43900</v>
      </c>
      <c r="C158" s="267" t="s">
        <v>266</v>
      </c>
      <c r="D158" s="262"/>
      <c r="E158" s="263"/>
      <c r="F158" s="124"/>
      <c r="G158" s="125">
        <f t="shared" si="420"/>
        <v>0</v>
      </c>
      <c r="H158" s="263"/>
      <c r="I158" s="124"/>
      <c r="J158" s="125">
        <f t="shared" si="421"/>
        <v>0</v>
      </c>
      <c r="K158" s="123"/>
      <c r="L158" s="124"/>
      <c r="M158" s="125">
        <f t="shared" si="422"/>
        <v>0</v>
      </c>
      <c r="N158" s="123"/>
      <c r="O158" s="124"/>
      <c r="P158" s="125">
        <f t="shared" si="423"/>
        <v>0</v>
      </c>
      <c r="Q158" s="123"/>
      <c r="R158" s="124"/>
      <c r="S158" s="125">
        <f t="shared" si="424"/>
        <v>0</v>
      </c>
      <c r="T158" s="123"/>
      <c r="U158" s="124"/>
      <c r="V158" s="232">
        <f t="shared" si="425"/>
        <v>0</v>
      </c>
      <c r="W158" s="237">
        <f t="shared" si="426"/>
        <v>0</v>
      </c>
      <c r="X158" s="127">
        <f t="shared" si="427"/>
        <v>0</v>
      </c>
      <c r="Y158" s="127">
        <f t="shared" si="428"/>
        <v>0</v>
      </c>
      <c r="Z158" s="128" t="e">
        <f t="shared" si="429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32" t="s">
        <v>79</v>
      </c>
      <c r="B159" s="272">
        <v>43931</v>
      </c>
      <c r="C159" s="164" t="s">
        <v>267</v>
      </c>
      <c r="D159" s="264" t="s">
        <v>82</v>
      </c>
      <c r="E159" s="265"/>
      <c r="F159" s="136"/>
      <c r="G159" s="125">
        <f t="shared" si="420"/>
        <v>0</v>
      </c>
      <c r="H159" s="265"/>
      <c r="I159" s="136"/>
      <c r="J159" s="125">
        <f t="shared" si="421"/>
        <v>0</v>
      </c>
      <c r="K159" s="135"/>
      <c r="L159" s="136"/>
      <c r="M159" s="137">
        <f t="shared" si="422"/>
        <v>0</v>
      </c>
      <c r="N159" s="135"/>
      <c r="O159" s="136"/>
      <c r="P159" s="137">
        <f t="shared" si="423"/>
        <v>0</v>
      </c>
      <c r="Q159" s="135"/>
      <c r="R159" s="136"/>
      <c r="S159" s="137">
        <f t="shared" si="424"/>
        <v>0</v>
      </c>
      <c r="T159" s="135"/>
      <c r="U159" s="136"/>
      <c r="V159" s="239">
        <f t="shared" si="425"/>
        <v>0</v>
      </c>
      <c r="W159" s="273">
        <f t="shared" si="426"/>
        <v>0</v>
      </c>
      <c r="X159" s="127">
        <f t="shared" si="427"/>
        <v>0</v>
      </c>
      <c r="Y159" s="127">
        <f t="shared" si="428"/>
        <v>0</v>
      </c>
      <c r="Z159" s="128" t="e">
        <f t="shared" si="429"/>
        <v>#DIV/0!</v>
      </c>
      <c r="AA159" s="223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32" t="s">
        <v>79</v>
      </c>
      <c r="B160" s="274">
        <v>43961</v>
      </c>
      <c r="C160" s="238" t="s">
        <v>268</v>
      </c>
      <c r="D160" s="275"/>
      <c r="E160" s="135"/>
      <c r="F160" s="136">
        <v>0.22</v>
      </c>
      <c r="G160" s="137">
        <f t="shared" si="420"/>
        <v>0</v>
      </c>
      <c r="H160" s="135"/>
      <c r="I160" s="136">
        <v>0.22</v>
      </c>
      <c r="J160" s="137">
        <f t="shared" si="421"/>
        <v>0</v>
      </c>
      <c r="K160" s="135"/>
      <c r="L160" s="136">
        <v>0.22</v>
      </c>
      <c r="M160" s="137">
        <f t="shared" si="422"/>
        <v>0</v>
      </c>
      <c r="N160" s="135"/>
      <c r="O160" s="136">
        <v>0.22</v>
      </c>
      <c r="P160" s="137">
        <f t="shared" si="423"/>
        <v>0</v>
      </c>
      <c r="Q160" s="135"/>
      <c r="R160" s="136">
        <v>0.22</v>
      </c>
      <c r="S160" s="137">
        <f t="shared" si="424"/>
        <v>0</v>
      </c>
      <c r="T160" s="135"/>
      <c r="U160" s="136">
        <v>0.22</v>
      </c>
      <c r="V160" s="239">
        <f t="shared" si="425"/>
        <v>0</v>
      </c>
      <c r="W160" s="240">
        <f t="shared" si="426"/>
        <v>0</v>
      </c>
      <c r="X160" s="241">
        <f t="shared" si="427"/>
        <v>0</v>
      </c>
      <c r="Y160" s="241">
        <f t="shared" si="428"/>
        <v>0</v>
      </c>
      <c r="Z160" s="242" t="e">
        <f t="shared" si="429"/>
        <v>#DIV/0!</v>
      </c>
      <c r="AA160" s="276"/>
      <c r="AB160" s="7"/>
      <c r="AC160" s="7"/>
      <c r="AD160" s="7"/>
      <c r="AE160" s="7"/>
      <c r="AF160" s="7"/>
      <c r="AG160" s="7"/>
    </row>
    <row r="161" spans="1:33" ht="30" customHeight="1" x14ac:dyDescent="0.2">
      <c r="A161" s="167" t="s">
        <v>269</v>
      </c>
      <c r="B161" s="168"/>
      <c r="C161" s="169"/>
      <c r="D161" s="170"/>
      <c r="E161" s="174">
        <f>SUM(E156:E159)</f>
        <v>0</v>
      </c>
      <c r="F161" s="190"/>
      <c r="G161" s="173">
        <f>SUM(G156:G160)</f>
        <v>0</v>
      </c>
      <c r="H161" s="174">
        <f>SUM(H156:H159)</f>
        <v>0</v>
      </c>
      <c r="I161" s="190"/>
      <c r="J161" s="173">
        <f>SUM(J156:J160)</f>
        <v>0</v>
      </c>
      <c r="K161" s="191">
        <f>SUM(K156:K159)</f>
        <v>0</v>
      </c>
      <c r="L161" s="190"/>
      <c r="M161" s="173">
        <f>SUM(M156:M160)</f>
        <v>0</v>
      </c>
      <c r="N161" s="191">
        <f>SUM(N156:N159)</f>
        <v>0</v>
      </c>
      <c r="O161" s="190"/>
      <c r="P161" s="173">
        <f>SUM(P156:P160)</f>
        <v>0</v>
      </c>
      <c r="Q161" s="191">
        <f>SUM(Q156:Q159)</f>
        <v>0</v>
      </c>
      <c r="R161" s="190"/>
      <c r="S161" s="173">
        <f>SUM(S156:S160)</f>
        <v>0</v>
      </c>
      <c r="T161" s="191">
        <f>SUM(T156:T159)</f>
        <v>0</v>
      </c>
      <c r="U161" s="190"/>
      <c r="V161" s="175">
        <f t="shared" ref="V161:X161" si="430">SUM(V156:V160)</f>
        <v>0</v>
      </c>
      <c r="W161" s="227">
        <f t="shared" si="430"/>
        <v>0</v>
      </c>
      <c r="X161" s="228">
        <f t="shared" si="430"/>
        <v>0</v>
      </c>
      <c r="Y161" s="228">
        <f t="shared" si="428"/>
        <v>0</v>
      </c>
      <c r="Z161" s="228" t="e">
        <f t="shared" si="429"/>
        <v>#DIV/0!</v>
      </c>
      <c r="AA161" s="229"/>
      <c r="AB161" s="7"/>
      <c r="AC161" s="7"/>
      <c r="AD161" s="7"/>
      <c r="AE161" s="7"/>
      <c r="AF161" s="7"/>
      <c r="AG161" s="7"/>
    </row>
    <row r="162" spans="1:33" ht="30" customHeight="1" x14ac:dyDescent="0.2">
      <c r="A162" s="179" t="s">
        <v>74</v>
      </c>
      <c r="B162" s="211">
        <v>11</v>
      </c>
      <c r="C162" s="181" t="s">
        <v>270</v>
      </c>
      <c r="D162" s="182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30"/>
      <c r="X162" s="230"/>
      <c r="Y162" s="183"/>
      <c r="Z162" s="230"/>
      <c r="AA162" s="231"/>
      <c r="AB162" s="7"/>
      <c r="AC162" s="7"/>
      <c r="AD162" s="7"/>
      <c r="AE162" s="7"/>
      <c r="AF162" s="7"/>
      <c r="AG162" s="7"/>
    </row>
    <row r="163" spans="1:33" ht="30" customHeight="1" x14ac:dyDescent="0.2">
      <c r="A163" s="277" t="s">
        <v>79</v>
      </c>
      <c r="B163" s="261">
        <v>43841</v>
      </c>
      <c r="C163" s="267" t="s">
        <v>271</v>
      </c>
      <c r="D163" s="158" t="s">
        <v>114</v>
      </c>
      <c r="E163" s="159"/>
      <c r="F163" s="160"/>
      <c r="G163" s="161">
        <f t="shared" ref="G163:G164" si="431">E163*F163</f>
        <v>0</v>
      </c>
      <c r="H163" s="159"/>
      <c r="I163" s="160"/>
      <c r="J163" s="161">
        <f t="shared" ref="J163:J164" si="432">H163*I163</f>
        <v>0</v>
      </c>
      <c r="K163" s="159"/>
      <c r="L163" s="160"/>
      <c r="M163" s="161">
        <f t="shared" ref="M163:M164" si="433">K163*L163</f>
        <v>0</v>
      </c>
      <c r="N163" s="159"/>
      <c r="O163" s="160"/>
      <c r="P163" s="161">
        <f t="shared" ref="P163:P164" si="434">N163*O163</f>
        <v>0</v>
      </c>
      <c r="Q163" s="159"/>
      <c r="R163" s="160"/>
      <c r="S163" s="161">
        <f t="shared" ref="S163:S164" si="435">Q163*R163</f>
        <v>0</v>
      </c>
      <c r="T163" s="159"/>
      <c r="U163" s="160"/>
      <c r="V163" s="269">
        <f t="shared" ref="V163:V164" si="436">T163*U163</f>
        <v>0</v>
      </c>
      <c r="W163" s="270">
        <f t="shared" ref="W163:W164" si="437">G163+M163+S163</f>
        <v>0</v>
      </c>
      <c r="X163" s="234">
        <f t="shared" ref="X163:X164" si="438">J163+P163+V163</f>
        <v>0</v>
      </c>
      <c r="Y163" s="234">
        <f t="shared" ref="Y163:Y165" si="439">W163-X163</f>
        <v>0</v>
      </c>
      <c r="Z163" s="235" t="e">
        <f t="shared" ref="Z163:Z165" si="440">Y163/W163</f>
        <v>#DIV/0!</v>
      </c>
      <c r="AA163" s="271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278" t="s">
        <v>79</v>
      </c>
      <c r="B164" s="261">
        <v>43872</v>
      </c>
      <c r="C164" s="164" t="s">
        <v>271</v>
      </c>
      <c r="D164" s="134" t="s">
        <v>114</v>
      </c>
      <c r="E164" s="135"/>
      <c r="F164" s="136"/>
      <c r="G164" s="125">
        <f t="shared" si="431"/>
        <v>0</v>
      </c>
      <c r="H164" s="135"/>
      <c r="I164" s="136"/>
      <c r="J164" s="125">
        <f t="shared" si="432"/>
        <v>0</v>
      </c>
      <c r="K164" s="135"/>
      <c r="L164" s="136"/>
      <c r="M164" s="137">
        <f t="shared" si="433"/>
        <v>0</v>
      </c>
      <c r="N164" s="135"/>
      <c r="O164" s="136"/>
      <c r="P164" s="137">
        <f t="shared" si="434"/>
        <v>0</v>
      </c>
      <c r="Q164" s="135"/>
      <c r="R164" s="136"/>
      <c r="S164" s="137">
        <f t="shared" si="435"/>
        <v>0</v>
      </c>
      <c r="T164" s="135"/>
      <c r="U164" s="136"/>
      <c r="V164" s="239">
        <f t="shared" si="436"/>
        <v>0</v>
      </c>
      <c r="W164" s="279">
        <f t="shared" si="437"/>
        <v>0</v>
      </c>
      <c r="X164" s="241">
        <f t="shared" si="438"/>
        <v>0</v>
      </c>
      <c r="Y164" s="241">
        <f t="shared" si="439"/>
        <v>0</v>
      </c>
      <c r="Z164" s="242" t="e">
        <f t="shared" si="440"/>
        <v>#DIV/0!</v>
      </c>
      <c r="AA164" s="276"/>
      <c r="AB164" s="130"/>
      <c r="AC164" s="131"/>
      <c r="AD164" s="131"/>
      <c r="AE164" s="131"/>
      <c r="AF164" s="131"/>
      <c r="AG164" s="131"/>
    </row>
    <row r="165" spans="1:33" ht="30" customHeight="1" x14ac:dyDescent="0.2">
      <c r="A165" s="389" t="s">
        <v>272</v>
      </c>
      <c r="B165" s="390"/>
      <c r="C165" s="390"/>
      <c r="D165" s="391"/>
      <c r="E165" s="174">
        <f>SUM(E163:E164)</f>
        <v>0</v>
      </c>
      <c r="F165" s="190"/>
      <c r="G165" s="173">
        <f t="shared" ref="G165:H165" si="441">SUM(G163:G164)</f>
        <v>0</v>
      </c>
      <c r="H165" s="174">
        <f t="shared" si="441"/>
        <v>0</v>
      </c>
      <c r="I165" s="190"/>
      <c r="J165" s="173">
        <f t="shared" ref="J165:K165" si="442">SUM(J163:J164)</f>
        <v>0</v>
      </c>
      <c r="K165" s="191">
        <f t="shared" si="442"/>
        <v>0</v>
      </c>
      <c r="L165" s="190"/>
      <c r="M165" s="173">
        <f t="shared" ref="M165:N165" si="443">SUM(M163:M164)</f>
        <v>0</v>
      </c>
      <c r="N165" s="191">
        <f t="shared" si="443"/>
        <v>0</v>
      </c>
      <c r="O165" s="190"/>
      <c r="P165" s="173">
        <f t="shared" ref="P165:Q165" si="444">SUM(P163:P164)</f>
        <v>0</v>
      </c>
      <c r="Q165" s="191">
        <f t="shared" si="444"/>
        <v>0</v>
      </c>
      <c r="R165" s="190"/>
      <c r="S165" s="173">
        <f t="shared" ref="S165:T165" si="445">SUM(S163:S164)</f>
        <v>0</v>
      </c>
      <c r="T165" s="191">
        <f t="shared" si="445"/>
        <v>0</v>
      </c>
      <c r="U165" s="190"/>
      <c r="V165" s="175">
        <f t="shared" ref="V165:X165" si="446">SUM(V163:V164)</f>
        <v>0</v>
      </c>
      <c r="W165" s="227">
        <f t="shared" si="446"/>
        <v>0</v>
      </c>
      <c r="X165" s="228">
        <f t="shared" si="446"/>
        <v>0</v>
      </c>
      <c r="Y165" s="228">
        <f t="shared" si="439"/>
        <v>0</v>
      </c>
      <c r="Z165" s="228" t="e">
        <f t="shared" si="440"/>
        <v>#DIV/0!</v>
      </c>
      <c r="AA165" s="229"/>
      <c r="AB165" s="7"/>
      <c r="AC165" s="7"/>
      <c r="AD165" s="7"/>
      <c r="AE165" s="7"/>
      <c r="AF165" s="7"/>
      <c r="AG165" s="7"/>
    </row>
    <row r="166" spans="1:33" ht="30" customHeight="1" x14ac:dyDescent="0.2">
      <c r="A166" s="210" t="s">
        <v>74</v>
      </c>
      <c r="B166" s="211">
        <v>12</v>
      </c>
      <c r="C166" s="212" t="s">
        <v>273</v>
      </c>
      <c r="D166" s="280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30"/>
      <c r="X166" s="230"/>
      <c r="Y166" s="183"/>
      <c r="Z166" s="230"/>
      <c r="AA166" s="231"/>
      <c r="AB166" s="7"/>
      <c r="AC166" s="7"/>
      <c r="AD166" s="7"/>
      <c r="AE166" s="7"/>
      <c r="AF166" s="7"/>
      <c r="AG166" s="7"/>
    </row>
    <row r="167" spans="1:33" ht="30" customHeight="1" x14ac:dyDescent="0.2">
      <c r="A167" s="156" t="s">
        <v>79</v>
      </c>
      <c r="B167" s="281">
        <v>43842</v>
      </c>
      <c r="C167" s="282" t="s">
        <v>274</v>
      </c>
      <c r="D167" s="256" t="s">
        <v>275</v>
      </c>
      <c r="E167" s="268"/>
      <c r="F167" s="160"/>
      <c r="G167" s="161">
        <f t="shared" ref="G167:G170" si="447">E167*F167</f>
        <v>0</v>
      </c>
      <c r="H167" s="268"/>
      <c r="I167" s="160"/>
      <c r="J167" s="161">
        <f t="shared" ref="J167:J170" si="448">H167*I167</f>
        <v>0</v>
      </c>
      <c r="K167" s="159"/>
      <c r="L167" s="160"/>
      <c r="M167" s="161">
        <f t="shared" ref="M167:M170" si="449">K167*L167</f>
        <v>0</v>
      </c>
      <c r="N167" s="159"/>
      <c r="O167" s="160"/>
      <c r="P167" s="161">
        <f t="shared" ref="P167:P170" si="450">N167*O167</f>
        <v>0</v>
      </c>
      <c r="Q167" s="159"/>
      <c r="R167" s="160"/>
      <c r="S167" s="161">
        <f t="shared" ref="S167:S170" si="451">Q167*R167</f>
        <v>0</v>
      </c>
      <c r="T167" s="159"/>
      <c r="U167" s="160"/>
      <c r="V167" s="269">
        <f t="shared" ref="V167:V170" si="452">T167*U167</f>
        <v>0</v>
      </c>
      <c r="W167" s="270">
        <f t="shared" ref="W167:W170" si="453">G167+M167+S167</f>
        <v>0</v>
      </c>
      <c r="X167" s="234">
        <f t="shared" ref="X167:X170" si="454">J167+P167+V167</f>
        <v>0</v>
      </c>
      <c r="Y167" s="234">
        <f t="shared" ref="Y167:Y171" si="455">W167-X167</f>
        <v>0</v>
      </c>
      <c r="Z167" s="235" t="e">
        <f t="shared" ref="Z167:Z171" si="456">Y167/W167</f>
        <v>#DIV/0!</v>
      </c>
      <c r="AA167" s="283"/>
      <c r="AB167" s="130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79</v>
      </c>
      <c r="B168" s="261">
        <v>43873</v>
      </c>
      <c r="C168" s="188" t="s">
        <v>276</v>
      </c>
      <c r="D168" s="262" t="s">
        <v>247</v>
      </c>
      <c r="E168" s="263"/>
      <c r="F168" s="124"/>
      <c r="G168" s="125">
        <f t="shared" si="447"/>
        <v>0</v>
      </c>
      <c r="H168" s="263"/>
      <c r="I168" s="124"/>
      <c r="J168" s="125">
        <f t="shared" si="448"/>
        <v>0</v>
      </c>
      <c r="K168" s="123"/>
      <c r="L168" s="124"/>
      <c r="M168" s="125">
        <f t="shared" si="449"/>
        <v>0</v>
      </c>
      <c r="N168" s="123"/>
      <c r="O168" s="124"/>
      <c r="P168" s="125">
        <f t="shared" si="450"/>
        <v>0</v>
      </c>
      <c r="Q168" s="123"/>
      <c r="R168" s="124"/>
      <c r="S168" s="125">
        <f t="shared" si="451"/>
        <v>0</v>
      </c>
      <c r="T168" s="123"/>
      <c r="U168" s="124"/>
      <c r="V168" s="232">
        <f t="shared" si="452"/>
        <v>0</v>
      </c>
      <c r="W168" s="284">
        <f t="shared" si="453"/>
        <v>0</v>
      </c>
      <c r="X168" s="127">
        <f t="shared" si="454"/>
        <v>0</v>
      </c>
      <c r="Y168" s="127">
        <f t="shared" si="455"/>
        <v>0</v>
      </c>
      <c r="Z168" s="128" t="e">
        <f t="shared" si="456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32" t="s">
        <v>79</v>
      </c>
      <c r="B169" s="272">
        <v>43902</v>
      </c>
      <c r="C169" s="164" t="s">
        <v>277</v>
      </c>
      <c r="D169" s="264" t="s">
        <v>247</v>
      </c>
      <c r="E169" s="265"/>
      <c r="F169" s="136"/>
      <c r="G169" s="137">
        <f t="shared" si="447"/>
        <v>0</v>
      </c>
      <c r="H169" s="265"/>
      <c r="I169" s="136"/>
      <c r="J169" s="137">
        <f t="shared" si="448"/>
        <v>0</v>
      </c>
      <c r="K169" s="135"/>
      <c r="L169" s="136"/>
      <c r="M169" s="137">
        <f t="shared" si="449"/>
        <v>0</v>
      </c>
      <c r="N169" s="135"/>
      <c r="O169" s="136"/>
      <c r="P169" s="137">
        <f t="shared" si="450"/>
        <v>0</v>
      </c>
      <c r="Q169" s="135"/>
      <c r="R169" s="136"/>
      <c r="S169" s="137">
        <f t="shared" si="451"/>
        <v>0</v>
      </c>
      <c r="T169" s="135"/>
      <c r="U169" s="136"/>
      <c r="V169" s="239">
        <f t="shared" si="452"/>
        <v>0</v>
      </c>
      <c r="W169" s="273">
        <f t="shared" si="453"/>
        <v>0</v>
      </c>
      <c r="X169" s="127">
        <f t="shared" si="454"/>
        <v>0</v>
      </c>
      <c r="Y169" s="127">
        <f t="shared" si="455"/>
        <v>0</v>
      </c>
      <c r="Z169" s="128" t="e">
        <f t="shared" si="456"/>
        <v>#DIV/0!</v>
      </c>
      <c r="AA169" s="286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32" t="s">
        <v>79</v>
      </c>
      <c r="B170" s="272">
        <v>43933</v>
      </c>
      <c r="C170" s="238" t="s">
        <v>278</v>
      </c>
      <c r="D170" s="275"/>
      <c r="E170" s="265"/>
      <c r="F170" s="136">
        <v>0.22</v>
      </c>
      <c r="G170" s="137">
        <f t="shared" si="447"/>
        <v>0</v>
      </c>
      <c r="H170" s="265"/>
      <c r="I170" s="136">
        <v>0.22</v>
      </c>
      <c r="J170" s="137">
        <f t="shared" si="448"/>
        <v>0</v>
      </c>
      <c r="K170" s="135"/>
      <c r="L170" s="136">
        <v>0.22</v>
      </c>
      <c r="M170" s="137">
        <f t="shared" si="449"/>
        <v>0</v>
      </c>
      <c r="N170" s="135"/>
      <c r="O170" s="136">
        <v>0.22</v>
      </c>
      <c r="P170" s="137">
        <f t="shared" si="450"/>
        <v>0</v>
      </c>
      <c r="Q170" s="135"/>
      <c r="R170" s="136">
        <v>0.22</v>
      </c>
      <c r="S170" s="137">
        <f t="shared" si="451"/>
        <v>0</v>
      </c>
      <c r="T170" s="135"/>
      <c r="U170" s="136">
        <v>0.22</v>
      </c>
      <c r="V170" s="239">
        <f t="shared" si="452"/>
        <v>0</v>
      </c>
      <c r="W170" s="240">
        <f t="shared" si="453"/>
        <v>0</v>
      </c>
      <c r="X170" s="241">
        <f t="shared" si="454"/>
        <v>0</v>
      </c>
      <c r="Y170" s="241">
        <f t="shared" si="455"/>
        <v>0</v>
      </c>
      <c r="Z170" s="242" t="e">
        <f t="shared" si="456"/>
        <v>#DIV/0!</v>
      </c>
      <c r="AA170" s="152"/>
      <c r="AB170" s="7"/>
      <c r="AC170" s="7"/>
      <c r="AD170" s="7"/>
      <c r="AE170" s="7"/>
      <c r="AF170" s="7"/>
      <c r="AG170" s="7"/>
    </row>
    <row r="171" spans="1:33" ht="30" customHeight="1" x14ac:dyDescent="0.2">
      <c r="A171" s="167" t="s">
        <v>279</v>
      </c>
      <c r="B171" s="168"/>
      <c r="C171" s="169"/>
      <c r="D171" s="287"/>
      <c r="E171" s="174">
        <f>SUM(E167:E169)</f>
        <v>0</v>
      </c>
      <c r="F171" s="190"/>
      <c r="G171" s="173">
        <f>SUM(G167:G170)</f>
        <v>0</v>
      </c>
      <c r="H171" s="174">
        <f>SUM(H167:H169)</f>
        <v>0</v>
      </c>
      <c r="I171" s="190"/>
      <c r="J171" s="173">
        <f>SUM(J167:J170)</f>
        <v>0</v>
      </c>
      <c r="K171" s="191">
        <f>SUM(K167:K169)</f>
        <v>0</v>
      </c>
      <c r="L171" s="190"/>
      <c r="M171" s="173">
        <f>SUM(M167:M170)</f>
        <v>0</v>
      </c>
      <c r="N171" s="191">
        <f>SUM(N167:N169)</f>
        <v>0</v>
      </c>
      <c r="O171" s="190"/>
      <c r="P171" s="173">
        <f>SUM(P167:P170)</f>
        <v>0</v>
      </c>
      <c r="Q171" s="191">
        <f>SUM(Q167:Q169)</f>
        <v>0</v>
      </c>
      <c r="R171" s="190"/>
      <c r="S171" s="173">
        <f>SUM(S167:S170)</f>
        <v>0</v>
      </c>
      <c r="T171" s="191">
        <f>SUM(T167:T169)</f>
        <v>0</v>
      </c>
      <c r="U171" s="190"/>
      <c r="V171" s="175">
        <f t="shared" ref="V171:X171" si="457">SUM(V167:V170)</f>
        <v>0</v>
      </c>
      <c r="W171" s="227">
        <f t="shared" si="457"/>
        <v>0</v>
      </c>
      <c r="X171" s="228">
        <f t="shared" si="457"/>
        <v>0</v>
      </c>
      <c r="Y171" s="228">
        <f t="shared" si="455"/>
        <v>0</v>
      </c>
      <c r="Z171" s="228" t="e">
        <f t="shared" si="456"/>
        <v>#DIV/0!</v>
      </c>
      <c r="AA171" s="229"/>
      <c r="AB171" s="7"/>
      <c r="AC171" s="7"/>
      <c r="AD171" s="7"/>
      <c r="AE171" s="7"/>
      <c r="AF171" s="7"/>
      <c r="AG171" s="7"/>
    </row>
    <row r="172" spans="1:33" ht="30" customHeight="1" x14ac:dyDescent="0.2">
      <c r="A172" s="210" t="s">
        <v>74</v>
      </c>
      <c r="B172" s="288">
        <v>13</v>
      </c>
      <c r="C172" s="212" t="s">
        <v>280</v>
      </c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230"/>
      <c r="X172" s="230"/>
      <c r="Y172" s="183"/>
      <c r="Z172" s="230"/>
      <c r="AA172" s="231"/>
      <c r="AB172" s="6"/>
      <c r="AC172" s="7"/>
      <c r="AD172" s="7"/>
      <c r="AE172" s="7"/>
      <c r="AF172" s="7"/>
      <c r="AG172" s="7"/>
    </row>
    <row r="173" spans="1:33" ht="30" customHeight="1" x14ac:dyDescent="0.2">
      <c r="A173" s="108" t="s">
        <v>76</v>
      </c>
      <c r="B173" s="289" t="s">
        <v>281</v>
      </c>
      <c r="C173" s="290" t="s">
        <v>282</v>
      </c>
      <c r="D173" s="141"/>
      <c r="E173" s="142">
        <f>SUM(E174:E176)</f>
        <v>0</v>
      </c>
      <c r="F173" s="143"/>
      <c r="G173" s="144">
        <f>SUM(G174:G177)</f>
        <v>0</v>
      </c>
      <c r="H173" s="142">
        <f>SUM(H174:H176)</f>
        <v>0</v>
      </c>
      <c r="I173" s="143"/>
      <c r="J173" s="144">
        <f>SUM(J174:J177)</f>
        <v>0</v>
      </c>
      <c r="K173" s="142">
        <f>SUM(K174:K176)</f>
        <v>2</v>
      </c>
      <c r="L173" s="143"/>
      <c r="M173" s="144">
        <f>SUM(M174:M177)</f>
        <v>20000</v>
      </c>
      <c r="N173" s="142">
        <f>SUM(N174:N176)</f>
        <v>1</v>
      </c>
      <c r="O173" s="143"/>
      <c r="P173" s="144">
        <f>SUM(P174:P177)</f>
        <v>20000</v>
      </c>
      <c r="Q173" s="142">
        <f>SUM(Q174:Q176)</f>
        <v>0</v>
      </c>
      <c r="R173" s="143"/>
      <c r="S173" s="144">
        <f>SUM(S174:S177)</f>
        <v>0</v>
      </c>
      <c r="T173" s="142">
        <f>SUM(T174:T176)</f>
        <v>0</v>
      </c>
      <c r="U173" s="143"/>
      <c r="V173" s="291">
        <f t="shared" ref="V173:X173" si="458">SUM(V174:V177)</f>
        <v>0</v>
      </c>
      <c r="W173" s="292">
        <f t="shared" si="458"/>
        <v>20000</v>
      </c>
      <c r="X173" s="144">
        <f t="shared" si="458"/>
        <v>20000</v>
      </c>
      <c r="Y173" s="144">
        <f t="shared" ref="Y173:Y205" si="459">W173-X173</f>
        <v>0</v>
      </c>
      <c r="Z173" s="144">
        <f t="shared" ref="Z173:Z206" si="460">Y173/W173</f>
        <v>0</v>
      </c>
      <c r="AA173" s="146"/>
      <c r="AB173" s="118"/>
      <c r="AC173" s="118"/>
      <c r="AD173" s="118"/>
      <c r="AE173" s="118"/>
      <c r="AF173" s="118"/>
      <c r="AG173" s="118"/>
    </row>
    <row r="174" spans="1:33" ht="30" customHeight="1" x14ac:dyDescent="0.2">
      <c r="A174" s="119" t="s">
        <v>79</v>
      </c>
      <c r="B174" s="120" t="s">
        <v>283</v>
      </c>
      <c r="C174" s="293" t="s">
        <v>284</v>
      </c>
      <c r="D174" s="122" t="s">
        <v>144</v>
      </c>
      <c r="E174" s="123"/>
      <c r="F174" s="124"/>
      <c r="G174" s="125">
        <f t="shared" ref="G174:G177" si="461">E174*F174</f>
        <v>0</v>
      </c>
      <c r="H174" s="123"/>
      <c r="I174" s="124"/>
      <c r="J174" s="125">
        <f t="shared" ref="J174:J177" si="462">H174*I174</f>
        <v>0</v>
      </c>
      <c r="K174" s="123"/>
      <c r="L174" s="124"/>
      <c r="M174" s="125">
        <f t="shared" ref="M174:M177" si="463">K174*L174</f>
        <v>0</v>
      </c>
      <c r="N174" s="123"/>
      <c r="O174" s="124"/>
      <c r="P174" s="125">
        <f t="shared" ref="P174:P177" si="464">N174*O174</f>
        <v>0</v>
      </c>
      <c r="Q174" s="123"/>
      <c r="R174" s="124"/>
      <c r="S174" s="125">
        <f t="shared" ref="S174:S177" si="465">Q174*R174</f>
        <v>0</v>
      </c>
      <c r="T174" s="123"/>
      <c r="U174" s="124"/>
      <c r="V174" s="232">
        <f t="shared" ref="V174:V177" si="466">T174*U174</f>
        <v>0</v>
      </c>
      <c r="W174" s="237">
        <f t="shared" ref="W174:W177" si="467">G174+M174+S174</f>
        <v>0</v>
      </c>
      <c r="X174" s="127">
        <f t="shared" ref="X174:X177" si="468">J174+P174+V174</f>
        <v>0</v>
      </c>
      <c r="Y174" s="127">
        <f t="shared" si="459"/>
        <v>0</v>
      </c>
      <c r="Z174" s="128" t="e">
        <f t="shared" si="460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79</v>
      </c>
      <c r="B175" s="120" t="s">
        <v>285</v>
      </c>
      <c r="C175" s="294" t="s">
        <v>286</v>
      </c>
      <c r="D175" s="122" t="s">
        <v>144</v>
      </c>
      <c r="E175" s="123"/>
      <c r="F175" s="124"/>
      <c r="G175" s="125">
        <f t="shared" si="461"/>
        <v>0</v>
      </c>
      <c r="H175" s="123"/>
      <c r="I175" s="124"/>
      <c r="J175" s="125">
        <f t="shared" si="462"/>
        <v>0</v>
      </c>
      <c r="K175" s="123"/>
      <c r="L175" s="124"/>
      <c r="M175" s="125">
        <f t="shared" si="463"/>
        <v>0</v>
      </c>
      <c r="N175" s="123"/>
      <c r="O175" s="124"/>
      <c r="P175" s="125">
        <f t="shared" si="464"/>
        <v>0</v>
      </c>
      <c r="Q175" s="123"/>
      <c r="R175" s="124"/>
      <c r="S175" s="125">
        <f t="shared" si="465"/>
        <v>0</v>
      </c>
      <c r="T175" s="123"/>
      <c r="U175" s="124"/>
      <c r="V175" s="232">
        <f t="shared" si="466"/>
        <v>0</v>
      </c>
      <c r="W175" s="237">
        <f t="shared" si="467"/>
        <v>0</v>
      </c>
      <c r="X175" s="127">
        <f t="shared" si="468"/>
        <v>0</v>
      </c>
      <c r="Y175" s="127">
        <f t="shared" si="459"/>
        <v>0</v>
      </c>
      <c r="Z175" s="128" t="e">
        <f t="shared" si="460"/>
        <v>#DIV/0!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79</v>
      </c>
      <c r="B176" s="120" t="s">
        <v>287</v>
      </c>
      <c r="C176" s="294" t="s">
        <v>288</v>
      </c>
      <c r="D176" s="122" t="s">
        <v>144</v>
      </c>
      <c r="E176" s="123"/>
      <c r="F176" s="124"/>
      <c r="G176" s="125">
        <f t="shared" si="461"/>
        <v>0</v>
      </c>
      <c r="H176" s="123"/>
      <c r="I176" s="124"/>
      <c r="J176" s="125">
        <f t="shared" si="462"/>
        <v>0</v>
      </c>
      <c r="K176" s="123">
        <v>2</v>
      </c>
      <c r="L176" s="124">
        <v>10000</v>
      </c>
      <c r="M176" s="125">
        <f t="shared" si="463"/>
        <v>20000</v>
      </c>
      <c r="N176" s="123">
        <v>1</v>
      </c>
      <c r="O176" s="124">
        <v>20000</v>
      </c>
      <c r="P176" s="125">
        <f t="shared" si="464"/>
        <v>20000</v>
      </c>
      <c r="Q176" s="123"/>
      <c r="R176" s="124"/>
      <c r="S176" s="125">
        <f t="shared" si="465"/>
        <v>0</v>
      </c>
      <c r="T176" s="123"/>
      <c r="U176" s="124"/>
      <c r="V176" s="232">
        <f t="shared" si="466"/>
        <v>0</v>
      </c>
      <c r="W176" s="237">
        <f t="shared" si="467"/>
        <v>20000</v>
      </c>
      <c r="X176" s="127">
        <f t="shared" si="468"/>
        <v>20000</v>
      </c>
      <c r="Y176" s="127">
        <f t="shared" si="459"/>
        <v>0</v>
      </c>
      <c r="Z176" s="128">
        <f t="shared" si="460"/>
        <v>0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47" t="s">
        <v>79</v>
      </c>
      <c r="B177" s="154" t="s">
        <v>289</v>
      </c>
      <c r="C177" s="294" t="s">
        <v>290</v>
      </c>
      <c r="D177" s="148"/>
      <c r="E177" s="149"/>
      <c r="F177" s="150">
        <v>0.22</v>
      </c>
      <c r="G177" s="151">
        <f t="shared" si="461"/>
        <v>0</v>
      </c>
      <c r="H177" s="149"/>
      <c r="I177" s="150">
        <v>0.22</v>
      </c>
      <c r="J177" s="151">
        <f t="shared" si="462"/>
        <v>0</v>
      </c>
      <c r="K177" s="149"/>
      <c r="L177" s="150">
        <v>0.22</v>
      </c>
      <c r="M177" s="151">
        <f t="shared" si="463"/>
        <v>0</v>
      </c>
      <c r="N177" s="149"/>
      <c r="O177" s="150">
        <v>0.22</v>
      </c>
      <c r="P177" s="151">
        <f t="shared" si="464"/>
        <v>0</v>
      </c>
      <c r="Q177" s="149"/>
      <c r="R177" s="150">
        <v>0.22</v>
      </c>
      <c r="S177" s="151">
        <f t="shared" si="465"/>
        <v>0</v>
      </c>
      <c r="T177" s="149"/>
      <c r="U177" s="150">
        <v>0.22</v>
      </c>
      <c r="V177" s="295">
        <f t="shared" si="466"/>
        <v>0</v>
      </c>
      <c r="W177" s="240">
        <f t="shared" si="467"/>
        <v>0</v>
      </c>
      <c r="X177" s="241">
        <f t="shared" si="468"/>
        <v>0</v>
      </c>
      <c r="Y177" s="241">
        <f t="shared" si="459"/>
        <v>0</v>
      </c>
      <c r="Z177" s="242" t="e">
        <f t="shared" si="460"/>
        <v>#DIV/0!</v>
      </c>
      <c r="AA177" s="152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296" t="s">
        <v>76</v>
      </c>
      <c r="B178" s="297" t="s">
        <v>291</v>
      </c>
      <c r="C178" s="225" t="s">
        <v>292</v>
      </c>
      <c r="D178" s="111"/>
      <c r="E178" s="112">
        <f>SUM(E179:E181)</f>
        <v>1</v>
      </c>
      <c r="F178" s="113"/>
      <c r="G178" s="114">
        <f>SUM(G179:G182)</f>
        <v>15000</v>
      </c>
      <c r="H178" s="112">
        <f>SUM(H179:H181)</f>
        <v>1</v>
      </c>
      <c r="I178" s="113"/>
      <c r="J178" s="114">
        <f>SUM(J179:J182)</f>
        <v>15000</v>
      </c>
      <c r="K178" s="112">
        <f>SUM(K179:K181)</f>
        <v>0</v>
      </c>
      <c r="L178" s="113"/>
      <c r="M178" s="114">
        <f>SUM(M179:M182)</f>
        <v>0</v>
      </c>
      <c r="N178" s="112">
        <f>SUM(N179:N181)</f>
        <v>0</v>
      </c>
      <c r="O178" s="113"/>
      <c r="P178" s="114">
        <f>SUM(P179:P182)</f>
        <v>0</v>
      </c>
      <c r="Q178" s="112">
        <f>SUM(Q179:Q181)</f>
        <v>0</v>
      </c>
      <c r="R178" s="113"/>
      <c r="S178" s="114">
        <f>SUM(S179:S182)</f>
        <v>0</v>
      </c>
      <c r="T178" s="112">
        <f>SUM(T179:T181)</f>
        <v>0</v>
      </c>
      <c r="U178" s="113"/>
      <c r="V178" s="114">
        <f t="shared" ref="V178:X178" si="469">SUM(V179:V182)</f>
        <v>0</v>
      </c>
      <c r="W178" s="114">
        <f t="shared" si="469"/>
        <v>15000</v>
      </c>
      <c r="X178" s="114">
        <f t="shared" si="469"/>
        <v>15000</v>
      </c>
      <c r="Y178" s="114">
        <f t="shared" si="459"/>
        <v>0</v>
      </c>
      <c r="Z178" s="114">
        <f t="shared" si="460"/>
        <v>0</v>
      </c>
      <c r="AA178" s="114"/>
      <c r="AB178" s="118"/>
      <c r="AC178" s="118"/>
      <c r="AD178" s="118"/>
      <c r="AE178" s="118"/>
      <c r="AF178" s="118"/>
      <c r="AG178" s="118"/>
    </row>
    <row r="179" spans="1:33" ht="30" customHeight="1" x14ac:dyDescent="0.2">
      <c r="A179" s="119" t="s">
        <v>79</v>
      </c>
      <c r="B179" s="120" t="s">
        <v>293</v>
      </c>
      <c r="C179" s="358" t="s">
        <v>402</v>
      </c>
      <c r="D179" s="360" t="s">
        <v>144</v>
      </c>
      <c r="E179" s="123">
        <v>1</v>
      </c>
      <c r="F179" s="124">
        <v>15000</v>
      </c>
      <c r="G179" s="125">
        <f t="shared" ref="G179:G182" si="470">E179*F179</f>
        <v>15000</v>
      </c>
      <c r="H179" s="123">
        <v>1</v>
      </c>
      <c r="I179" s="124">
        <v>15000</v>
      </c>
      <c r="J179" s="125">
        <f t="shared" ref="J179:J182" si="471">H179*I179</f>
        <v>15000</v>
      </c>
      <c r="K179" s="123"/>
      <c r="L179" s="124"/>
      <c r="M179" s="125">
        <f t="shared" ref="M179:M182" si="472">K179*L179</f>
        <v>0</v>
      </c>
      <c r="N179" s="123"/>
      <c r="O179" s="124"/>
      <c r="P179" s="125">
        <f t="shared" ref="P179:P182" si="473">N179*O179</f>
        <v>0</v>
      </c>
      <c r="Q179" s="123"/>
      <c r="R179" s="124"/>
      <c r="S179" s="125">
        <f t="shared" ref="S179:S182" si="474">Q179*R179</f>
        <v>0</v>
      </c>
      <c r="T179" s="123"/>
      <c r="U179" s="124"/>
      <c r="V179" s="125">
        <f t="shared" ref="V179:V182" si="475">T179*U179</f>
        <v>0</v>
      </c>
      <c r="W179" s="126">
        <f t="shared" ref="W179:W182" si="476">G179+M179+S179</f>
        <v>15000</v>
      </c>
      <c r="X179" s="127">
        <f t="shared" ref="X179:X182" si="477">J179+P179+V179</f>
        <v>15000</v>
      </c>
      <c r="Y179" s="127">
        <f t="shared" si="459"/>
        <v>0</v>
      </c>
      <c r="Z179" s="128">
        <f t="shared" si="460"/>
        <v>0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 x14ac:dyDescent="0.2">
      <c r="A180" s="119" t="s">
        <v>79</v>
      </c>
      <c r="B180" s="120" t="s">
        <v>295</v>
      </c>
      <c r="C180" s="188" t="s">
        <v>294</v>
      </c>
      <c r="D180" s="122"/>
      <c r="E180" s="123"/>
      <c r="F180" s="124"/>
      <c r="G180" s="125">
        <f t="shared" si="470"/>
        <v>0</v>
      </c>
      <c r="H180" s="123"/>
      <c r="I180" s="124"/>
      <c r="J180" s="125">
        <f t="shared" si="471"/>
        <v>0</v>
      </c>
      <c r="K180" s="123"/>
      <c r="L180" s="124"/>
      <c r="M180" s="125">
        <f t="shared" si="472"/>
        <v>0</v>
      </c>
      <c r="N180" s="123"/>
      <c r="O180" s="124"/>
      <c r="P180" s="125">
        <f t="shared" si="473"/>
        <v>0</v>
      </c>
      <c r="Q180" s="123"/>
      <c r="R180" s="124"/>
      <c r="S180" s="125">
        <f t="shared" si="474"/>
        <v>0</v>
      </c>
      <c r="T180" s="123"/>
      <c r="U180" s="124"/>
      <c r="V180" s="125">
        <f t="shared" si="475"/>
        <v>0</v>
      </c>
      <c r="W180" s="126">
        <f t="shared" si="476"/>
        <v>0</v>
      </c>
      <c r="X180" s="127">
        <f t="shared" si="477"/>
        <v>0</v>
      </c>
      <c r="Y180" s="127">
        <f t="shared" si="459"/>
        <v>0</v>
      </c>
      <c r="Z180" s="128" t="e">
        <f t="shared" si="460"/>
        <v>#DIV/0!</v>
      </c>
      <c r="AA180" s="129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32" t="s">
        <v>79</v>
      </c>
      <c r="B181" s="133" t="s">
        <v>296</v>
      </c>
      <c r="C181" s="188" t="s">
        <v>294</v>
      </c>
      <c r="D181" s="134"/>
      <c r="E181" s="135"/>
      <c r="F181" s="136"/>
      <c r="G181" s="137">
        <f t="shared" si="470"/>
        <v>0</v>
      </c>
      <c r="H181" s="135"/>
      <c r="I181" s="136"/>
      <c r="J181" s="137">
        <f t="shared" si="471"/>
        <v>0</v>
      </c>
      <c r="K181" s="135"/>
      <c r="L181" s="136"/>
      <c r="M181" s="137">
        <f t="shared" si="472"/>
        <v>0</v>
      </c>
      <c r="N181" s="135"/>
      <c r="O181" s="136"/>
      <c r="P181" s="137">
        <f t="shared" si="473"/>
        <v>0</v>
      </c>
      <c r="Q181" s="135"/>
      <c r="R181" s="136"/>
      <c r="S181" s="137">
        <f t="shared" si="474"/>
        <v>0</v>
      </c>
      <c r="T181" s="135"/>
      <c r="U181" s="136"/>
      <c r="V181" s="137">
        <f t="shared" si="475"/>
        <v>0</v>
      </c>
      <c r="W181" s="138">
        <f t="shared" si="476"/>
        <v>0</v>
      </c>
      <c r="X181" s="127">
        <f t="shared" si="477"/>
        <v>0</v>
      </c>
      <c r="Y181" s="127">
        <f t="shared" si="459"/>
        <v>0</v>
      </c>
      <c r="Z181" s="128" t="e">
        <f t="shared" si="460"/>
        <v>#DIV/0!</v>
      </c>
      <c r="AA181" s="139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32" t="s">
        <v>79</v>
      </c>
      <c r="B182" s="133" t="s">
        <v>297</v>
      </c>
      <c r="C182" s="189" t="s">
        <v>298</v>
      </c>
      <c r="D182" s="148"/>
      <c r="E182" s="135"/>
      <c r="F182" s="136">
        <v>0.22</v>
      </c>
      <c r="G182" s="137">
        <f t="shared" si="470"/>
        <v>0</v>
      </c>
      <c r="H182" s="135"/>
      <c r="I182" s="136">
        <v>0.22</v>
      </c>
      <c r="J182" s="137">
        <f t="shared" si="471"/>
        <v>0</v>
      </c>
      <c r="K182" s="135"/>
      <c r="L182" s="136">
        <v>0.22</v>
      </c>
      <c r="M182" s="137">
        <f t="shared" si="472"/>
        <v>0</v>
      </c>
      <c r="N182" s="135"/>
      <c r="O182" s="136">
        <v>0.22</v>
      </c>
      <c r="P182" s="137">
        <f t="shared" si="473"/>
        <v>0</v>
      </c>
      <c r="Q182" s="135"/>
      <c r="R182" s="136">
        <v>0.22</v>
      </c>
      <c r="S182" s="137">
        <f t="shared" si="474"/>
        <v>0</v>
      </c>
      <c r="T182" s="135"/>
      <c r="U182" s="136">
        <v>0.22</v>
      </c>
      <c r="V182" s="137">
        <f t="shared" si="475"/>
        <v>0</v>
      </c>
      <c r="W182" s="138">
        <f t="shared" si="476"/>
        <v>0</v>
      </c>
      <c r="X182" s="127">
        <f t="shared" si="477"/>
        <v>0</v>
      </c>
      <c r="Y182" s="127">
        <f t="shared" si="459"/>
        <v>0</v>
      </c>
      <c r="Z182" s="128" t="e">
        <f t="shared" si="460"/>
        <v>#DIV/0!</v>
      </c>
      <c r="AA182" s="152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08" t="s">
        <v>76</v>
      </c>
      <c r="B183" s="155" t="s">
        <v>299</v>
      </c>
      <c r="C183" s="225" t="s">
        <v>300</v>
      </c>
      <c r="D183" s="141"/>
      <c r="E183" s="142">
        <f>SUM(E184:E186)</f>
        <v>0</v>
      </c>
      <c r="F183" s="143"/>
      <c r="G183" s="144">
        <f t="shared" ref="G183:H183" si="478">SUM(G184:G186)</f>
        <v>0</v>
      </c>
      <c r="H183" s="142">
        <f t="shared" si="478"/>
        <v>0</v>
      </c>
      <c r="I183" s="143"/>
      <c r="J183" s="144">
        <f t="shared" ref="J183:K183" si="479">SUM(J184:J186)</f>
        <v>0</v>
      </c>
      <c r="K183" s="142">
        <f t="shared" si="479"/>
        <v>0</v>
      </c>
      <c r="L183" s="143"/>
      <c r="M183" s="144">
        <f t="shared" ref="M183:N183" si="480">SUM(M184:M186)</f>
        <v>0</v>
      </c>
      <c r="N183" s="142">
        <f t="shared" si="480"/>
        <v>0</v>
      </c>
      <c r="O183" s="143"/>
      <c r="P183" s="144">
        <f t="shared" ref="P183:Q183" si="481">SUM(P184:P186)</f>
        <v>0</v>
      </c>
      <c r="Q183" s="142">
        <f t="shared" si="481"/>
        <v>0</v>
      </c>
      <c r="R183" s="143"/>
      <c r="S183" s="144">
        <f t="shared" ref="S183:T183" si="482">SUM(S184:S186)</f>
        <v>0</v>
      </c>
      <c r="T183" s="142">
        <f t="shared" si="482"/>
        <v>0</v>
      </c>
      <c r="U183" s="143"/>
      <c r="V183" s="144">
        <f t="shared" ref="V183:X183" si="483">SUM(V184:V186)</f>
        <v>0</v>
      </c>
      <c r="W183" s="144">
        <f t="shared" si="483"/>
        <v>0</v>
      </c>
      <c r="X183" s="144">
        <f t="shared" si="483"/>
        <v>0</v>
      </c>
      <c r="Y183" s="144">
        <f t="shared" si="459"/>
        <v>0</v>
      </c>
      <c r="Z183" s="144" t="e">
        <f t="shared" si="460"/>
        <v>#DIV/0!</v>
      </c>
      <c r="AA183" s="298"/>
      <c r="AB183" s="118"/>
      <c r="AC183" s="118"/>
      <c r="AD183" s="118"/>
      <c r="AE183" s="118"/>
      <c r="AF183" s="118"/>
      <c r="AG183" s="118"/>
    </row>
    <row r="184" spans="1:33" ht="30" customHeight="1" x14ac:dyDescent="0.2">
      <c r="A184" s="119" t="s">
        <v>79</v>
      </c>
      <c r="B184" s="120" t="s">
        <v>301</v>
      </c>
      <c r="C184" s="188" t="s">
        <v>302</v>
      </c>
      <c r="D184" s="122"/>
      <c r="E184" s="123"/>
      <c r="F184" s="124"/>
      <c r="G184" s="125">
        <f t="shared" ref="G184:G186" si="484">E184*F184</f>
        <v>0</v>
      </c>
      <c r="H184" s="123"/>
      <c r="I184" s="124"/>
      <c r="J184" s="125">
        <f t="shared" ref="J184:J186" si="485">H184*I184</f>
        <v>0</v>
      </c>
      <c r="K184" s="123"/>
      <c r="L184" s="124"/>
      <c r="M184" s="125">
        <f t="shared" ref="M184:M186" si="486">K184*L184</f>
        <v>0</v>
      </c>
      <c r="N184" s="123"/>
      <c r="O184" s="124"/>
      <c r="P184" s="125">
        <f t="shared" ref="P184:P186" si="487">N184*O184</f>
        <v>0</v>
      </c>
      <c r="Q184" s="123"/>
      <c r="R184" s="124"/>
      <c r="S184" s="125">
        <f t="shared" ref="S184:S186" si="488">Q184*R184</f>
        <v>0</v>
      </c>
      <c r="T184" s="123"/>
      <c r="U184" s="124"/>
      <c r="V184" s="125">
        <f t="shared" ref="V184:V186" si="489">T184*U184</f>
        <v>0</v>
      </c>
      <c r="W184" s="126">
        <f t="shared" ref="W184:W186" si="490">G184+M184+S184</f>
        <v>0</v>
      </c>
      <c r="X184" s="127">
        <f t="shared" ref="X184:X186" si="491">J184+P184+V184</f>
        <v>0</v>
      </c>
      <c r="Y184" s="127">
        <f t="shared" si="459"/>
        <v>0</v>
      </c>
      <c r="Z184" s="128" t="e">
        <f t="shared" si="460"/>
        <v>#DIV/0!</v>
      </c>
      <c r="AA184" s="285"/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79</v>
      </c>
      <c r="B185" s="120" t="s">
        <v>303</v>
      </c>
      <c r="C185" s="188" t="s">
        <v>302</v>
      </c>
      <c r="D185" s="122"/>
      <c r="E185" s="123"/>
      <c r="F185" s="124"/>
      <c r="G185" s="125">
        <f t="shared" si="484"/>
        <v>0</v>
      </c>
      <c r="H185" s="123"/>
      <c r="I185" s="124"/>
      <c r="J185" s="125">
        <f t="shared" si="485"/>
        <v>0</v>
      </c>
      <c r="K185" s="123"/>
      <c r="L185" s="124"/>
      <c r="M185" s="125">
        <f t="shared" si="486"/>
        <v>0</v>
      </c>
      <c r="N185" s="123"/>
      <c r="O185" s="124"/>
      <c r="P185" s="125">
        <f t="shared" si="487"/>
        <v>0</v>
      </c>
      <c r="Q185" s="123"/>
      <c r="R185" s="124"/>
      <c r="S185" s="125">
        <f t="shared" si="488"/>
        <v>0</v>
      </c>
      <c r="T185" s="123"/>
      <c r="U185" s="124"/>
      <c r="V185" s="125">
        <f t="shared" si="489"/>
        <v>0</v>
      </c>
      <c r="W185" s="126">
        <f t="shared" si="490"/>
        <v>0</v>
      </c>
      <c r="X185" s="127">
        <f t="shared" si="491"/>
        <v>0</v>
      </c>
      <c r="Y185" s="127">
        <f t="shared" si="459"/>
        <v>0</v>
      </c>
      <c r="Z185" s="128" t="e">
        <f t="shared" si="460"/>
        <v>#DIV/0!</v>
      </c>
      <c r="AA185" s="285"/>
      <c r="AB185" s="131"/>
      <c r="AC185" s="131"/>
      <c r="AD185" s="131"/>
      <c r="AE185" s="131"/>
      <c r="AF185" s="131"/>
      <c r="AG185" s="131"/>
    </row>
    <row r="186" spans="1:33" ht="30" customHeight="1" x14ac:dyDescent="0.2">
      <c r="A186" s="132" t="s">
        <v>79</v>
      </c>
      <c r="B186" s="133" t="s">
        <v>304</v>
      </c>
      <c r="C186" s="164" t="s">
        <v>302</v>
      </c>
      <c r="D186" s="134"/>
      <c r="E186" s="135"/>
      <c r="F186" s="136"/>
      <c r="G186" s="137">
        <f t="shared" si="484"/>
        <v>0</v>
      </c>
      <c r="H186" s="135"/>
      <c r="I186" s="136"/>
      <c r="J186" s="137">
        <f t="shared" si="485"/>
        <v>0</v>
      </c>
      <c r="K186" s="135"/>
      <c r="L186" s="136"/>
      <c r="M186" s="137">
        <f t="shared" si="486"/>
        <v>0</v>
      </c>
      <c r="N186" s="135"/>
      <c r="O186" s="136"/>
      <c r="P186" s="137">
        <f t="shared" si="487"/>
        <v>0</v>
      </c>
      <c r="Q186" s="135"/>
      <c r="R186" s="136"/>
      <c r="S186" s="137">
        <f t="shared" si="488"/>
        <v>0</v>
      </c>
      <c r="T186" s="135"/>
      <c r="U186" s="136"/>
      <c r="V186" s="137">
        <f t="shared" si="489"/>
        <v>0</v>
      </c>
      <c r="W186" s="138">
        <f t="shared" si="490"/>
        <v>0</v>
      </c>
      <c r="X186" s="127">
        <f t="shared" si="491"/>
        <v>0</v>
      </c>
      <c r="Y186" s="127">
        <f t="shared" si="459"/>
        <v>0</v>
      </c>
      <c r="Z186" s="128" t="e">
        <f t="shared" si="460"/>
        <v>#DIV/0!</v>
      </c>
      <c r="AA186" s="286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08" t="s">
        <v>76</v>
      </c>
      <c r="B187" s="155" t="s">
        <v>305</v>
      </c>
      <c r="C187" s="299" t="s">
        <v>280</v>
      </c>
      <c r="D187" s="141"/>
      <c r="E187" s="142">
        <f>SUM(E188:E203)</f>
        <v>22</v>
      </c>
      <c r="F187" s="143"/>
      <c r="G187" s="144">
        <f>SUM(G188:G204)</f>
        <v>317200</v>
      </c>
      <c r="H187" s="142">
        <f>SUM(H188:H203)</f>
        <v>22</v>
      </c>
      <c r="I187" s="143"/>
      <c r="J187" s="144">
        <f>SUM(J188:J204)</f>
        <v>317200</v>
      </c>
      <c r="K187" s="142">
        <f>SUM(K188:K203)</f>
        <v>6</v>
      </c>
      <c r="L187" s="143"/>
      <c r="M187" s="144">
        <f>SUM(M188:M204)</f>
        <v>6000</v>
      </c>
      <c r="N187" s="142">
        <f>SUM(N188:N203)</f>
        <v>8</v>
      </c>
      <c r="O187" s="143"/>
      <c r="P187" s="144">
        <f>SUM(P188:P204)</f>
        <v>4933.9999800000005</v>
      </c>
      <c r="Q187" s="142">
        <f>SUM(Q188:Q203)</f>
        <v>0</v>
      </c>
      <c r="R187" s="143"/>
      <c r="S187" s="144">
        <f>SUM(S188:S204)</f>
        <v>0</v>
      </c>
      <c r="T187" s="142">
        <f>SUM(T188:T203)</f>
        <v>0</v>
      </c>
      <c r="U187" s="143"/>
      <c r="V187" s="144">
        <f>SUM(V188:V204)</f>
        <v>0</v>
      </c>
      <c r="W187" s="144">
        <f>SUM(W188:W204)</f>
        <v>323200</v>
      </c>
      <c r="X187" s="144">
        <f>SUM(X188:X204)</f>
        <v>322133.99997999996</v>
      </c>
      <c r="Y187" s="144">
        <f t="shared" si="459"/>
        <v>1066.0000200000359</v>
      </c>
      <c r="Z187" s="144">
        <f t="shared" si="460"/>
        <v>3.2982673886139723E-3</v>
      </c>
      <c r="AA187" s="298"/>
      <c r="AB187" s="118"/>
      <c r="AC187" s="118"/>
      <c r="AD187" s="118"/>
      <c r="AE187" s="118"/>
      <c r="AF187" s="118"/>
      <c r="AG187" s="118"/>
    </row>
    <row r="188" spans="1:33" ht="30" customHeight="1" x14ac:dyDescent="0.2">
      <c r="A188" s="119" t="s">
        <v>79</v>
      </c>
      <c r="B188" s="120" t="s">
        <v>306</v>
      </c>
      <c r="C188" s="358" t="s">
        <v>403</v>
      </c>
      <c r="D188" s="360" t="s">
        <v>144</v>
      </c>
      <c r="E188" s="123"/>
      <c r="F188" s="124"/>
      <c r="G188" s="125">
        <f t="shared" ref="G188:G204" si="492">E188*F188</f>
        <v>0</v>
      </c>
      <c r="H188" s="123"/>
      <c r="I188" s="124"/>
      <c r="J188" s="125">
        <f t="shared" ref="J188:J204" si="493">H188*I188</f>
        <v>0</v>
      </c>
      <c r="K188" s="123">
        <v>6</v>
      </c>
      <c r="L188" s="124">
        <v>1000</v>
      </c>
      <c r="M188" s="125">
        <f t="shared" ref="M188:M204" si="494">K188*L188</f>
        <v>6000</v>
      </c>
      <c r="N188" s="123">
        <v>7</v>
      </c>
      <c r="O188" s="124">
        <v>442.85714000000002</v>
      </c>
      <c r="P188" s="125">
        <f t="shared" ref="P188:P204" si="495">N188*O188</f>
        <v>3099.9999800000001</v>
      </c>
      <c r="Q188" s="123"/>
      <c r="R188" s="124"/>
      <c r="S188" s="125">
        <f t="shared" ref="S188:S204" si="496">Q188*R188</f>
        <v>0</v>
      </c>
      <c r="T188" s="123"/>
      <c r="U188" s="124"/>
      <c r="V188" s="125">
        <f t="shared" ref="V188:V204" si="497">T188*U188</f>
        <v>0</v>
      </c>
      <c r="W188" s="126">
        <f t="shared" ref="W188:W204" si="498">G188+M188+S188</f>
        <v>6000</v>
      </c>
      <c r="X188" s="127">
        <f t="shared" ref="X188:X204" si="499">J188+P188+V188</f>
        <v>3099.9999800000001</v>
      </c>
      <c r="Y188" s="127">
        <f t="shared" si="459"/>
        <v>2900.0000199999999</v>
      </c>
      <c r="Z188" s="128">
        <f t="shared" si="460"/>
        <v>0.48333333666666667</v>
      </c>
      <c r="AA188" s="285"/>
      <c r="AB188" s="131"/>
      <c r="AC188" s="131"/>
      <c r="AD188" s="131"/>
      <c r="AE188" s="131"/>
      <c r="AF188" s="131"/>
      <c r="AG188" s="131"/>
    </row>
    <row r="189" spans="1:33" ht="30" customHeight="1" x14ac:dyDescent="0.2">
      <c r="A189" s="119" t="s">
        <v>79</v>
      </c>
      <c r="B189" s="120" t="s">
        <v>307</v>
      </c>
      <c r="C189" s="188" t="s">
        <v>308</v>
      </c>
      <c r="D189" s="122"/>
      <c r="E189" s="123"/>
      <c r="F189" s="124"/>
      <c r="G189" s="125">
        <f t="shared" si="492"/>
        <v>0</v>
      </c>
      <c r="H189" s="123"/>
      <c r="I189" s="124"/>
      <c r="J189" s="125">
        <f t="shared" si="493"/>
        <v>0</v>
      </c>
      <c r="K189" s="123"/>
      <c r="L189" s="124"/>
      <c r="M189" s="125">
        <f t="shared" si="494"/>
        <v>0</v>
      </c>
      <c r="N189" s="123"/>
      <c r="O189" s="124"/>
      <c r="P189" s="125">
        <f t="shared" si="495"/>
        <v>0</v>
      </c>
      <c r="Q189" s="123"/>
      <c r="R189" s="124"/>
      <c r="S189" s="125">
        <f t="shared" si="496"/>
        <v>0</v>
      </c>
      <c r="T189" s="123"/>
      <c r="U189" s="124"/>
      <c r="V189" s="125">
        <f t="shared" si="497"/>
        <v>0</v>
      </c>
      <c r="W189" s="138">
        <f t="shared" si="498"/>
        <v>0</v>
      </c>
      <c r="X189" s="127">
        <f t="shared" si="499"/>
        <v>0</v>
      </c>
      <c r="Y189" s="127">
        <f t="shared" si="459"/>
        <v>0</v>
      </c>
      <c r="Z189" s="128" t="e">
        <f t="shared" si="460"/>
        <v>#DIV/0!</v>
      </c>
      <c r="AA189" s="285"/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19" t="s">
        <v>79</v>
      </c>
      <c r="B190" s="120" t="s">
        <v>309</v>
      </c>
      <c r="C190" s="188" t="s">
        <v>310</v>
      </c>
      <c r="D190" s="122"/>
      <c r="E190" s="123"/>
      <c r="F190" s="124"/>
      <c r="G190" s="125">
        <f t="shared" si="492"/>
        <v>0</v>
      </c>
      <c r="H190" s="123"/>
      <c r="I190" s="124"/>
      <c r="J190" s="125">
        <f t="shared" si="493"/>
        <v>0</v>
      </c>
      <c r="K190" s="123"/>
      <c r="L190" s="124"/>
      <c r="M190" s="125">
        <f t="shared" si="494"/>
        <v>0</v>
      </c>
      <c r="N190" s="123">
        <v>1</v>
      </c>
      <c r="O190" s="124">
        <v>1834</v>
      </c>
      <c r="P190" s="125">
        <f t="shared" si="495"/>
        <v>1834</v>
      </c>
      <c r="Q190" s="123"/>
      <c r="R190" s="124"/>
      <c r="S190" s="125">
        <f t="shared" si="496"/>
        <v>0</v>
      </c>
      <c r="T190" s="123"/>
      <c r="U190" s="124"/>
      <c r="V190" s="125">
        <f t="shared" si="497"/>
        <v>0</v>
      </c>
      <c r="W190" s="138">
        <f t="shared" si="498"/>
        <v>0</v>
      </c>
      <c r="X190" s="127">
        <f t="shared" si="499"/>
        <v>1834</v>
      </c>
      <c r="Y190" s="127">
        <f t="shared" si="459"/>
        <v>-1834</v>
      </c>
      <c r="Z190" s="128" t="e">
        <f t="shared" si="460"/>
        <v>#DIV/0!</v>
      </c>
      <c r="AA190" s="285"/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19" t="s">
        <v>79</v>
      </c>
      <c r="B191" s="120" t="s">
        <v>311</v>
      </c>
      <c r="C191" s="188" t="s">
        <v>312</v>
      </c>
      <c r="D191" s="122"/>
      <c r="E191" s="123"/>
      <c r="F191" s="124"/>
      <c r="G191" s="125">
        <f t="shared" si="492"/>
        <v>0</v>
      </c>
      <c r="H191" s="123"/>
      <c r="I191" s="124"/>
      <c r="J191" s="125">
        <f t="shared" si="493"/>
        <v>0</v>
      </c>
      <c r="K191" s="123"/>
      <c r="L191" s="124"/>
      <c r="M191" s="125">
        <f t="shared" si="494"/>
        <v>0</v>
      </c>
      <c r="N191" s="123"/>
      <c r="O191" s="124"/>
      <c r="P191" s="125">
        <f t="shared" si="495"/>
        <v>0</v>
      </c>
      <c r="Q191" s="123"/>
      <c r="R191" s="124"/>
      <c r="S191" s="125">
        <f t="shared" si="496"/>
        <v>0</v>
      </c>
      <c r="T191" s="123"/>
      <c r="U191" s="124"/>
      <c r="V191" s="125">
        <f t="shared" si="497"/>
        <v>0</v>
      </c>
      <c r="W191" s="138">
        <f t="shared" si="498"/>
        <v>0</v>
      </c>
      <c r="X191" s="127">
        <f t="shared" si="499"/>
        <v>0</v>
      </c>
      <c r="Y191" s="127">
        <f t="shared" si="459"/>
        <v>0</v>
      </c>
      <c r="Z191" s="128" t="e">
        <f t="shared" si="460"/>
        <v>#DIV/0!</v>
      </c>
      <c r="AA191" s="285"/>
      <c r="AB191" s="131"/>
      <c r="AC191" s="131"/>
      <c r="AD191" s="131"/>
      <c r="AE191" s="131"/>
      <c r="AF191" s="131"/>
      <c r="AG191" s="131"/>
    </row>
    <row r="192" spans="1:33" ht="30" customHeight="1" x14ac:dyDescent="0.2">
      <c r="A192" s="119" t="s">
        <v>79</v>
      </c>
      <c r="B192" s="120" t="s">
        <v>313</v>
      </c>
      <c r="C192" s="359" t="s">
        <v>412</v>
      </c>
      <c r="D192" s="360" t="s">
        <v>144</v>
      </c>
      <c r="E192" s="123">
        <v>10</v>
      </c>
      <c r="F192" s="124">
        <v>700</v>
      </c>
      <c r="G192" s="125">
        <f t="shared" si="492"/>
        <v>7000</v>
      </c>
      <c r="H192" s="123">
        <v>10</v>
      </c>
      <c r="I192" s="124">
        <v>700</v>
      </c>
      <c r="J192" s="125">
        <f t="shared" si="493"/>
        <v>7000</v>
      </c>
      <c r="K192" s="123"/>
      <c r="L192" s="124"/>
      <c r="M192" s="125">
        <f t="shared" si="494"/>
        <v>0</v>
      </c>
      <c r="N192" s="123"/>
      <c r="O192" s="124"/>
      <c r="P192" s="125">
        <f t="shared" si="495"/>
        <v>0</v>
      </c>
      <c r="Q192" s="123"/>
      <c r="R192" s="124"/>
      <c r="S192" s="125">
        <f t="shared" si="496"/>
        <v>0</v>
      </c>
      <c r="T192" s="123"/>
      <c r="U192" s="124"/>
      <c r="V192" s="125">
        <f t="shared" si="497"/>
        <v>0</v>
      </c>
      <c r="W192" s="138">
        <f t="shared" si="498"/>
        <v>7000</v>
      </c>
      <c r="X192" s="127">
        <f t="shared" si="499"/>
        <v>7000</v>
      </c>
      <c r="Y192" s="127">
        <f t="shared" si="459"/>
        <v>0</v>
      </c>
      <c r="Z192" s="128">
        <f t="shared" si="460"/>
        <v>0</v>
      </c>
      <c r="AA192" s="285"/>
      <c r="AB192" s="130"/>
      <c r="AC192" s="131"/>
      <c r="AD192" s="131"/>
      <c r="AE192" s="131"/>
      <c r="AF192" s="131"/>
      <c r="AG192" s="131"/>
    </row>
    <row r="193" spans="1:33" s="355" customFormat="1" ht="30" customHeight="1" x14ac:dyDescent="0.2">
      <c r="A193" s="119" t="s">
        <v>79</v>
      </c>
      <c r="B193" s="206" t="s">
        <v>314</v>
      </c>
      <c r="C193" s="359" t="s">
        <v>413</v>
      </c>
      <c r="D193" s="360" t="s">
        <v>144</v>
      </c>
      <c r="E193" s="123">
        <v>2</v>
      </c>
      <c r="F193" s="124">
        <v>1500</v>
      </c>
      <c r="G193" s="125">
        <f t="shared" ref="G193:G200" si="500">E193*F193</f>
        <v>3000</v>
      </c>
      <c r="H193" s="123">
        <v>2</v>
      </c>
      <c r="I193" s="124">
        <v>1500</v>
      </c>
      <c r="J193" s="125">
        <f t="shared" ref="J193:J200" si="501">H193*I193</f>
        <v>3000</v>
      </c>
      <c r="K193" s="123"/>
      <c r="L193" s="124"/>
      <c r="M193" s="125">
        <f t="shared" ref="M193:M200" si="502">K193*L193</f>
        <v>0</v>
      </c>
      <c r="N193" s="123"/>
      <c r="O193" s="124"/>
      <c r="P193" s="125">
        <f t="shared" ref="P193:P200" si="503">N193*O193</f>
        <v>0</v>
      </c>
      <c r="Q193" s="123"/>
      <c r="R193" s="124"/>
      <c r="S193" s="125">
        <f t="shared" ref="S193:S200" si="504">Q193*R193</f>
        <v>0</v>
      </c>
      <c r="T193" s="123"/>
      <c r="U193" s="124"/>
      <c r="V193" s="125">
        <f t="shared" ref="V193:V200" si="505">T193*U193</f>
        <v>0</v>
      </c>
      <c r="W193" s="138">
        <f t="shared" ref="W193:W200" si="506">G193+M193+S193</f>
        <v>3000</v>
      </c>
      <c r="X193" s="127">
        <f t="shared" ref="X193:X200" si="507">J193+P193+V193</f>
        <v>3000</v>
      </c>
      <c r="Y193" s="127">
        <f t="shared" ref="Y193:Y200" si="508">W193-X193</f>
        <v>0</v>
      </c>
      <c r="Z193" s="128">
        <f t="shared" ref="Z193:Z200" si="509">Y193/W193</f>
        <v>0</v>
      </c>
      <c r="AA193" s="285"/>
      <c r="AB193" s="131"/>
      <c r="AC193" s="131"/>
      <c r="AD193" s="131"/>
      <c r="AE193" s="131"/>
      <c r="AF193" s="131"/>
      <c r="AG193" s="131"/>
    </row>
    <row r="194" spans="1:33" s="355" customFormat="1" ht="30" customHeight="1" x14ac:dyDescent="0.2">
      <c r="A194" s="119" t="s">
        <v>79</v>
      </c>
      <c r="B194" s="206" t="s">
        <v>315</v>
      </c>
      <c r="C194" s="359" t="s">
        <v>404</v>
      </c>
      <c r="D194" s="360" t="s">
        <v>144</v>
      </c>
      <c r="E194" s="123">
        <v>1</v>
      </c>
      <c r="F194" s="124">
        <v>25000</v>
      </c>
      <c r="G194" s="125">
        <f t="shared" si="500"/>
        <v>25000</v>
      </c>
      <c r="H194" s="123">
        <v>1</v>
      </c>
      <c r="I194" s="124">
        <v>25000</v>
      </c>
      <c r="J194" s="125">
        <f t="shared" si="501"/>
        <v>25000</v>
      </c>
      <c r="K194" s="123"/>
      <c r="L194" s="124"/>
      <c r="M194" s="125">
        <f t="shared" si="502"/>
        <v>0</v>
      </c>
      <c r="N194" s="123"/>
      <c r="O194" s="124"/>
      <c r="P194" s="125">
        <f t="shared" si="503"/>
        <v>0</v>
      </c>
      <c r="Q194" s="123"/>
      <c r="R194" s="124"/>
      <c r="S194" s="125">
        <f t="shared" si="504"/>
        <v>0</v>
      </c>
      <c r="T194" s="123"/>
      <c r="U194" s="124"/>
      <c r="V194" s="125">
        <f t="shared" si="505"/>
        <v>0</v>
      </c>
      <c r="W194" s="138">
        <f t="shared" si="506"/>
        <v>25000</v>
      </c>
      <c r="X194" s="127">
        <f t="shared" si="507"/>
        <v>25000</v>
      </c>
      <c r="Y194" s="127">
        <f t="shared" si="508"/>
        <v>0</v>
      </c>
      <c r="Z194" s="128">
        <f t="shared" si="509"/>
        <v>0</v>
      </c>
      <c r="AA194" s="285"/>
      <c r="AB194" s="130"/>
      <c r="AC194" s="131"/>
      <c r="AD194" s="131"/>
      <c r="AE194" s="131"/>
      <c r="AF194" s="131"/>
      <c r="AG194" s="131"/>
    </row>
    <row r="195" spans="1:33" s="355" customFormat="1" ht="30" customHeight="1" x14ac:dyDescent="0.2">
      <c r="A195" s="119" t="s">
        <v>79</v>
      </c>
      <c r="B195" s="206" t="s">
        <v>316</v>
      </c>
      <c r="C195" s="359" t="s">
        <v>410</v>
      </c>
      <c r="D195" s="360" t="s">
        <v>144</v>
      </c>
      <c r="E195" s="123">
        <v>1</v>
      </c>
      <c r="F195" s="124">
        <v>25000</v>
      </c>
      <c r="G195" s="125">
        <f t="shared" ref="G195:G199" si="510">E195*F195</f>
        <v>25000</v>
      </c>
      <c r="H195" s="123">
        <v>1</v>
      </c>
      <c r="I195" s="124">
        <v>25000</v>
      </c>
      <c r="J195" s="125">
        <f t="shared" ref="J195:J199" si="511">H195*I195</f>
        <v>25000</v>
      </c>
      <c r="K195" s="123"/>
      <c r="L195" s="124"/>
      <c r="M195" s="125">
        <f t="shared" ref="M195:M199" si="512">K195*L195</f>
        <v>0</v>
      </c>
      <c r="N195" s="123"/>
      <c r="O195" s="124"/>
      <c r="P195" s="125">
        <f t="shared" ref="P195:P199" si="513">N195*O195</f>
        <v>0</v>
      </c>
      <c r="Q195" s="123"/>
      <c r="R195" s="124"/>
      <c r="S195" s="125">
        <f t="shared" ref="S195:S199" si="514">Q195*R195</f>
        <v>0</v>
      </c>
      <c r="T195" s="123"/>
      <c r="U195" s="124"/>
      <c r="V195" s="125">
        <f t="shared" ref="V195:V199" si="515">T195*U195</f>
        <v>0</v>
      </c>
      <c r="W195" s="138">
        <f t="shared" ref="W195:W199" si="516">G195+M195+S195</f>
        <v>25000</v>
      </c>
      <c r="X195" s="127">
        <f t="shared" ref="X195:X199" si="517">J195+P195+V195</f>
        <v>25000</v>
      </c>
      <c r="Y195" s="127">
        <f t="shared" ref="Y195:Y199" si="518">W195-X195</f>
        <v>0</v>
      </c>
      <c r="Z195" s="128">
        <f t="shared" ref="Z195:Z199" si="519">Y195/W195</f>
        <v>0</v>
      </c>
      <c r="AA195" s="285"/>
      <c r="AB195" s="131"/>
      <c r="AC195" s="131"/>
      <c r="AD195" s="131"/>
      <c r="AE195" s="131"/>
      <c r="AF195" s="131"/>
      <c r="AG195" s="131"/>
    </row>
    <row r="196" spans="1:33" s="355" customFormat="1" ht="30" customHeight="1" x14ac:dyDescent="0.2">
      <c r="A196" s="119" t="s">
        <v>79</v>
      </c>
      <c r="B196" s="206" t="s">
        <v>405</v>
      </c>
      <c r="C196" s="359" t="s">
        <v>411</v>
      </c>
      <c r="D196" s="360" t="s">
        <v>144</v>
      </c>
      <c r="E196" s="123">
        <v>1</v>
      </c>
      <c r="F196" s="124">
        <v>25000</v>
      </c>
      <c r="G196" s="125">
        <f t="shared" si="510"/>
        <v>25000</v>
      </c>
      <c r="H196" s="123">
        <v>1</v>
      </c>
      <c r="I196" s="124">
        <v>25000</v>
      </c>
      <c r="J196" s="125">
        <f t="shared" si="511"/>
        <v>25000</v>
      </c>
      <c r="K196" s="123"/>
      <c r="L196" s="124"/>
      <c r="M196" s="125">
        <f t="shared" si="512"/>
        <v>0</v>
      </c>
      <c r="N196" s="123"/>
      <c r="O196" s="124"/>
      <c r="P196" s="125">
        <f t="shared" si="513"/>
        <v>0</v>
      </c>
      <c r="Q196" s="123"/>
      <c r="R196" s="124"/>
      <c r="S196" s="125">
        <f t="shared" si="514"/>
        <v>0</v>
      </c>
      <c r="T196" s="123"/>
      <c r="U196" s="124"/>
      <c r="V196" s="125">
        <f t="shared" si="515"/>
        <v>0</v>
      </c>
      <c r="W196" s="138">
        <f t="shared" si="516"/>
        <v>25000</v>
      </c>
      <c r="X196" s="127">
        <f t="shared" si="517"/>
        <v>25000</v>
      </c>
      <c r="Y196" s="127">
        <f t="shared" si="518"/>
        <v>0</v>
      </c>
      <c r="Z196" s="128">
        <f t="shared" si="519"/>
        <v>0</v>
      </c>
      <c r="AA196" s="285"/>
      <c r="AB196" s="131"/>
      <c r="AC196" s="131"/>
      <c r="AD196" s="131"/>
      <c r="AE196" s="131"/>
      <c r="AF196" s="131"/>
      <c r="AG196" s="131"/>
    </row>
    <row r="197" spans="1:33" s="355" customFormat="1" ht="30" customHeight="1" x14ac:dyDescent="0.2">
      <c r="A197" s="119" t="s">
        <v>79</v>
      </c>
      <c r="B197" s="206" t="s">
        <v>406</v>
      </c>
      <c r="C197" s="359" t="s">
        <v>414</v>
      </c>
      <c r="D197" s="360" t="s">
        <v>144</v>
      </c>
      <c r="E197" s="123">
        <v>1</v>
      </c>
      <c r="F197" s="124">
        <v>25000</v>
      </c>
      <c r="G197" s="125">
        <f t="shared" si="510"/>
        <v>25000</v>
      </c>
      <c r="H197" s="123">
        <v>1</v>
      </c>
      <c r="I197" s="124">
        <v>25000</v>
      </c>
      <c r="J197" s="125">
        <f t="shared" si="511"/>
        <v>25000</v>
      </c>
      <c r="K197" s="123"/>
      <c r="L197" s="124"/>
      <c r="M197" s="125">
        <f t="shared" si="512"/>
        <v>0</v>
      </c>
      <c r="N197" s="123"/>
      <c r="O197" s="124"/>
      <c r="P197" s="125">
        <f t="shared" si="513"/>
        <v>0</v>
      </c>
      <c r="Q197" s="123"/>
      <c r="R197" s="124"/>
      <c r="S197" s="125">
        <f t="shared" si="514"/>
        <v>0</v>
      </c>
      <c r="T197" s="123"/>
      <c r="U197" s="124"/>
      <c r="V197" s="125">
        <f t="shared" si="515"/>
        <v>0</v>
      </c>
      <c r="W197" s="138">
        <f t="shared" si="516"/>
        <v>25000</v>
      </c>
      <c r="X197" s="127">
        <f t="shared" si="517"/>
        <v>25000</v>
      </c>
      <c r="Y197" s="127">
        <f t="shared" si="518"/>
        <v>0</v>
      </c>
      <c r="Z197" s="128">
        <f t="shared" si="519"/>
        <v>0</v>
      </c>
      <c r="AA197" s="285"/>
      <c r="AB197" s="130"/>
      <c r="AC197" s="131"/>
      <c r="AD197" s="131"/>
      <c r="AE197" s="131"/>
      <c r="AF197" s="131"/>
      <c r="AG197" s="131"/>
    </row>
    <row r="198" spans="1:33" s="355" customFormat="1" ht="30" customHeight="1" x14ac:dyDescent="0.2">
      <c r="A198" s="119" t="s">
        <v>79</v>
      </c>
      <c r="B198" s="206" t="s">
        <v>407</v>
      </c>
      <c r="C198" s="359" t="s">
        <v>415</v>
      </c>
      <c r="D198" s="360" t="s">
        <v>144</v>
      </c>
      <c r="E198" s="123">
        <v>1</v>
      </c>
      <c r="F198" s="124">
        <v>25000</v>
      </c>
      <c r="G198" s="125">
        <f t="shared" si="510"/>
        <v>25000</v>
      </c>
      <c r="H198" s="123">
        <v>1</v>
      </c>
      <c r="I198" s="124">
        <v>25000</v>
      </c>
      <c r="J198" s="125">
        <f t="shared" si="511"/>
        <v>25000</v>
      </c>
      <c r="K198" s="123"/>
      <c r="L198" s="124"/>
      <c r="M198" s="125">
        <f t="shared" si="512"/>
        <v>0</v>
      </c>
      <c r="N198" s="123"/>
      <c r="O198" s="124"/>
      <c r="P198" s="125">
        <f t="shared" si="513"/>
        <v>0</v>
      </c>
      <c r="Q198" s="123"/>
      <c r="R198" s="124"/>
      <c r="S198" s="125">
        <f t="shared" si="514"/>
        <v>0</v>
      </c>
      <c r="T198" s="123"/>
      <c r="U198" s="124"/>
      <c r="V198" s="125">
        <f t="shared" si="515"/>
        <v>0</v>
      </c>
      <c r="W198" s="138">
        <f t="shared" si="516"/>
        <v>25000</v>
      </c>
      <c r="X198" s="127">
        <f t="shared" si="517"/>
        <v>25000</v>
      </c>
      <c r="Y198" s="127">
        <f t="shared" si="518"/>
        <v>0</v>
      </c>
      <c r="Z198" s="128">
        <f t="shared" si="519"/>
        <v>0</v>
      </c>
      <c r="AA198" s="285"/>
      <c r="AB198" s="131"/>
      <c r="AC198" s="131"/>
      <c r="AD198" s="131"/>
      <c r="AE198" s="131"/>
      <c r="AF198" s="131"/>
      <c r="AG198" s="131"/>
    </row>
    <row r="199" spans="1:33" s="355" customFormat="1" ht="30" customHeight="1" x14ac:dyDescent="0.2">
      <c r="A199" s="132" t="s">
        <v>79</v>
      </c>
      <c r="B199" s="206" t="s">
        <v>408</v>
      </c>
      <c r="C199" s="359" t="s">
        <v>416</v>
      </c>
      <c r="D199" s="360" t="s">
        <v>144</v>
      </c>
      <c r="E199" s="135">
        <v>1</v>
      </c>
      <c r="F199" s="124">
        <v>25000</v>
      </c>
      <c r="G199" s="137">
        <f t="shared" si="510"/>
        <v>25000</v>
      </c>
      <c r="H199" s="135">
        <v>1</v>
      </c>
      <c r="I199" s="124">
        <v>25000</v>
      </c>
      <c r="J199" s="137">
        <f t="shared" si="511"/>
        <v>25000</v>
      </c>
      <c r="K199" s="135"/>
      <c r="L199" s="136"/>
      <c r="M199" s="137">
        <f t="shared" si="512"/>
        <v>0</v>
      </c>
      <c r="N199" s="135"/>
      <c r="O199" s="136"/>
      <c r="P199" s="137">
        <f t="shared" si="513"/>
        <v>0</v>
      </c>
      <c r="Q199" s="135"/>
      <c r="R199" s="136"/>
      <c r="S199" s="137">
        <f t="shared" si="514"/>
        <v>0</v>
      </c>
      <c r="T199" s="135"/>
      <c r="U199" s="136"/>
      <c r="V199" s="137">
        <f t="shared" si="515"/>
        <v>0</v>
      </c>
      <c r="W199" s="138">
        <f t="shared" si="516"/>
        <v>25000</v>
      </c>
      <c r="X199" s="127">
        <f t="shared" si="517"/>
        <v>25000</v>
      </c>
      <c r="Y199" s="127">
        <f t="shared" si="518"/>
        <v>0</v>
      </c>
      <c r="Z199" s="128">
        <f t="shared" si="519"/>
        <v>0</v>
      </c>
      <c r="AA199" s="286"/>
      <c r="AB199" s="131"/>
      <c r="AC199" s="131"/>
      <c r="AD199" s="131"/>
      <c r="AE199" s="131"/>
      <c r="AF199" s="131"/>
      <c r="AG199" s="131"/>
    </row>
    <row r="200" spans="1:33" s="355" customFormat="1" ht="30" customHeight="1" x14ac:dyDescent="0.2">
      <c r="A200" s="119" t="s">
        <v>79</v>
      </c>
      <c r="B200" s="206" t="s">
        <v>316</v>
      </c>
      <c r="C200" s="359" t="s">
        <v>417</v>
      </c>
      <c r="D200" s="360" t="s">
        <v>144</v>
      </c>
      <c r="E200" s="123">
        <v>1</v>
      </c>
      <c r="F200" s="124">
        <v>25000</v>
      </c>
      <c r="G200" s="125">
        <f t="shared" si="500"/>
        <v>25000</v>
      </c>
      <c r="H200" s="123">
        <v>1</v>
      </c>
      <c r="I200" s="124">
        <v>25000</v>
      </c>
      <c r="J200" s="125">
        <f t="shared" si="501"/>
        <v>25000</v>
      </c>
      <c r="K200" s="123"/>
      <c r="L200" s="124"/>
      <c r="M200" s="125">
        <f t="shared" si="502"/>
        <v>0</v>
      </c>
      <c r="N200" s="123"/>
      <c r="O200" s="124"/>
      <c r="P200" s="125">
        <f t="shared" si="503"/>
        <v>0</v>
      </c>
      <c r="Q200" s="123"/>
      <c r="R200" s="124"/>
      <c r="S200" s="125">
        <f t="shared" si="504"/>
        <v>0</v>
      </c>
      <c r="T200" s="123"/>
      <c r="U200" s="124"/>
      <c r="V200" s="125">
        <f t="shared" si="505"/>
        <v>0</v>
      </c>
      <c r="W200" s="138">
        <f t="shared" si="506"/>
        <v>25000</v>
      </c>
      <c r="X200" s="127">
        <f t="shared" si="507"/>
        <v>25000</v>
      </c>
      <c r="Y200" s="127">
        <f t="shared" si="508"/>
        <v>0</v>
      </c>
      <c r="Z200" s="128">
        <f t="shared" si="509"/>
        <v>0</v>
      </c>
      <c r="AA200" s="285"/>
      <c r="AB200" s="131"/>
      <c r="AC200" s="131"/>
      <c r="AD200" s="131"/>
      <c r="AE200" s="131"/>
      <c r="AF200" s="131"/>
      <c r="AG200" s="131"/>
    </row>
    <row r="201" spans="1:33" ht="30" customHeight="1" x14ac:dyDescent="0.2">
      <c r="A201" s="119" t="s">
        <v>79</v>
      </c>
      <c r="B201" s="206" t="s">
        <v>405</v>
      </c>
      <c r="C201" s="359" t="s">
        <v>418</v>
      </c>
      <c r="D201" s="360" t="s">
        <v>144</v>
      </c>
      <c r="E201" s="123">
        <v>1</v>
      </c>
      <c r="F201" s="124">
        <v>25000</v>
      </c>
      <c r="G201" s="125">
        <f t="shared" si="492"/>
        <v>25000</v>
      </c>
      <c r="H201" s="123">
        <v>1</v>
      </c>
      <c r="I201" s="124">
        <v>25000</v>
      </c>
      <c r="J201" s="125">
        <f t="shared" si="493"/>
        <v>25000</v>
      </c>
      <c r="K201" s="123"/>
      <c r="L201" s="124"/>
      <c r="M201" s="125">
        <f t="shared" si="494"/>
        <v>0</v>
      </c>
      <c r="N201" s="123"/>
      <c r="O201" s="124"/>
      <c r="P201" s="125">
        <f t="shared" si="495"/>
        <v>0</v>
      </c>
      <c r="Q201" s="123"/>
      <c r="R201" s="124"/>
      <c r="S201" s="125">
        <f t="shared" si="496"/>
        <v>0</v>
      </c>
      <c r="T201" s="123"/>
      <c r="U201" s="124"/>
      <c r="V201" s="125">
        <f t="shared" si="497"/>
        <v>0</v>
      </c>
      <c r="W201" s="138">
        <f t="shared" si="498"/>
        <v>25000</v>
      </c>
      <c r="X201" s="127">
        <f t="shared" si="499"/>
        <v>25000</v>
      </c>
      <c r="Y201" s="127">
        <f t="shared" si="459"/>
        <v>0</v>
      </c>
      <c r="Z201" s="128">
        <f t="shared" si="460"/>
        <v>0</v>
      </c>
      <c r="AA201" s="285"/>
      <c r="AB201" s="131"/>
      <c r="AC201" s="131"/>
      <c r="AD201" s="131"/>
      <c r="AE201" s="131"/>
      <c r="AF201" s="131"/>
      <c r="AG201" s="131"/>
    </row>
    <row r="202" spans="1:33" s="355" customFormat="1" ht="30" customHeight="1" x14ac:dyDescent="0.2">
      <c r="A202" s="119" t="s">
        <v>79</v>
      </c>
      <c r="B202" s="206" t="s">
        <v>406</v>
      </c>
      <c r="C202" s="359" t="s">
        <v>419</v>
      </c>
      <c r="D202" s="360" t="s">
        <v>144</v>
      </c>
      <c r="E202" s="123">
        <v>1</v>
      </c>
      <c r="F202" s="124">
        <v>25000</v>
      </c>
      <c r="G202" s="125">
        <f t="shared" ref="G202:G203" si="520">E202*F202</f>
        <v>25000</v>
      </c>
      <c r="H202" s="123">
        <v>1</v>
      </c>
      <c r="I202" s="124">
        <v>25000</v>
      </c>
      <c r="J202" s="125">
        <f t="shared" ref="J202:J203" si="521">H202*I202</f>
        <v>25000</v>
      </c>
      <c r="K202" s="123"/>
      <c r="L202" s="124"/>
      <c r="M202" s="125">
        <f t="shared" ref="M202:M203" si="522">K202*L202</f>
        <v>0</v>
      </c>
      <c r="N202" s="123"/>
      <c r="O202" s="124"/>
      <c r="P202" s="125">
        <f t="shared" ref="P202:P203" si="523">N202*O202</f>
        <v>0</v>
      </c>
      <c r="Q202" s="123"/>
      <c r="R202" s="124"/>
      <c r="S202" s="125">
        <f t="shared" ref="S202:S203" si="524">Q202*R202</f>
        <v>0</v>
      </c>
      <c r="T202" s="123"/>
      <c r="U202" s="124"/>
      <c r="V202" s="125">
        <f t="shared" ref="V202:V203" si="525">T202*U202</f>
        <v>0</v>
      </c>
      <c r="W202" s="138">
        <f t="shared" ref="W202:W203" si="526">G202+M202+S202</f>
        <v>25000</v>
      </c>
      <c r="X202" s="127">
        <f t="shared" ref="X202:X203" si="527">J202+P202+V202</f>
        <v>25000</v>
      </c>
      <c r="Y202" s="127">
        <f t="shared" ref="Y202:Y203" si="528">W202-X202</f>
        <v>0</v>
      </c>
      <c r="Z202" s="128">
        <f t="shared" ref="Z202:Z203" si="529">Y202/W202</f>
        <v>0</v>
      </c>
      <c r="AA202" s="285"/>
      <c r="AB202" s="130"/>
      <c r="AC202" s="131"/>
      <c r="AD202" s="131"/>
      <c r="AE202" s="131"/>
      <c r="AF202" s="131"/>
      <c r="AG202" s="131"/>
    </row>
    <row r="203" spans="1:33" s="355" customFormat="1" ht="30" customHeight="1" x14ac:dyDescent="0.2">
      <c r="A203" s="119" t="s">
        <v>79</v>
      </c>
      <c r="B203" s="206" t="s">
        <v>407</v>
      </c>
      <c r="C203" s="359" t="s">
        <v>420</v>
      </c>
      <c r="D203" s="360" t="s">
        <v>144</v>
      </c>
      <c r="E203" s="123">
        <v>1</v>
      </c>
      <c r="F203" s="124">
        <v>25000</v>
      </c>
      <c r="G203" s="125">
        <f t="shared" si="520"/>
        <v>25000</v>
      </c>
      <c r="H203" s="123">
        <v>1</v>
      </c>
      <c r="I203" s="124">
        <v>25000</v>
      </c>
      <c r="J203" s="125">
        <f t="shared" si="521"/>
        <v>25000</v>
      </c>
      <c r="K203" s="123"/>
      <c r="L203" s="124"/>
      <c r="M203" s="125">
        <f t="shared" si="522"/>
        <v>0</v>
      </c>
      <c r="N203" s="123"/>
      <c r="O203" s="124"/>
      <c r="P203" s="125">
        <f t="shared" si="523"/>
        <v>0</v>
      </c>
      <c r="Q203" s="123"/>
      <c r="R203" s="124"/>
      <c r="S203" s="125">
        <f t="shared" si="524"/>
        <v>0</v>
      </c>
      <c r="T203" s="123"/>
      <c r="U203" s="124"/>
      <c r="V203" s="125">
        <f t="shared" si="525"/>
        <v>0</v>
      </c>
      <c r="W203" s="138">
        <f t="shared" si="526"/>
        <v>25000</v>
      </c>
      <c r="X203" s="127">
        <f t="shared" si="527"/>
        <v>25000</v>
      </c>
      <c r="Y203" s="127">
        <f t="shared" si="528"/>
        <v>0</v>
      </c>
      <c r="Z203" s="128">
        <f t="shared" si="529"/>
        <v>0</v>
      </c>
      <c r="AA203" s="285"/>
      <c r="AB203" s="131"/>
      <c r="AC203" s="131"/>
      <c r="AD203" s="131"/>
      <c r="AE203" s="131"/>
      <c r="AF203" s="131"/>
      <c r="AG203" s="131"/>
    </row>
    <row r="204" spans="1:33" ht="30" customHeight="1" thickBot="1" x14ac:dyDescent="0.25">
      <c r="A204" s="132" t="s">
        <v>79</v>
      </c>
      <c r="B204" s="206" t="s">
        <v>409</v>
      </c>
      <c r="C204" s="189" t="s">
        <v>317</v>
      </c>
      <c r="D204" s="148"/>
      <c r="E204" s="135">
        <v>260000</v>
      </c>
      <c r="F204" s="136">
        <v>0.22</v>
      </c>
      <c r="G204" s="137">
        <f t="shared" si="492"/>
        <v>57200</v>
      </c>
      <c r="H204" s="135">
        <v>260000</v>
      </c>
      <c r="I204" s="136">
        <v>0.22</v>
      </c>
      <c r="J204" s="137">
        <f t="shared" si="493"/>
        <v>57200</v>
      </c>
      <c r="K204" s="135"/>
      <c r="L204" s="136">
        <v>0.22</v>
      </c>
      <c r="M204" s="137">
        <f t="shared" si="494"/>
        <v>0</v>
      </c>
      <c r="N204" s="135"/>
      <c r="O204" s="136">
        <v>0.22</v>
      </c>
      <c r="P204" s="137">
        <f t="shared" si="495"/>
        <v>0</v>
      </c>
      <c r="Q204" s="135"/>
      <c r="R204" s="136">
        <v>0.22</v>
      </c>
      <c r="S204" s="137">
        <f t="shared" si="496"/>
        <v>0</v>
      </c>
      <c r="T204" s="135"/>
      <c r="U204" s="136">
        <v>0.22</v>
      </c>
      <c r="V204" s="137">
        <f t="shared" si="497"/>
        <v>0</v>
      </c>
      <c r="W204" s="138">
        <f t="shared" si="498"/>
        <v>57200</v>
      </c>
      <c r="X204" s="127">
        <f t="shared" si="499"/>
        <v>57200</v>
      </c>
      <c r="Y204" s="127">
        <f t="shared" si="459"/>
        <v>0</v>
      </c>
      <c r="Z204" s="128">
        <f t="shared" si="460"/>
        <v>0</v>
      </c>
      <c r="AA204" s="152"/>
      <c r="AB204" s="7"/>
      <c r="AC204" s="7"/>
      <c r="AD204" s="7"/>
      <c r="AE204" s="7"/>
      <c r="AF204" s="7"/>
      <c r="AG204" s="7"/>
    </row>
    <row r="205" spans="1:33" ht="30" customHeight="1" thickBot="1" x14ac:dyDescent="0.25">
      <c r="A205" s="300" t="s">
        <v>318</v>
      </c>
      <c r="B205" s="301"/>
      <c r="C205" s="302"/>
      <c r="D205" s="303"/>
      <c r="E205" s="174">
        <f>E187+E183+E178+E173</f>
        <v>23</v>
      </c>
      <c r="F205" s="190"/>
      <c r="G205" s="304">
        <f>G187+G183+G178+G173</f>
        <v>332200</v>
      </c>
      <c r="H205" s="174">
        <f>H187+H183+H178+H173</f>
        <v>23</v>
      </c>
      <c r="I205" s="190"/>
      <c r="J205" s="304">
        <f>J187+J183+J178+J173</f>
        <v>332200</v>
      </c>
      <c r="K205" s="174">
        <f>K187+K183+K178+K173</f>
        <v>8</v>
      </c>
      <c r="L205" s="190"/>
      <c r="M205" s="304">
        <f>M187+M183+M178+M173</f>
        <v>26000</v>
      </c>
      <c r="N205" s="174">
        <f>N187+N183+N178+N173</f>
        <v>9</v>
      </c>
      <c r="O205" s="190"/>
      <c r="P205" s="304">
        <f>P187+P183+P178+P173</f>
        <v>24933.999980000001</v>
      </c>
      <c r="Q205" s="174">
        <f>Q187+Q183+Q178+Q173</f>
        <v>0</v>
      </c>
      <c r="R205" s="190"/>
      <c r="S205" s="304">
        <f>S187+S183+S178+S173</f>
        <v>0</v>
      </c>
      <c r="T205" s="174">
        <f>T187+T183+T178+T173</f>
        <v>0</v>
      </c>
      <c r="U205" s="190"/>
      <c r="V205" s="304">
        <f>V187+V183+V178+V173</f>
        <v>0</v>
      </c>
      <c r="W205" s="228">
        <f>W187+W173+W183+W178</f>
        <v>358200</v>
      </c>
      <c r="X205" s="228">
        <f>X187+X173+X183+X178</f>
        <v>357133.99997999996</v>
      </c>
      <c r="Y205" s="228">
        <f t="shared" si="459"/>
        <v>1066.0000200000359</v>
      </c>
      <c r="Z205" s="228">
        <f t="shared" si="460"/>
        <v>2.9759911222781571E-3</v>
      </c>
      <c r="AA205" s="229"/>
      <c r="AB205" s="7"/>
      <c r="AC205" s="7"/>
      <c r="AD205" s="7"/>
      <c r="AE205" s="7"/>
      <c r="AF205" s="7"/>
      <c r="AG205" s="7"/>
    </row>
    <row r="206" spans="1:33" ht="30" customHeight="1" thickBot="1" x14ac:dyDescent="0.25">
      <c r="A206" s="305" t="s">
        <v>319</v>
      </c>
      <c r="B206" s="306"/>
      <c r="C206" s="307"/>
      <c r="D206" s="308"/>
      <c r="E206" s="309"/>
      <c r="F206" s="310"/>
      <c r="G206" s="311">
        <f>G33+G47+G70+G92+G106+G125+G138+G146+G154+G161+G165+G171+G205</f>
        <v>819862</v>
      </c>
      <c r="H206" s="309"/>
      <c r="I206" s="310"/>
      <c r="J206" s="311">
        <f>J33+J47+J70+J92+J106+J125+J138+J146+J154+J161+J165+J171+J205</f>
        <v>807909.15338000003</v>
      </c>
      <c r="K206" s="309"/>
      <c r="L206" s="310"/>
      <c r="M206" s="311">
        <f>M33+M47+M70+M92+M106+M125+M138+M146+M154+M161+M165+M171+M205</f>
        <v>37959</v>
      </c>
      <c r="N206" s="309"/>
      <c r="O206" s="310"/>
      <c r="P206" s="311">
        <f>P33+P47+P70+P92+P106+P125+P138+P146+P154+P161+P165+P171+P205</f>
        <v>36395.999980000001</v>
      </c>
      <c r="Q206" s="309"/>
      <c r="R206" s="310"/>
      <c r="S206" s="311">
        <f>S33+S47+S70+S92+S106+S125+S138+S146+S154+S161+S165+S171+S205</f>
        <v>0</v>
      </c>
      <c r="T206" s="309"/>
      <c r="U206" s="310"/>
      <c r="V206" s="311">
        <f>V33+V47+V70+V92+V106+V125+V138+V146+V154+V161+V165+V171+V205</f>
        <v>0</v>
      </c>
      <c r="W206" s="311">
        <f>W33+W47+W70+W92+W106+W125+W138+W146+W154+W161+W165+W171+W205</f>
        <v>857821</v>
      </c>
      <c r="X206" s="311">
        <f>X33+X47+X70+X92+X106+X125+X138+X146+X154+X161+X165+X171+X205</f>
        <v>844305.15335999988</v>
      </c>
      <c r="Y206" s="311">
        <f>Y33+Y47+Y70+Y92+Y106+Y125+Y138+Y146+Y154+Y161+Y165+Y171+Y205</f>
        <v>13515.846640000054</v>
      </c>
      <c r="Z206" s="312">
        <f t="shared" si="460"/>
        <v>1.5756022107176269E-2</v>
      </c>
      <c r="AA206" s="313"/>
      <c r="AB206" s="7"/>
      <c r="AC206" s="7"/>
      <c r="AD206" s="7"/>
      <c r="AE206" s="7"/>
      <c r="AF206" s="7"/>
      <c r="AG206" s="7"/>
    </row>
    <row r="207" spans="1:33" ht="15" customHeight="1" x14ac:dyDescent="0.2">
      <c r="A207" s="392"/>
      <c r="B207" s="368"/>
      <c r="C207" s="368"/>
      <c r="D207" s="74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314"/>
      <c r="X207" s="314"/>
      <c r="Y207" s="314"/>
      <c r="Z207" s="314"/>
      <c r="AA207" s="83"/>
      <c r="AB207" s="7"/>
      <c r="AC207" s="7"/>
      <c r="AD207" s="7"/>
      <c r="AE207" s="7"/>
      <c r="AF207" s="7"/>
      <c r="AG207" s="7"/>
    </row>
    <row r="208" spans="1:33" ht="30" customHeight="1" x14ac:dyDescent="0.2">
      <c r="A208" s="393" t="s">
        <v>320</v>
      </c>
      <c r="B208" s="380"/>
      <c r="C208" s="394"/>
      <c r="D208" s="315"/>
      <c r="E208" s="309"/>
      <c r="F208" s="310"/>
      <c r="G208" s="316">
        <f>Фінансування!C27-'Кошторис  витрат'!G206</f>
        <v>0</v>
      </c>
      <c r="H208" s="309"/>
      <c r="I208" s="310"/>
      <c r="J208" s="316">
        <f>Фінансування!C28-'Кошторис  витрат'!J206</f>
        <v>0</v>
      </c>
      <c r="K208" s="309"/>
      <c r="L208" s="310"/>
      <c r="M208" s="316">
        <f>Фінансування!J27-'Кошторис  витрат'!M206</f>
        <v>0</v>
      </c>
      <c r="N208" s="309"/>
      <c r="O208" s="310"/>
      <c r="P208" s="316">
        <f>Фінансування!J28-'Кошторис  витрат'!P206</f>
        <v>1.9999999494757503E-5</v>
      </c>
      <c r="Q208" s="309"/>
      <c r="R208" s="310"/>
      <c r="S208" s="316">
        <f>Фінансування!L27-'Кошторис  витрат'!S206</f>
        <v>0</v>
      </c>
      <c r="T208" s="309"/>
      <c r="U208" s="310"/>
      <c r="V208" s="316">
        <f>Фінансування!L28-'Кошторис  витрат'!V206</f>
        <v>0</v>
      </c>
      <c r="W208" s="317">
        <f>Фінансування!N27-'Кошторис  витрат'!W206</f>
        <v>0</v>
      </c>
      <c r="X208" s="317">
        <f>Фінансування!N28-'Кошторис  витрат'!X206</f>
        <v>2.0000152289867401E-5</v>
      </c>
      <c r="Y208" s="317"/>
      <c r="Z208" s="317"/>
      <c r="AA208" s="318"/>
      <c r="AB208" s="7"/>
      <c r="AC208" s="7"/>
      <c r="AD208" s="7"/>
      <c r="AE208" s="7"/>
      <c r="AF208" s="7"/>
      <c r="AG208" s="7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321"/>
      <c r="B212" s="322"/>
      <c r="C212" s="323"/>
      <c r="D212" s="320"/>
      <c r="E212" s="324"/>
      <c r="F212" s="324"/>
      <c r="G212" s="70"/>
      <c r="H212" s="325"/>
      <c r="I212" s="321"/>
      <c r="J212" s="324"/>
      <c r="K212" s="326"/>
      <c r="L212" s="2"/>
      <c r="M212" s="70"/>
      <c r="N212" s="326"/>
      <c r="O212" s="2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2"/>
      <c r="AD212" s="1"/>
      <c r="AE212" s="1"/>
      <c r="AF212" s="1"/>
      <c r="AG212" s="1"/>
    </row>
    <row r="213" spans="1:33" ht="15.75" customHeight="1" x14ac:dyDescent="0.2">
      <c r="A213" s="327"/>
      <c r="B213" s="328"/>
      <c r="C213" s="329" t="s">
        <v>321</v>
      </c>
      <c r="D213" s="330"/>
      <c r="E213" s="331" t="s">
        <v>322</v>
      </c>
      <c r="F213" s="331"/>
      <c r="G213" s="332"/>
      <c r="H213" s="333"/>
      <c r="I213" s="334" t="s">
        <v>323</v>
      </c>
      <c r="J213" s="332"/>
      <c r="K213" s="333"/>
      <c r="L213" s="334"/>
      <c r="M213" s="332"/>
      <c r="N213" s="333"/>
      <c r="O213" s="334"/>
      <c r="P213" s="332"/>
      <c r="Q213" s="332"/>
      <c r="R213" s="332"/>
      <c r="S213" s="332"/>
      <c r="T213" s="332"/>
      <c r="U213" s="332"/>
      <c r="V213" s="332"/>
      <c r="W213" s="335"/>
      <c r="X213" s="335"/>
      <c r="Y213" s="335"/>
      <c r="Z213" s="335"/>
      <c r="AA213" s="336"/>
      <c r="AB213" s="337"/>
      <c r="AC213" s="336"/>
      <c r="AD213" s="337"/>
      <c r="AE213" s="337"/>
      <c r="AF213" s="337"/>
      <c r="AG213" s="337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1"/>
      <c r="X214" s="71"/>
      <c r="Y214" s="71"/>
      <c r="Z214" s="7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1"/>
      <c r="X215" s="71"/>
      <c r="Y215" s="71"/>
      <c r="Z215" s="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1"/>
      <c r="X216" s="71"/>
      <c r="Y216" s="71"/>
      <c r="Z216" s="7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9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9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9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9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9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9"/>
      <c r="C399" s="2"/>
      <c r="D399" s="32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8"/>
      <c r="X399" s="338"/>
      <c r="Y399" s="338"/>
      <c r="Z399" s="33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9"/>
      <c r="C400" s="2"/>
      <c r="D400" s="32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8"/>
      <c r="X400" s="338"/>
      <c r="Y400" s="338"/>
      <c r="Z400" s="33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9"/>
      <c r="C401" s="2"/>
      <c r="D401" s="32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8"/>
      <c r="X401" s="338"/>
      <c r="Y401" s="338"/>
      <c r="Z401" s="33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9"/>
      <c r="C402" s="2"/>
      <c r="D402" s="32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8"/>
      <c r="X402" s="338"/>
      <c r="Y402" s="338"/>
      <c r="Z402" s="33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9"/>
      <c r="C403" s="2"/>
      <c r="D403" s="32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8"/>
      <c r="X403" s="338"/>
      <c r="Y403" s="338"/>
      <c r="Z403" s="33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9"/>
      <c r="C404" s="2"/>
      <c r="D404" s="32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8"/>
      <c r="X404" s="338"/>
      <c r="Y404" s="338"/>
      <c r="Z404" s="338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9"/>
      <c r="C405" s="2"/>
      <c r="D405" s="32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8"/>
      <c r="X405" s="338"/>
      <c r="Y405" s="338"/>
      <c r="Z405" s="338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9"/>
      <c r="C406" s="2"/>
      <c r="D406" s="32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8"/>
      <c r="X406" s="338"/>
      <c r="Y406" s="338"/>
      <c r="Z406" s="338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9"/>
      <c r="C407" s="2"/>
      <c r="D407" s="32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8"/>
      <c r="X407" s="338"/>
      <c r="Y407" s="338"/>
      <c r="Z407" s="338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9"/>
      <c r="C408" s="2"/>
      <c r="D408" s="32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8"/>
      <c r="X408" s="338"/>
      <c r="Y408" s="338"/>
      <c r="Z408" s="338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32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8"/>
      <c r="X409" s="338"/>
      <c r="Y409" s="338"/>
      <c r="Z409" s="338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2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38"/>
      <c r="X410" s="338"/>
      <c r="Y410" s="338"/>
      <c r="Z410" s="338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32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38"/>
      <c r="X411" s="338"/>
      <c r="Y411" s="338"/>
      <c r="Z411" s="338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32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38"/>
      <c r="X412" s="338"/>
      <c r="Y412" s="338"/>
      <c r="Z412" s="338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32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38"/>
      <c r="X413" s="338"/>
      <c r="Y413" s="338"/>
      <c r="Z413" s="338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5:D165"/>
    <mergeCell ref="A207:C207"/>
    <mergeCell ref="A208:C208"/>
    <mergeCell ref="K8:M8"/>
    <mergeCell ref="N8:P8"/>
    <mergeCell ref="E8:G8"/>
    <mergeCell ref="H8:J8"/>
    <mergeCell ref="E68:G69"/>
    <mergeCell ref="H68:J69"/>
    <mergeCell ref="A106:D106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4" workbookViewId="0">
      <selection activeCell="B39" sqref="B39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324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14" t="s">
        <v>325</v>
      </c>
      <c r="I2" s="368"/>
      <c r="J2" s="36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15" t="s">
        <v>326</v>
      </c>
      <c r="C4" s="368"/>
      <c r="D4" s="368"/>
      <c r="E4" s="368"/>
      <c r="F4" s="368"/>
      <c r="G4" s="368"/>
      <c r="H4" s="368"/>
      <c r="I4" s="368"/>
      <c r="J4" s="3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 x14ac:dyDescent="0.3">
      <c r="A5" s="339"/>
      <c r="B5" s="415" t="s">
        <v>327</v>
      </c>
      <c r="C5" s="368"/>
      <c r="D5" s="368"/>
      <c r="E5" s="368"/>
      <c r="F5" s="368"/>
      <c r="G5" s="368"/>
      <c r="H5" s="368"/>
      <c r="I5" s="368"/>
      <c r="J5" s="36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16" t="s">
        <v>328</v>
      </c>
      <c r="C6" s="368"/>
      <c r="D6" s="368"/>
      <c r="E6" s="368"/>
      <c r="F6" s="368"/>
      <c r="G6" s="368"/>
      <c r="H6" s="368"/>
      <c r="I6" s="368"/>
      <c r="J6" s="36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15" t="s">
        <v>329</v>
      </c>
      <c r="C7" s="368"/>
      <c r="D7" s="368"/>
      <c r="E7" s="368"/>
      <c r="F7" s="368"/>
      <c r="G7" s="368"/>
      <c r="H7" s="368"/>
      <c r="I7" s="368"/>
      <c r="J7" s="36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17" t="s">
        <v>330</v>
      </c>
      <c r="C9" s="413"/>
      <c r="D9" s="418"/>
      <c r="E9" s="419" t="s">
        <v>331</v>
      </c>
      <c r="F9" s="413"/>
      <c r="G9" s="413"/>
      <c r="H9" s="413"/>
      <c r="I9" s="413"/>
      <c r="J9" s="41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42" t="s">
        <v>332</v>
      </c>
      <c r="B10" s="342" t="s">
        <v>333</v>
      </c>
      <c r="C10" s="342" t="s">
        <v>50</v>
      </c>
      <c r="D10" s="343" t="s">
        <v>334</v>
      </c>
      <c r="E10" s="342" t="s">
        <v>335</v>
      </c>
      <c r="F10" s="343" t="s">
        <v>334</v>
      </c>
      <c r="G10" s="344" t="s">
        <v>336</v>
      </c>
      <c r="H10" s="344" t="s">
        <v>337</v>
      </c>
      <c r="I10" s="342" t="s">
        <v>338</v>
      </c>
      <c r="J10" s="342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345"/>
      <c r="B11" s="345" t="s">
        <v>77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">
      <c r="A12" s="345"/>
      <c r="B12" s="345" t="s">
        <v>110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345"/>
      <c r="B13" s="345" t="s">
        <v>117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">
      <c r="A14" s="345"/>
      <c r="B14" s="345" t="s">
        <v>133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">
      <c r="A15" s="345"/>
      <c r="B15" s="345" t="s">
        <v>150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8"/>
      <c r="B17" s="412" t="s">
        <v>340</v>
      </c>
      <c r="C17" s="413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2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">
      <c r="A19" s="15"/>
      <c r="B19" s="417" t="s">
        <v>341</v>
      </c>
      <c r="C19" s="413"/>
      <c r="D19" s="418"/>
      <c r="E19" s="419" t="s">
        <v>331</v>
      </c>
      <c r="F19" s="413"/>
      <c r="G19" s="413"/>
      <c r="H19" s="413"/>
      <c r="I19" s="413"/>
      <c r="J19" s="4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342" t="s">
        <v>332</v>
      </c>
      <c r="B20" s="342" t="s">
        <v>333</v>
      </c>
      <c r="C20" s="342" t="s">
        <v>50</v>
      </c>
      <c r="D20" s="343" t="s">
        <v>334</v>
      </c>
      <c r="E20" s="342" t="s">
        <v>335</v>
      </c>
      <c r="F20" s="343" t="s">
        <v>334</v>
      </c>
      <c r="G20" s="344" t="s">
        <v>336</v>
      </c>
      <c r="H20" s="344" t="s">
        <v>337</v>
      </c>
      <c r="I20" s="342" t="s">
        <v>338</v>
      </c>
      <c r="J20" s="342" t="s">
        <v>339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345"/>
      <c r="B21" s="345" t="s">
        <v>77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45"/>
      <c r="B22" s="345" t="s">
        <v>110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45"/>
      <c r="B23" s="345" t="s">
        <v>117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45"/>
      <c r="B24" s="345" t="s">
        <v>133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45"/>
      <c r="B25" s="345" t="s">
        <v>150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8"/>
      <c r="B27" s="412" t="s">
        <v>340</v>
      </c>
      <c r="C27" s="413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2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15"/>
      <c r="B29" s="417" t="s">
        <v>342</v>
      </c>
      <c r="C29" s="413"/>
      <c r="D29" s="418"/>
      <c r="E29" s="419" t="s">
        <v>331</v>
      </c>
      <c r="F29" s="413"/>
      <c r="G29" s="413"/>
      <c r="H29" s="413"/>
      <c r="I29" s="413"/>
      <c r="J29" s="41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342" t="s">
        <v>332</v>
      </c>
      <c r="B30" s="342" t="s">
        <v>333</v>
      </c>
      <c r="C30" s="342" t="s">
        <v>50</v>
      </c>
      <c r="D30" s="343" t="s">
        <v>334</v>
      </c>
      <c r="E30" s="342" t="s">
        <v>335</v>
      </c>
      <c r="F30" s="343" t="s">
        <v>334</v>
      </c>
      <c r="G30" s="344" t="s">
        <v>336</v>
      </c>
      <c r="H30" s="344" t="s">
        <v>337</v>
      </c>
      <c r="I30" s="342" t="s">
        <v>338</v>
      </c>
      <c r="J30" s="342" t="s">
        <v>339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345"/>
      <c r="B31" s="345" t="s">
        <v>77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45"/>
      <c r="B32" s="345" t="s">
        <v>110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45"/>
      <c r="B33" s="345" t="s">
        <v>117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45"/>
      <c r="B34" s="345" t="s">
        <v>133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45"/>
      <c r="B35" s="345" t="s">
        <v>150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8"/>
      <c r="B37" s="412" t="s">
        <v>340</v>
      </c>
      <c r="C37" s="413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2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52"/>
      <c r="B39" s="353" t="s">
        <v>343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2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Наталья</cp:lastModifiedBy>
  <cp:lastPrinted>2021-11-12T12:11:38Z</cp:lastPrinted>
  <dcterms:created xsi:type="dcterms:W3CDTF">2020-11-14T13:09:40Z</dcterms:created>
  <dcterms:modified xsi:type="dcterms:W3CDTF">2021-11-12T13:36:53Z</dcterms:modified>
</cp:coreProperties>
</file>