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my pc\Desktop\"/>
    </mc:Choice>
  </mc:AlternateContent>
  <xr:revisionPtr revIDLastSave="0" documentId="13_ncr:1_{7FD28C12-627A-418B-93E8-DA3A7A6CC7D1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Фінансування" sheetId="1" r:id="rId1"/>
    <sheet name="Кошторис  витрат" sheetId="2" r:id="rId2"/>
    <sheet name="Реєстр" sheetId="3" r:id="rId3"/>
  </sheets>
  <externalReferences>
    <externalReference r:id="rId4"/>
  </externalReferences>
  <definedNames>
    <definedName name="_xlnm.Print_Titles" localSheetId="1">'Кошторис  витрат'!$7:$10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0" i="3" l="1"/>
  <c r="E100" i="3"/>
  <c r="C100" i="3"/>
  <c r="H90" i="3"/>
  <c r="E90" i="3"/>
  <c r="C90" i="3"/>
  <c r="E84" i="3"/>
  <c r="C84" i="3"/>
  <c r="H26" i="3"/>
  <c r="H23" i="3"/>
  <c r="H21" i="3"/>
  <c r="H19" i="3"/>
  <c r="H17" i="3"/>
  <c r="H15" i="3"/>
  <c r="H84" i="3" s="1"/>
  <c r="M30" i="1" l="1"/>
  <c r="M29" i="1"/>
  <c r="J28" i="1"/>
  <c r="N28" i="1" s="1"/>
  <c r="G65" i="2" l="1"/>
  <c r="J179" i="2" l="1"/>
  <c r="J27" i="1"/>
  <c r="A5" i="2"/>
  <c r="A4" i="2"/>
  <c r="A3" i="2"/>
  <c r="A2" i="2"/>
  <c r="J219" i="2"/>
  <c r="J218" i="2"/>
  <c r="J217" i="2"/>
  <c r="G219" i="2"/>
  <c r="W219" i="2" s="1"/>
  <c r="G218" i="2"/>
  <c r="G217" i="2"/>
  <c r="P205" i="2"/>
  <c r="M205" i="2"/>
  <c r="G205" i="2"/>
  <c r="J198" i="2"/>
  <c r="X198" i="2" s="1"/>
  <c r="J197" i="2"/>
  <c r="G198" i="2"/>
  <c r="G197" i="2"/>
  <c r="J181" i="2"/>
  <c r="X181" i="2" s="1"/>
  <c r="J180" i="2"/>
  <c r="J178" i="2"/>
  <c r="J177" i="2"/>
  <c r="G181" i="2"/>
  <c r="G180" i="2"/>
  <c r="G179" i="2"/>
  <c r="G178" i="2"/>
  <c r="G177" i="2"/>
  <c r="J158" i="2"/>
  <c r="J157" i="2"/>
  <c r="J156" i="2"/>
  <c r="G158" i="2"/>
  <c r="W158" i="2" s="1"/>
  <c r="G157" i="2"/>
  <c r="G156" i="2"/>
  <c r="J130" i="2"/>
  <c r="J129" i="2"/>
  <c r="G130" i="2"/>
  <c r="G129" i="2"/>
  <c r="W129" i="2" s="1"/>
  <c r="J115" i="2"/>
  <c r="G115" i="2"/>
  <c r="J111" i="2"/>
  <c r="X111" i="2" s="1"/>
  <c r="J110" i="2"/>
  <c r="X110" i="2" s="1"/>
  <c r="J109" i="2"/>
  <c r="X109" i="2" s="1"/>
  <c r="J108" i="2"/>
  <c r="X108" i="2" s="1"/>
  <c r="J107" i="2"/>
  <c r="G111" i="2"/>
  <c r="W111" i="2" s="1"/>
  <c r="G110" i="2"/>
  <c r="W110" i="2" s="1"/>
  <c r="G109" i="2"/>
  <c r="W109" i="2" s="1"/>
  <c r="G108" i="2"/>
  <c r="W108" i="2" s="1"/>
  <c r="G107" i="2"/>
  <c r="W107" i="2" s="1"/>
  <c r="X85" i="2"/>
  <c r="X93" i="2"/>
  <c r="X101" i="2"/>
  <c r="X106" i="2"/>
  <c r="X107" i="2"/>
  <c r="W85" i="2"/>
  <c r="W93" i="2"/>
  <c r="W96" i="2"/>
  <c r="W101" i="2"/>
  <c r="W106" i="2"/>
  <c r="J105" i="2"/>
  <c r="X105" i="2" s="1"/>
  <c r="J104" i="2"/>
  <c r="X104" i="2" s="1"/>
  <c r="J103" i="2"/>
  <c r="X103" i="2" s="1"/>
  <c r="J102" i="2"/>
  <c r="X102" i="2" s="1"/>
  <c r="K64" i="2"/>
  <c r="G105" i="2"/>
  <c r="W105" i="2" s="1"/>
  <c r="G104" i="2"/>
  <c r="W104" i="2" s="1"/>
  <c r="G103" i="2"/>
  <c r="W103" i="2" s="1"/>
  <c r="G102" i="2"/>
  <c r="W102" i="2" s="1"/>
  <c r="J100" i="2"/>
  <c r="X100" i="2" s="1"/>
  <c r="J99" i="2"/>
  <c r="X99" i="2" s="1"/>
  <c r="J98" i="2"/>
  <c r="X98" i="2" s="1"/>
  <c r="J97" i="2"/>
  <c r="X97" i="2" s="1"/>
  <c r="J96" i="2"/>
  <c r="X96" i="2" s="1"/>
  <c r="J95" i="2"/>
  <c r="X95" i="2" s="1"/>
  <c r="J94" i="2"/>
  <c r="X94" i="2" s="1"/>
  <c r="J92" i="2"/>
  <c r="X92" i="2" s="1"/>
  <c r="J91" i="2"/>
  <c r="X91" i="2" s="1"/>
  <c r="J90" i="2"/>
  <c r="X90" i="2" s="1"/>
  <c r="J89" i="2"/>
  <c r="X89" i="2" s="1"/>
  <c r="J88" i="2"/>
  <c r="X88" i="2" s="1"/>
  <c r="J87" i="2"/>
  <c r="X87" i="2" s="1"/>
  <c r="J86" i="2"/>
  <c r="X86" i="2" s="1"/>
  <c r="G100" i="2"/>
  <c r="W100" i="2" s="1"/>
  <c r="G99" i="2"/>
  <c r="W99" i="2" s="1"/>
  <c r="G98" i="2"/>
  <c r="W98" i="2" s="1"/>
  <c r="G97" i="2"/>
  <c r="W97" i="2" s="1"/>
  <c r="G96" i="2"/>
  <c r="G95" i="2"/>
  <c r="W95" i="2" s="1"/>
  <c r="G94" i="2"/>
  <c r="W94" i="2" s="1"/>
  <c r="G92" i="2"/>
  <c r="W92" i="2" s="1"/>
  <c r="G91" i="2"/>
  <c r="W91" i="2" s="1"/>
  <c r="G90" i="2"/>
  <c r="W90" i="2" s="1"/>
  <c r="G89" i="2"/>
  <c r="W89" i="2" s="1"/>
  <c r="G88" i="2"/>
  <c r="W88" i="2" s="1"/>
  <c r="G87" i="2"/>
  <c r="W87" i="2" s="1"/>
  <c r="G86" i="2"/>
  <c r="W86" i="2" s="1"/>
  <c r="X66" i="2"/>
  <c r="J84" i="2"/>
  <c r="X84" i="2" s="1"/>
  <c r="J83" i="2"/>
  <c r="X83" i="2" s="1"/>
  <c r="J82" i="2"/>
  <c r="X82" i="2" s="1"/>
  <c r="J81" i="2"/>
  <c r="X81" i="2" s="1"/>
  <c r="J80" i="2"/>
  <c r="X80" i="2" s="1"/>
  <c r="J79" i="2"/>
  <c r="X79" i="2" s="1"/>
  <c r="J78" i="2"/>
  <c r="X78" i="2" s="1"/>
  <c r="J77" i="2"/>
  <c r="X77" i="2" s="1"/>
  <c r="J76" i="2"/>
  <c r="X76" i="2" s="1"/>
  <c r="J75" i="2"/>
  <c r="X75" i="2" s="1"/>
  <c r="J74" i="2"/>
  <c r="X74" i="2" s="1"/>
  <c r="J73" i="2"/>
  <c r="X73" i="2" s="1"/>
  <c r="J72" i="2"/>
  <c r="X72" i="2" s="1"/>
  <c r="J71" i="2"/>
  <c r="X71" i="2" s="1"/>
  <c r="J70" i="2"/>
  <c r="X70" i="2" s="1"/>
  <c r="J69" i="2"/>
  <c r="X69" i="2" s="1"/>
  <c r="J68" i="2"/>
  <c r="X68" i="2" s="1"/>
  <c r="J67" i="2"/>
  <c r="X67" i="2" s="1"/>
  <c r="G84" i="2"/>
  <c r="W84" i="2" s="1"/>
  <c r="G83" i="2"/>
  <c r="W83" i="2" s="1"/>
  <c r="G82" i="2"/>
  <c r="W82" i="2" s="1"/>
  <c r="G81" i="2"/>
  <c r="W81" i="2" s="1"/>
  <c r="G80" i="2"/>
  <c r="W80" i="2" s="1"/>
  <c r="G79" i="2"/>
  <c r="W79" i="2" s="1"/>
  <c r="G78" i="2"/>
  <c r="W78" i="2" s="1"/>
  <c r="G77" i="2"/>
  <c r="W77" i="2" s="1"/>
  <c r="G76" i="2"/>
  <c r="W76" i="2" s="1"/>
  <c r="G75" i="2"/>
  <c r="W75" i="2" s="1"/>
  <c r="G74" i="2"/>
  <c r="W74" i="2" s="1"/>
  <c r="G73" i="2"/>
  <c r="W73" i="2" s="1"/>
  <c r="G72" i="2"/>
  <c r="W72" i="2" s="1"/>
  <c r="G71" i="2"/>
  <c r="W71" i="2" s="1"/>
  <c r="G70" i="2"/>
  <c r="W70" i="2" s="1"/>
  <c r="G69" i="2"/>
  <c r="W69" i="2" s="1"/>
  <c r="G68" i="2"/>
  <c r="W68" i="2" s="1"/>
  <c r="G67" i="2"/>
  <c r="W67" i="2" s="1"/>
  <c r="G66" i="2"/>
  <c r="W66" i="2" s="1"/>
  <c r="J61" i="2"/>
  <c r="G61" i="2"/>
  <c r="J26" i="2"/>
  <c r="J25" i="2"/>
  <c r="J24" i="2"/>
  <c r="X24" i="2" s="1"/>
  <c r="J23" i="2"/>
  <c r="X23" i="2" s="1"/>
  <c r="J22" i="2"/>
  <c r="G26" i="2"/>
  <c r="G25" i="2"/>
  <c r="G24" i="2"/>
  <c r="W24" i="2" s="1"/>
  <c r="G23" i="2"/>
  <c r="W23" i="2" s="1"/>
  <c r="G22" i="2"/>
  <c r="V224" i="2"/>
  <c r="S224" i="2"/>
  <c r="P224" i="2"/>
  <c r="M224" i="2"/>
  <c r="J224" i="2"/>
  <c r="X224" i="2" s="1"/>
  <c r="G224" i="2"/>
  <c r="V223" i="2"/>
  <c r="S223" i="2"/>
  <c r="P223" i="2"/>
  <c r="M223" i="2"/>
  <c r="J223" i="2"/>
  <c r="X223" i="2" s="1"/>
  <c r="G223" i="2"/>
  <c r="W223" i="2" s="1"/>
  <c r="V222" i="2"/>
  <c r="S222" i="2"/>
  <c r="P222" i="2"/>
  <c r="M222" i="2"/>
  <c r="J222" i="2"/>
  <c r="X222" i="2" s="1"/>
  <c r="G222" i="2"/>
  <c r="W222" i="2" s="1"/>
  <c r="V221" i="2"/>
  <c r="S221" i="2"/>
  <c r="P221" i="2"/>
  <c r="M221" i="2"/>
  <c r="J221" i="2"/>
  <c r="X221" i="2" s="1"/>
  <c r="G221" i="2"/>
  <c r="W221" i="2" s="1"/>
  <c r="V220" i="2"/>
  <c r="S220" i="2"/>
  <c r="P220" i="2"/>
  <c r="M220" i="2"/>
  <c r="J220" i="2"/>
  <c r="X220" i="2" s="1"/>
  <c r="G220" i="2"/>
  <c r="W220" i="2" s="1"/>
  <c r="V219" i="2"/>
  <c r="S219" i="2"/>
  <c r="P219" i="2"/>
  <c r="M219" i="2"/>
  <c r="V218" i="2"/>
  <c r="S218" i="2"/>
  <c r="P218" i="2"/>
  <c r="M218" i="2"/>
  <c r="X218" i="2"/>
  <c r="W218" i="2"/>
  <c r="V217" i="2"/>
  <c r="V216" i="2" s="1"/>
  <c r="S217" i="2"/>
  <c r="P217" i="2"/>
  <c r="P216" i="2" s="1"/>
  <c r="M217" i="2"/>
  <c r="G216" i="2"/>
  <c r="T216" i="2"/>
  <c r="Q216" i="2"/>
  <c r="N216" i="2"/>
  <c r="K216" i="2"/>
  <c r="H216" i="2"/>
  <c r="E216" i="2"/>
  <c r="V215" i="2"/>
  <c r="S215" i="2"/>
  <c r="P215" i="2"/>
  <c r="M215" i="2"/>
  <c r="J215" i="2"/>
  <c r="X215" i="2" s="1"/>
  <c r="G215" i="2"/>
  <c r="W215" i="2" s="1"/>
  <c r="V214" i="2"/>
  <c r="S214" i="2"/>
  <c r="P214" i="2"/>
  <c r="M214" i="2"/>
  <c r="J214" i="2"/>
  <c r="X214" i="2" s="1"/>
  <c r="G214" i="2"/>
  <c r="W214" i="2" s="1"/>
  <c r="V213" i="2"/>
  <c r="S213" i="2"/>
  <c r="S212" i="2" s="1"/>
  <c r="P213" i="2"/>
  <c r="P212" i="2" s="1"/>
  <c r="M213" i="2"/>
  <c r="M212" i="2" s="1"/>
  <c r="J213" i="2"/>
  <c r="X213" i="2" s="1"/>
  <c r="X212" i="2" s="1"/>
  <c r="G213" i="2"/>
  <c r="G212" i="2" s="1"/>
  <c r="V212" i="2"/>
  <c r="T212" i="2"/>
  <c r="Q212" i="2"/>
  <c r="N212" i="2"/>
  <c r="K212" i="2"/>
  <c r="H212" i="2"/>
  <c r="E212" i="2"/>
  <c r="V211" i="2"/>
  <c r="S211" i="2"/>
  <c r="P211" i="2"/>
  <c r="M211" i="2"/>
  <c r="J211" i="2"/>
  <c r="X211" i="2" s="1"/>
  <c r="G211" i="2"/>
  <c r="W211" i="2" s="1"/>
  <c r="V210" i="2"/>
  <c r="S210" i="2"/>
  <c r="P210" i="2"/>
  <c r="M210" i="2"/>
  <c r="J210" i="2"/>
  <c r="X210" i="2" s="1"/>
  <c r="G210" i="2"/>
  <c r="W210" i="2" s="1"/>
  <c r="V209" i="2"/>
  <c r="S209" i="2"/>
  <c r="P209" i="2"/>
  <c r="M209" i="2"/>
  <c r="J209" i="2"/>
  <c r="X209" i="2" s="1"/>
  <c r="G209" i="2"/>
  <c r="V208" i="2"/>
  <c r="S208" i="2"/>
  <c r="S207" i="2" s="1"/>
  <c r="P208" i="2"/>
  <c r="P207" i="2" s="1"/>
  <c r="M208" i="2"/>
  <c r="M207" i="2" s="1"/>
  <c r="J208" i="2"/>
  <c r="X208" i="2" s="1"/>
  <c r="X207" i="2" s="1"/>
  <c r="G208" i="2"/>
  <c r="G207" i="2" s="1"/>
  <c r="V207" i="2"/>
  <c r="T207" i="2"/>
  <c r="Q207" i="2"/>
  <c r="N207" i="2"/>
  <c r="K207" i="2"/>
  <c r="H207" i="2"/>
  <c r="E207" i="2"/>
  <c r="V206" i="2"/>
  <c r="S206" i="2"/>
  <c r="P206" i="2"/>
  <c r="M206" i="2"/>
  <c r="J206" i="2"/>
  <c r="X206" i="2" s="1"/>
  <c r="G206" i="2"/>
  <c r="W206" i="2" s="1"/>
  <c r="V205" i="2"/>
  <c r="S205" i="2"/>
  <c r="V204" i="2"/>
  <c r="S204" i="2"/>
  <c r="P204" i="2"/>
  <c r="M204" i="2"/>
  <c r="J204" i="2"/>
  <c r="X204" i="2" s="1"/>
  <c r="G204" i="2"/>
  <c r="W204" i="2" s="1"/>
  <c r="V203" i="2"/>
  <c r="S203" i="2"/>
  <c r="S202" i="2" s="1"/>
  <c r="P203" i="2"/>
  <c r="P202" i="2" s="1"/>
  <c r="M203" i="2"/>
  <c r="J203" i="2"/>
  <c r="X203" i="2" s="1"/>
  <c r="X202" i="2" s="1"/>
  <c r="G203" i="2"/>
  <c r="V202" i="2"/>
  <c r="T202" i="2"/>
  <c r="Q202" i="2"/>
  <c r="N202" i="2"/>
  <c r="K202" i="2"/>
  <c r="H202" i="2"/>
  <c r="E202" i="2"/>
  <c r="T200" i="2"/>
  <c r="Q200" i="2"/>
  <c r="N200" i="2"/>
  <c r="K200" i="2"/>
  <c r="H200" i="2"/>
  <c r="E200" i="2"/>
  <c r="V199" i="2"/>
  <c r="S199" i="2"/>
  <c r="P199" i="2"/>
  <c r="M199" i="2"/>
  <c r="J199" i="2"/>
  <c r="X199" i="2" s="1"/>
  <c r="G199" i="2"/>
  <c r="W199" i="2" s="1"/>
  <c r="V198" i="2"/>
  <c r="S198" i="2"/>
  <c r="P198" i="2"/>
  <c r="M198" i="2"/>
  <c r="W198" i="2"/>
  <c r="V197" i="2"/>
  <c r="S197" i="2"/>
  <c r="P197" i="2"/>
  <c r="M197" i="2"/>
  <c r="V196" i="2"/>
  <c r="V200" i="2" s="1"/>
  <c r="S196" i="2"/>
  <c r="P196" i="2"/>
  <c r="P200" i="2" s="1"/>
  <c r="M196" i="2"/>
  <c r="J196" i="2"/>
  <c r="G196" i="2"/>
  <c r="T194" i="2"/>
  <c r="Q194" i="2"/>
  <c r="N194" i="2"/>
  <c r="K194" i="2"/>
  <c r="H194" i="2"/>
  <c r="E194" i="2"/>
  <c r="V193" i="2"/>
  <c r="S193" i="2"/>
  <c r="P193" i="2"/>
  <c r="M193" i="2"/>
  <c r="J193" i="2"/>
  <c r="X193" i="2" s="1"/>
  <c r="G193" i="2"/>
  <c r="W193" i="2" s="1"/>
  <c r="V192" i="2"/>
  <c r="V194" i="2" s="1"/>
  <c r="S192" i="2"/>
  <c r="S194" i="2" s="1"/>
  <c r="P192" i="2"/>
  <c r="P194" i="2" s="1"/>
  <c r="M192" i="2"/>
  <c r="M194" i="2" s="1"/>
  <c r="J192" i="2"/>
  <c r="J194" i="2" s="1"/>
  <c r="G192" i="2"/>
  <c r="W192" i="2" s="1"/>
  <c r="T190" i="2"/>
  <c r="Q190" i="2"/>
  <c r="N190" i="2"/>
  <c r="K190" i="2"/>
  <c r="H190" i="2"/>
  <c r="E190" i="2"/>
  <c r="V189" i="2"/>
  <c r="S189" i="2"/>
  <c r="P189" i="2"/>
  <c r="M189" i="2"/>
  <c r="J189" i="2"/>
  <c r="X189" i="2" s="1"/>
  <c r="G189" i="2"/>
  <c r="W189" i="2" s="1"/>
  <c r="V188" i="2"/>
  <c r="S188" i="2"/>
  <c r="P188" i="2"/>
  <c r="M188" i="2"/>
  <c r="J188" i="2"/>
  <c r="X188" i="2" s="1"/>
  <c r="G188" i="2"/>
  <c r="W188" i="2" s="1"/>
  <c r="V187" i="2"/>
  <c r="S187" i="2"/>
  <c r="P187" i="2"/>
  <c r="M187" i="2"/>
  <c r="J187" i="2"/>
  <c r="X187" i="2" s="1"/>
  <c r="G187" i="2"/>
  <c r="W187" i="2" s="1"/>
  <c r="V186" i="2"/>
  <c r="S186" i="2"/>
  <c r="P186" i="2"/>
  <c r="M186" i="2"/>
  <c r="J186" i="2"/>
  <c r="X186" i="2" s="1"/>
  <c r="G186" i="2"/>
  <c r="W186" i="2" s="1"/>
  <c r="V185" i="2"/>
  <c r="V190" i="2" s="1"/>
  <c r="S185" i="2"/>
  <c r="S190" i="2" s="1"/>
  <c r="P185" i="2"/>
  <c r="P190" i="2" s="1"/>
  <c r="M185" i="2"/>
  <c r="M190" i="2" s="1"/>
  <c r="J185" i="2"/>
  <c r="J190" i="2" s="1"/>
  <c r="G185" i="2"/>
  <c r="W185" i="2" s="1"/>
  <c r="T183" i="2"/>
  <c r="Q183" i="2"/>
  <c r="N183" i="2"/>
  <c r="K183" i="2"/>
  <c r="H183" i="2"/>
  <c r="E183" i="2"/>
  <c r="V182" i="2"/>
  <c r="S182" i="2"/>
  <c r="P182" i="2"/>
  <c r="M182" i="2"/>
  <c r="J182" i="2"/>
  <c r="X182" i="2" s="1"/>
  <c r="G182" i="2"/>
  <c r="W182" i="2" s="1"/>
  <c r="V181" i="2"/>
  <c r="S181" i="2"/>
  <c r="P181" i="2"/>
  <c r="M181" i="2"/>
  <c r="V180" i="2"/>
  <c r="S180" i="2"/>
  <c r="P180" i="2"/>
  <c r="M180" i="2"/>
  <c r="V179" i="2"/>
  <c r="S179" i="2"/>
  <c r="P179" i="2"/>
  <c r="M179" i="2"/>
  <c r="X179" i="2"/>
  <c r="V178" i="2"/>
  <c r="S178" i="2"/>
  <c r="P178" i="2"/>
  <c r="X178" i="2" s="1"/>
  <c r="M178" i="2"/>
  <c r="V177" i="2"/>
  <c r="S177" i="2"/>
  <c r="P177" i="2"/>
  <c r="M177" i="2"/>
  <c r="T175" i="2"/>
  <c r="Q175" i="2"/>
  <c r="N175" i="2"/>
  <c r="K175" i="2"/>
  <c r="H175" i="2"/>
  <c r="E175" i="2"/>
  <c r="V174" i="2"/>
  <c r="S174" i="2"/>
  <c r="P174" i="2"/>
  <c r="M174" i="2"/>
  <c r="J174" i="2"/>
  <c r="X174" i="2" s="1"/>
  <c r="G174" i="2"/>
  <c r="W174" i="2" s="1"/>
  <c r="V173" i="2"/>
  <c r="S173" i="2"/>
  <c r="P173" i="2"/>
  <c r="M173" i="2"/>
  <c r="J173" i="2"/>
  <c r="X173" i="2" s="1"/>
  <c r="G173" i="2"/>
  <c r="W173" i="2" s="1"/>
  <c r="V172" i="2"/>
  <c r="S172" i="2"/>
  <c r="P172" i="2"/>
  <c r="M172" i="2"/>
  <c r="J172" i="2"/>
  <c r="X172" i="2" s="1"/>
  <c r="G172" i="2"/>
  <c r="W172" i="2" s="1"/>
  <c r="V171" i="2"/>
  <c r="S171" i="2"/>
  <c r="P171" i="2"/>
  <c r="M171" i="2"/>
  <c r="J171" i="2"/>
  <c r="X171" i="2" s="1"/>
  <c r="G171" i="2"/>
  <c r="W171" i="2" s="1"/>
  <c r="V170" i="2"/>
  <c r="S170" i="2"/>
  <c r="P170" i="2"/>
  <c r="M170" i="2"/>
  <c r="J170" i="2"/>
  <c r="X170" i="2" s="1"/>
  <c r="G170" i="2"/>
  <c r="W170" i="2" s="1"/>
  <c r="V169" i="2"/>
  <c r="V175" i="2" s="1"/>
  <c r="S169" i="2"/>
  <c r="S175" i="2" s="1"/>
  <c r="P169" i="2"/>
  <c r="P175" i="2" s="1"/>
  <c r="M169" i="2"/>
  <c r="M175" i="2" s="1"/>
  <c r="J169" i="2"/>
  <c r="J175" i="2" s="1"/>
  <c r="G169" i="2"/>
  <c r="W169" i="2" s="1"/>
  <c r="T167" i="2"/>
  <c r="Q167" i="2"/>
  <c r="N167" i="2"/>
  <c r="K167" i="2"/>
  <c r="H167" i="2"/>
  <c r="E167" i="2"/>
  <c r="V166" i="2"/>
  <c r="S166" i="2"/>
  <c r="P166" i="2"/>
  <c r="M166" i="2"/>
  <c r="J166" i="2"/>
  <c r="X166" i="2" s="1"/>
  <c r="G166" i="2"/>
  <c r="W166" i="2" s="1"/>
  <c r="V165" i="2"/>
  <c r="S165" i="2"/>
  <c r="P165" i="2"/>
  <c r="M165" i="2"/>
  <c r="J165" i="2"/>
  <c r="X165" i="2" s="1"/>
  <c r="G165" i="2"/>
  <c r="W165" i="2" s="1"/>
  <c r="V164" i="2"/>
  <c r="S164" i="2"/>
  <c r="P164" i="2"/>
  <c r="M164" i="2"/>
  <c r="J164" i="2"/>
  <c r="G164" i="2"/>
  <c r="W164" i="2" s="1"/>
  <c r="V163" i="2"/>
  <c r="S163" i="2"/>
  <c r="P163" i="2"/>
  <c r="M163" i="2"/>
  <c r="J163" i="2"/>
  <c r="X163" i="2" s="1"/>
  <c r="G163" i="2"/>
  <c r="W163" i="2" s="1"/>
  <c r="V162" i="2"/>
  <c r="S162" i="2"/>
  <c r="P162" i="2"/>
  <c r="M162" i="2"/>
  <c r="J162" i="2"/>
  <c r="X162" i="2" s="1"/>
  <c r="G162" i="2"/>
  <c r="W162" i="2" s="1"/>
  <c r="V161" i="2"/>
  <c r="S161" i="2"/>
  <c r="P161" i="2"/>
  <c r="M161" i="2"/>
  <c r="J161" i="2"/>
  <c r="X161" i="2" s="1"/>
  <c r="G161" i="2"/>
  <c r="W161" i="2" s="1"/>
  <c r="V160" i="2"/>
  <c r="S160" i="2"/>
  <c r="P160" i="2"/>
  <c r="M160" i="2"/>
  <c r="J160" i="2"/>
  <c r="X160" i="2" s="1"/>
  <c r="G160" i="2"/>
  <c r="W160" i="2" s="1"/>
  <c r="V159" i="2"/>
  <c r="S159" i="2"/>
  <c r="P159" i="2"/>
  <c r="M159" i="2"/>
  <c r="J159" i="2"/>
  <c r="X159" i="2" s="1"/>
  <c r="G159" i="2"/>
  <c r="W159" i="2" s="1"/>
  <c r="V158" i="2"/>
  <c r="S158" i="2"/>
  <c r="P158" i="2"/>
  <c r="M158" i="2"/>
  <c r="X158" i="2"/>
  <c r="V157" i="2"/>
  <c r="S157" i="2"/>
  <c r="P157" i="2"/>
  <c r="M157" i="2"/>
  <c r="V156" i="2"/>
  <c r="S156" i="2"/>
  <c r="S167" i="2" s="1"/>
  <c r="P156" i="2"/>
  <c r="P167" i="2" s="1"/>
  <c r="M156" i="2"/>
  <c r="M167" i="2" s="1"/>
  <c r="W156" i="2"/>
  <c r="V153" i="2"/>
  <c r="S153" i="2"/>
  <c r="P153" i="2"/>
  <c r="M153" i="2"/>
  <c r="J153" i="2"/>
  <c r="X153" i="2" s="1"/>
  <c r="G153" i="2"/>
  <c r="W153" i="2" s="1"/>
  <c r="V152" i="2"/>
  <c r="S152" i="2"/>
  <c r="P152" i="2"/>
  <c r="M152" i="2"/>
  <c r="J152" i="2"/>
  <c r="X152" i="2" s="1"/>
  <c r="G152" i="2"/>
  <c r="W152" i="2" s="1"/>
  <c r="V151" i="2"/>
  <c r="S151" i="2"/>
  <c r="S150" i="2" s="1"/>
  <c r="P151" i="2"/>
  <c r="P150" i="2" s="1"/>
  <c r="M151" i="2"/>
  <c r="M150" i="2" s="1"/>
  <c r="J151" i="2"/>
  <c r="X151" i="2" s="1"/>
  <c r="X150" i="2" s="1"/>
  <c r="G151" i="2"/>
  <c r="W151" i="2" s="1"/>
  <c r="V150" i="2"/>
  <c r="T150" i="2"/>
  <c r="Q150" i="2"/>
  <c r="N150" i="2"/>
  <c r="K150" i="2"/>
  <c r="H150" i="2"/>
  <c r="E150" i="2"/>
  <c r="V149" i="2"/>
  <c r="S149" i="2"/>
  <c r="P149" i="2"/>
  <c r="M149" i="2"/>
  <c r="J149" i="2"/>
  <c r="X149" i="2" s="1"/>
  <c r="G149" i="2"/>
  <c r="W149" i="2" s="1"/>
  <c r="V148" i="2"/>
  <c r="S148" i="2"/>
  <c r="P148" i="2"/>
  <c r="M148" i="2"/>
  <c r="J148" i="2"/>
  <c r="X148" i="2" s="1"/>
  <c r="G148" i="2"/>
  <c r="W148" i="2" s="1"/>
  <c r="V147" i="2"/>
  <c r="S147" i="2"/>
  <c r="S146" i="2" s="1"/>
  <c r="P147" i="2"/>
  <c r="P146" i="2" s="1"/>
  <c r="M147" i="2"/>
  <c r="M146" i="2" s="1"/>
  <c r="J147" i="2"/>
  <c r="X147" i="2" s="1"/>
  <c r="X146" i="2" s="1"/>
  <c r="G147" i="2"/>
  <c r="W147" i="2" s="1"/>
  <c r="V146" i="2"/>
  <c r="T146" i="2"/>
  <c r="Q146" i="2"/>
  <c r="N146" i="2"/>
  <c r="K146" i="2"/>
  <c r="H146" i="2"/>
  <c r="E146" i="2"/>
  <c r="V145" i="2"/>
  <c r="S145" i="2"/>
  <c r="P145" i="2"/>
  <c r="M145" i="2"/>
  <c r="J145" i="2"/>
  <c r="X145" i="2" s="1"/>
  <c r="G145" i="2"/>
  <c r="W145" i="2" s="1"/>
  <c r="V144" i="2"/>
  <c r="S144" i="2"/>
  <c r="P144" i="2"/>
  <c r="M144" i="2"/>
  <c r="J144" i="2"/>
  <c r="X144" i="2" s="1"/>
  <c r="G144" i="2"/>
  <c r="W144" i="2" s="1"/>
  <c r="V143" i="2"/>
  <c r="S143" i="2"/>
  <c r="S142" i="2" s="1"/>
  <c r="P143" i="2"/>
  <c r="P142" i="2" s="1"/>
  <c r="M143" i="2"/>
  <c r="M142" i="2" s="1"/>
  <c r="J143" i="2"/>
  <c r="X143" i="2" s="1"/>
  <c r="G143" i="2"/>
  <c r="W143" i="2" s="1"/>
  <c r="V142" i="2"/>
  <c r="T142" i="2"/>
  <c r="Q142" i="2"/>
  <c r="N142" i="2"/>
  <c r="K142" i="2"/>
  <c r="H142" i="2"/>
  <c r="E142" i="2"/>
  <c r="V139" i="2"/>
  <c r="S139" i="2"/>
  <c r="P139" i="2"/>
  <c r="M139" i="2"/>
  <c r="J139" i="2"/>
  <c r="X139" i="2" s="1"/>
  <c r="G139" i="2"/>
  <c r="W139" i="2" s="1"/>
  <c r="V138" i="2"/>
  <c r="S138" i="2"/>
  <c r="P138" i="2"/>
  <c r="M138" i="2"/>
  <c r="J138" i="2"/>
  <c r="X138" i="2" s="1"/>
  <c r="G138" i="2"/>
  <c r="W138" i="2" s="1"/>
  <c r="V137" i="2"/>
  <c r="S137" i="2"/>
  <c r="S136" i="2" s="1"/>
  <c r="P137" i="2"/>
  <c r="P136" i="2" s="1"/>
  <c r="M137" i="2"/>
  <c r="M136" i="2" s="1"/>
  <c r="J137" i="2"/>
  <c r="X137" i="2" s="1"/>
  <c r="X136" i="2" s="1"/>
  <c r="G137" i="2"/>
  <c r="W137" i="2" s="1"/>
  <c r="V136" i="2"/>
  <c r="T136" i="2"/>
  <c r="Q136" i="2"/>
  <c r="N136" i="2"/>
  <c r="K136" i="2"/>
  <c r="H136" i="2"/>
  <c r="E136" i="2"/>
  <c r="V135" i="2"/>
  <c r="S135" i="2"/>
  <c r="P135" i="2"/>
  <c r="M135" i="2"/>
  <c r="J135" i="2"/>
  <c r="X135" i="2" s="1"/>
  <c r="G135" i="2"/>
  <c r="W135" i="2" s="1"/>
  <c r="V134" i="2"/>
  <c r="S134" i="2"/>
  <c r="P134" i="2"/>
  <c r="M134" i="2"/>
  <c r="J134" i="2"/>
  <c r="X134" i="2" s="1"/>
  <c r="G134" i="2"/>
  <c r="V133" i="2"/>
  <c r="S133" i="2"/>
  <c r="S132" i="2" s="1"/>
  <c r="P133" i="2"/>
  <c r="P132" i="2" s="1"/>
  <c r="M133" i="2"/>
  <c r="M132" i="2" s="1"/>
  <c r="J133" i="2"/>
  <c r="X133" i="2" s="1"/>
  <c r="X132" i="2" s="1"/>
  <c r="G133" i="2"/>
  <c r="W133" i="2" s="1"/>
  <c r="V132" i="2"/>
  <c r="T132" i="2"/>
  <c r="Q132" i="2"/>
  <c r="N132" i="2"/>
  <c r="K132" i="2"/>
  <c r="H132" i="2"/>
  <c r="E132" i="2"/>
  <c r="V131" i="2"/>
  <c r="S131" i="2"/>
  <c r="P131" i="2"/>
  <c r="M131" i="2"/>
  <c r="J131" i="2"/>
  <c r="X131" i="2" s="1"/>
  <c r="G131" i="2"/>
  <c r="W131" i="2" s="1"/>
  <c r="V130" i="2"/>
  <c r="S130" i="2"/>
  <c r="P130" i="2"/>
  <c r="M130" i="2"/>
  <c r="X130" i="2"/>
  <c r="W130" i="2"/>
  <c r="V129" i="2"/>
  <c r="V128" i="2" s="1"/>
  <c r="S129" i="2"/>
  <c r="S128" i="2" s="1"/>
  <c r="P129" i="2"/>
  <c r="P128" i="2" s="1"/>
  <c r="M129" i="2"/>
  <c r="M128" i="2" s="1"/>
  <c r="T128" i="2"/>
  <c r="Q128" i="2"/>
  <c r="N128" i="2"/>
  <c r="K128" i="2"/>
  <c r="H128" i="2"/>
  <c r="E128" i="2"/>
  <c r="V125" i="2"/>
  <c r="S125" i="2"/>
  <c r="P125" i="2"/>
  <c r="M125" i="2"/>
  <c r="J125" i="2"/>
  <c r="X125" i="2" s="1"/>
  <c r="G125" i="2"/>
  <c r="W125" i="2" s="1"/>
  <c r="V124" i="2"/>
  <c r="S124" i="2"/>
  <c r="P124" i="2"/>
  <c r="M124" i="2"/>
  <c r="J124" i="2"/>
  <c r="X124" i="2" s="1"/>
  <c r="G124" i="2"/>
  <c r="W124" i="2" s="1"/>
  <c r="V123" i="2"/>
  <c r="S123" i="2"/>
  <c r="S122" i="2" s="1"/>
  <c r="P123" i="2"/>
  <c r="P122" i="2" s="1"/>
  <c r="M123" i="2"/>
  <c r="M122" i="2" s="1"/>
  <c r="J123" i="2"/>
  <c r="X123" i="2" s="1"/>
  <c r="X122" i="2" s="1"/>
  <c r="G123" i="2"/>
  <c r="W123" i="2" s="1"/>
  <c r="V122" i="2"/>
  <c r="T122" i="2"/>
  <c r="Q122" i="2"/>
  <c r="N122" i="2"/>
  <c r="K122" i="2"/>
  <c r="H122" i="2"/>
  <c r="E122" i="2"/>
  <c r="V121" i="2"/>
  <c r="S121" i="2"/>
  <c r="P121" i="2"/>
  <c r="M121" i="2"/>
  <c r="J121" i="2"/>
  <c r="X121" i="2" s="1"/>
  <c r="G121" i="2"/>
  <c r="W121" i="2" s="1"/>
  <c r="V120" i="2"/>
  <c r="S120" i="2"/>
  <c r="P120" i="2"/>
  <c r="M120" i="2"/>
  <c r="J120" i="2"/>
  <c r="X120" i="2" s="1"/>
  <c r="G120" i="2"/>
  <c r="W120" i="2" s="1"/>
  <c r="V119" i="2"/>
  <c r="S119" i="2"/>
  <c r="S118" i="2" s="1"/>
  <c r="P119" i="2"/>
  <c r="P118" i="2" s="1"/>
  <c r="M119" i="2"/>
  <c r="M118" i="2" s="1"/>
  <c r="J119" i="2"/>
  <c r="X119" i="2" s="1"/>
  <c r="X118" i="2" s="1"/>
  <c r="G119" i="2"/>
  <c r="V118" i="2"/>
  <c r="T118" i="2"/>
  <c r="Q118" i="2"/>
  <c r="N118" i="2"/>
  <c r="K118" i="2"/>
  <c r="H118" i="2"/>
  <c r="E118" i="2"/>
  <c r="V117" i="2"/>
  <c r="S117" i="2"/>
  <c r="P117" i="2"/>
  <c r="M117" i="2"/>
  <c r="J117" i="2"/>
  <c r="X117" i="2" s="1"/>
  <c r="G117" i="2"/>
  <c r="W117" i="2" s="1"/>
  <c r="V116" i="2"/>
  <c r="S116" i="2"/>
  <c r="P116" i="2"/>
  <c r="M116" i="2"/>
  <c r="J116" i="2"/>
  <c r="X116" i="2" s="1"/>
  <c r="G116" i="2"/>
  <c r="W116" i="2" s="1"/>
  <c r="V115" i="2"/>
  <c r="S115" i="2"/>
  <c r="S114" i="2" s="1"/>
  <c r="P115" i="2"/>
  <c r="P114" i="2" s="1"/>
  <c r="M115" i="2"/>
  <c r="M114" i="2" s="1"/>
  <c r="V114" i="2"/>
  <c r="T114" i="2"/>
  <c r="Q114" i="2"/>
  <c r="N114" i="2"/>
  <c r="K114" i="2"/>
  <c r="H114" i="2"/>
  <c r="E114" i="2"/>
  <c r="V113" i="2"/>
  <c r="S113" i="2"/>
  <c r="P113" i="2"/>
  <c r="M113" i="2"/>
  <c r="J113" i="2"/>
  <c r="X113" i="2" s="1"/>
  <c r="G113" i="2"/>
  <c r="W113" i="2" s="1"/>
  <c r="V112" i="2"/>
  <c r="S112" i="2"/>
  <c r="P112" i="2"/>
  <c r="M112" i="2"/>
  <c r="J112" i="2"/>
  <c r="X112" i="2" s="1"/>
  <c r="G112" i="2"/>
  <c r="W112" i="2" s="1"/>
  <c r="V65" i="2"/>
  <c r="S65" i="2"/>
  <c r="S64" i="2" s="1"/>
  <c r="P65" i="2"/>
  <c r="P64" i="2" s="1"/>
  <c r="M65" i="2"/>
  <c r="M64" i="2" s="1"/>
  <c r="J65" i="2"/>
  <c r="X65" i="2" s="1"/>
  <c r="V64" i="2"/>
  <c r="T64" i="2"/>
  <c r="Q64" i="2"/>
  <c r="N64" i="2"/>
  <c r="H64" i="2"/>
  <c r="E64" i="2"/>
  <c r="V63" i="2"/>
  <c r="S63" i="2"/>
  <c r="P63" i="2"/>
  <c r="M63" i="2"/>
  <c r="J63" i="2"/>
  <c r="G63" i="2"/>
  <c r="W63" i="2" s="1"/>
  <c r="V62" i="2"/>
  <c r="S62" i="2"/>
  <c r="P62" i="2"/>
  <c r="M62" i="2"/>
  <c r="J62" i="2"/>
  <c r="X62" i="2" s="1"/>
  <c r="G62" i="2"/>
  <c r="V61" i="2"/>
  <c r="S61" i="2"/>
  <c r="S60" i="2" s="1"/>
  <c r="P61" i="2"/>
  <c r="P60" i="2" s="1"/>
  <c r="M61" i="2"/>
  <c r="M60" i="2" s="1"/>
  <c r="X61" i="2"/>
  <c r="T60" i="2"/>
  <c r="Q60" i="2"/>
  <c r="N60" i="2"/>
  <c r="K60" i="2"/>
  <c r="H60" i="2"/>
  <c r="E60" i="2"/>
  <c r="V57" i="2"/>
  <c r="S57" i="2"/>
  <c r="P57" i="2"/>
  <c r="X57" i="2" s="1"/>
  <c r="M57" i="2"/>
  <c r="W57" i="2" s="1"/>
  <c r="V56" i="2"/>
  <c r="S56" i="2"/>
  <c r="S55" i="2" s="1"/>
  <c r="P56" i="2"/>
  <c r="X56" i="2" s="1"/>
  <c r="X55" i="2" s="1"/>
  <c r="M56" i="2"/>
  <c r="V55" i="2"/>
  <c r="T55" i="2"/>
  <c r="Q55" i="2"/>
  <c r="N55" i="2"/>
  <c r="K55" i="2"/>
  <c r="V54" i="2"/>
  <c r="S54" i="2"/>
  <c r="P54" i="2"/>
  <c r="M54" i="2"/>
  <c r="J54" i="2"/>
  <c r="X54" i="2" s="1"/>
  <c r="G54" i="2"/>
  <c r="W54" i="2" s="1"/>
  <c r="V53" i="2"/>
  <c r="S53" i="2"/>
  <c r="P53" i="2"/>
  <c r="M53" i="2"/>
  <c r="J53" i="2"/>
  <c r="X53" i="2" s="1"/>
  <c r="G53" i="2"/>
  <c r="W53" i="2" s="1"/>
  <c r="V52" i="2"/>
  <c r="S52" i="2"/>
  <c r="S51" i="2" s="1"/>
  <c r="P52" i="2"/>
  <c r="M52" i="2"/>
  <c r="M51" i="2" s="1"/>
  <c r="J52" i="2"/>
  <c r="X52" i="2" s="1"/>
  <c r="X51" i="2" s="1"/>
  <c r="G52" i="2"/>
  <c r="W52" i="2" s="1"/>
  <c r="T51" i="2"/>
  <c r="Q51" i="2"/>
  <c r="N51" i="2"/>
  <c r="K51" i="2"/>
  <c r="H51" i="2"/>
  <c r="H58" i="2" s="1"/>
  <c r="E51" i="2"/>
  <c r="E58" i="2" s="1"/>
  <c r="V48" i="2"/>
  <c r="S48" i="2"/>
  <c r="P48" i="2"/>
  <c r="M48" i="2"/>
  <c r="J48" i="2"/>
  <c r="X48" i="2" s="1"/>
  <c r="G48" i="2"/>
  <c r="W48" i="2" s="1"/>
  <c r="V47" i="2"/>
  <c r="S47" i="2"/>
  <c r="P47" i="2"/>
  <c r="M47" i="2"/>
  <c r="J47" i="2"/>
  <c r="X47" i="2" s="1"/>
  <c r="G47" i="2"/>
  <c r="W47" i="2" s="1"/>
  <c r="V46" i="2"/>
  <c r="S46" i="2"/>
  <c r="S45" i="2" s="1"/>
  <c r="P46" i="2"/>
  <c r="P45" i="2" s="1"/>
  <c r="M46" i="2"/>
  <c r="M45" i="2" s="1"/>
  <c r="J46" i="2"/>
  <c r="X46" i="2" s="1"/>
  <c r="X45" i="2" s="1"/>
  <c r="G46" i="2"/>
  <c r="W46" i="2" s="1"/>
  <c r="V45" i="2"/>
  <c r="T45" i="2"/>
  <c r="Q45" i="2"/>
  <c r="N45" i="2"/>
  <c r="K45" i="2"/>
  <c r="H45" i="2"/>
  <c r="E45" i="2"/>
  <c r="V44" i="2"/>
  <c r="S44" i="2"/>
  <c r="P44" i="2"/>
  <c r="M44" i="2"/>
  <c r="J44" i="2"/>
  <c r="X44" i="2" s="1"/>
  <c r="G44" i="2"/>
  <c r="V43" i="2"/>
  <c r="S43" i="2"/>
  <c r="P43" i="2"/>
  <c r="M43" i="2"/>
  <c r="J43" i="2"/>
  <c r="X43" i="2" s="1"/>
  <c r="G43" i="2"/>
  <c r="W43" i="2" s="1"/>
  <c r="V42" i="2"/>
  <c r="S42" i="2"/>
  <c r="P42" i="2"/>
  <c r="P41" i="2" s="1"/>
  <c r="M42" i="2"/>
  <c r="M41" i="2" s="1"/>
  <c r="J42" i="2"/>
  <c r="G42" i="2"/>
  <c r="W42" i="2" s="1"/>
  <c r="V41" i="2"/>
  <c r="T41" i="2"/>
  <c r="Q41" i="2"/>
  <c r="N41" i="2"/>
  <c r="K41" i="2"/>
  <c r="H41" i="2"/>
  <c r="E41" i="2"/>
  <c r="V40" i="2"/>
  <c r="S40" i="2"/>
  <c r="P40" i="2"/>
  <c r="M40" i="2"/>
  <c r="J40" i="2"/>
  <c r="X40" i="2" s="1"/>
  <c r="G40" i="2"/>
  <c r="W40" i="2" s="1"/>
  <c r="V39" i="2"/>
  <c r="S39" i="2"/>
  <c r="P39" i="2"/>
  <c r="M39" i="2"/>
  <c r="J39" i="2"/>
  <c r="X39" i="2" s="1"/>
  <c r="G39" i="2"/>
  <c r="W39" i="2" s="1"/>
  <c r="V38" i="2"/>
  <c r="S38" i="2"/>
  <c r="S37" i="2" s="1"/>
  <c r="P38" i="2"/>
  <c r="P37" i="2" s="1"/>
  <c r="M38" i="2"/>
  <c r="M37" i="2" s="1"/>
  <c r="J38" i="2"/>
  <c r="X38" i="2" s="1"/>
  <c r="X37" i="2" s="1"/>
  <c r="G38" i="2"/>
  <c r="W38" i="2" s="1"/>
  <c r="V37" i="2"/>
  <c r="T37" i="2"/>
  <c r="Q37" i="2"/>
  <c r="N37" i="2"/>
  <c r="K37" i="2"/>
  <c r="H37" i="2"/>
  <c r="E37" i="2"/>
  <c r="V34" i="2"/>
  <c r="S34" i="2"/>
  <c r="P34" i="2"/>
  <c r="M34" i="2"/>
  <c r="J34" i="2"/>
  <c r="X34" i="2" s="1"/>
  <c r="G34" i="2"/>
  <c r="W34" i="2" s="1"/>
  <c r="V33" i="2"/>
  <c r="S33" i="2"/>
  <c r="P33" i="2"/>
  <c r="M33" i="2"/>
  <c r="J33" i="2"/>
  <c r="X33" i="2" s="1"/>
  <c r="G33" i="2"/>
  <c r="W33" i="2" s="1"/>
  <c r="V32" i="2"/>
  <c r="S32" i="2"/>
  <c r="S31" i="2" s="1"/>
  <c r="P32" i="2"/>
  <c r="P31" i="2" s="1"/>
  <c r="M32" i="2"/>
  <c r="M31" i="2" s="1"/>
  <c r="J32" i="2"/>
  <c r="X32" i="2" s="1"/>
  <c r="X31" i="2" s="1"/>
  <c r="G32" i="2"/>
  <c r="W32" i="2" s="1"/>
  <c r="V31" i="2"/>
  <c r="T31" i="2"/>
  <c r="Q31" i="2"/>
  <c r="N31" i="2"/>
  <c r="K31" i="2"/>
  <c r="H31" i="2"/>
  <c r="E31" i="2"/>
  <c r="V26" i="2"/>
  <c r="S26" i="2"/>
  <c r="P26" i="2"/>
  <c r="M26" i="2"/>
  <c r="V25" i="2"/>
  <c r="S25" i="2"/>
  <c r="P25" i="2"/>
  <c r="M25" i="2"/>
  <c r="W25" i="2" s="1"/>
  <c r="V22" i="2"/>
  <c r="S22" i="2"/>
  <c r="P22" i="2"/>
  <c r="M22" i="2"/>
  <c r="X22" i="2"/>
  <c r="T21" i="2"/>
  <c r="Q21" i="2"/>
  <c r="N21" i="2"/>
  <c r="K21" i="2"/>
  <c r="H21" i="2"/>
  <c r="E21" i="2"/>
  <c r="V20" i="2"/>
  <c r="S20" i="2"/>
  <c r="P20" i="2"/>
  <c r="M20" i="2"/>
  <c r="J20" i="2"/>
  <c r="X20" i="2" s="1"/>
  <c r="G20" i="2"/>
  <c r="W20" i="2" s="1"/>
  <c r="V19" i="2"/>
  <c r="S19" i="2"/>
  <c r="P19" i="2"/>
  <c r="M19" i="2"/>
  <c r="J19" i="2"/>
  <c r="X19" i="2" s="1"/>
  <c r="G19" i="2"/>
  <c r="W19" i="2" s="1"/>
  <c r="V18" i="2"/>
  <c r="S18" i="2"/>
  <c r="S17" i="2" s="1"/>
  <c r="Q29" i="2" s="1"/>
  <c r="S29" i="2" s="1"/>
  <c r="P18" i="2"/>
  <c r="P17" i="2" s="1"/>
  <c r="N29" i="2" s="1"/>
  <c r="P29" i="2" s="1"/>
  <c r="M18" i="2"/>
  <c r="M17" i="2" s="1"/>
  <c r="K29" i="2" s="1"/>
  <c r="M29" i="2" s="1"/>
  <c r="J18" i="2"/>
  <c r="X18" i="2" s="1"/>
  <c r="X17" i="2" s="1"/>
  <c r="G18" i="2"/>
  <c r="W18" i="2" s="1"/>
  <c r="V17" i="2"/>
  <c r="T29" i="2" s="1"/>
  <c r="V29" i="2" s="1"/>
  <c r="T17" i="2"/>
  <c r="Q17" i="2"/>
  <c r="N17" i="2"/>
  <c r="K17" i="2"/>
  <c r="H17" i="2"/>
  <c r="E17" i="2"/>
  <c r="V16" i="2"/>
  <c r="S16" i="2"/>
  <c r="P16" i="2"/>
  <c r="M16" i="2"/>
  <c r="J16" i="2"/>
  <c r="X16" i="2" s="1"/>
  <c r="G16" i="2"/>
  <c r="W16" i="2" s="1"/>
  <c r="V15" i="2"/>
  <c r="S15" i="2"/>
  <c r="P15" i="2"/>
  <c r="M15" i="2"/>
  <c r="J15" i="2"/>
  <c r="X15" i="2" s="1"/>
  <c r="G15" i="2"/>
  <c r="W15" i="2" s="1"/>
  <c r="V14" i="2"/>
  <c r="S14" i="2"/>
  <c r="S13" i="2" s="1"/>
  <c r="P14" i="2"/>
  <c r="P13" i="2" s="1"/>
  <c r="N28" i="2" s="1"/>
  <c r="M14" i="2"/>
  <c r="M13" i="2" s="1"/>
  <c r="J14" i="2"/>
  <c r="X14" i="2" s="1"/>
  <c r="X13" i="2" s="1"/>
  <c r="G14" i="2"/>
  <c r="W14" i="2" s="1"/>
  <c r="V13" i="2"/>
  <c r="T28" i="2" s="1"/>
  <c r="T13" i="2"/>
  <c r="Q13" i="2"/>
  <c r="N13" i="2"/>
  <c r="K13" i="2"/>
  <c r="H13" i="2"/>
  <c r="E13" i="2"/>
  <c r="L30" i="1"/>
  <c r="H30" i="1"/>
  <c r="F30" i="1"/>
  <c r="E30" i="1"/>
  <c r="D30" i="1"/>
  <c r="J30" i="1" s="1"/>
  <c r="N30" i="1" s="1"/>
  <c r="J29" i="1"/>
  <c r="N29" i="1" s="1"/>
  <c r="N27" i="1"/>
  <c r="X157" i="2" l="1"/>
  <c r="Y157" i="2" s="1"/>
  <c r="Z157" i="2" s="1"/>
  <c r="W179" i="2"/>
  <c r="W181" i="2"/>
  <c r="M183" i="2"/>
  <c r="S183" i="2"/>
  <c r="M202" i="2"/>
  <c r="M216" i="2"/>
  <c r="M225" i="2" s="1"/>
  <c r="W197" i="2"/>
  <c r="X197" i="2"/>
  <c r="Y197" i="2" s="1"/>
  <c r="Z197" i="2" s="1"/>
  <c r="X217" i="2"/>
  <c r="X219" i="2"/>
  <c r="X129" i="2"/>
  <c r="X128" i="2" s="1"/>
  <c r="X140" i="2" s="1"/>
  <c r="W209" i="2"/>
  <c r="J183" i="2"/>
  <c r="X180" i="2"/>
  <c r="Y180" i="2" s="1"/>
  <c r="Z180" i="2" s="1"/>
  <c r="J167" i="2"/>
  <c r="P183" i="2"/>
  <c r="V183" i="2"/>
  <c r="G200" i="2"/>
  <c r="M200" i="2"/>
  <c r="S200" i="2"/>
  <c r="W157" i="2"/>
  <c r="W178" i="2"/>
  <c r="W180" i="2"/>
  <c r="G202" i="2"/>
  <c r="J200" i="2"/>
  <c r="G183" i="2"/>
  <c r="V60" i="2"/>
  <c r="V126" i="2" s="1"/>
  <c r="X63" i="2"/>
  <c r="Y63" i="2" s="1"/>
  <c r="Z63" i="2" s="1"/>
  <c r="X64" i="2"/>
  <c r="X42" i="2"/>
  <c r="X41" i="2" s="1"/>
  <c r="X49" i="2" s="1"/>
  <c r="W62" i="2"/>
  <c r="Y62" i="2" s="1"/>
  <c r="Z62" i="2" s="1"/>
  <c r="X25" i="2"/>
  <c r="Y25" i="2" s="1"/>
  <c r="Z25" i="2" s="1"/>
  <c r="X115" i="2"/>
  <c r="X114" i="2" s="1"/>
  <c r="W26" i="2"/>
  <c r="J128" i="2"/>
  <c r="P21" i="2"/>
  <c r="N30" i="2" s="1"/>
  <c r="P30" i="2" s="1"/>
  <c r="V21" i="2"/>
  <c r="T30" i="2" s="1"/>
  <c r="V30" i="2" s="1"/>
  <c r="J31" i="2"/>
  <c r="J45" i="2"/>
  <c r="J64" i="2"/>
  <c r="J146" i="2"/>
  <c r="S21" i="2"/>
  <c r="Q30" i="2" s="1"/>
  <c r="S30" i="2" s="1"/>
  <c r="X26" i="2"/>
  <c r="J13" i="2"/>
  <c r="H28" i="2" s="1"/>
  <c r="J28" i="2" s="1"/>
  <c r="M21" i="2"/>
  <c r="K30" i="2" s="1"/>
  <c r="M30" i="2" s="1"/>
  <c r="J114" i="2"/>
  <c r="J118" i="2"/>
  <c r="J132" i="2"/>
  <c r="J136" i="2"/>
  <c r="J150" i="2"/>
  <c r="G21" i="2"/>
  <c r="E30" i="2" s="1"/>
  <c r="G30" i="2" s="1"/>
  <c r="W134" i="2"/>
  <c r="Y134" i="2" s="1"/>
  <c r="Z134" i="2" s="1"/>
  <c r="X142" i="2"/>
  <c r="X154" i="2" s="1"/>
  <c r="J207" i="2"/>
  <c r="J17" i="2"/>
  <c r="H29" i="2" s="1"/>
  <c r="J29" i="2" s="1"/>
  <c r="X29" i="2" s="1"/>
  <c r="S41" i="2"/>
  <c r="S49" i="2" s="1"/>
  <c r="W44" i="2"/>
  <c r="W41" i="2" s="1"/>
  <c r="J37" i="2"/>
  <c r="Y47" i="2"/>
  <c r="Z47" i="2" s="1"/>
  <c r="Y48" i="2"/>
  <c r="Z48" i="2" s="1"/>
  <c r="Y53" i="2"/>
  <c r="Z53" i="2" s="1"/>
  <c r="P55" i="2"/>
  <c r="J60" i="2"/>
  <c r="J122" i="2"/>
  <c r="J142" i="2"/>
  <c r="G175" i="2"/>
  <c r="Y209" i="2"/>
  <c r="Z209" i="2" s="1"/>
  <c r="Y210" i="2"/>
  <c r="Z210" i="2" s="1"/>
  <c r="Y211" i="2"/>
  <c r="Z211" i="2" s="1"/>
  <c r="J212" i="2"/>
  <c r="J216" i="2"/>
  <c r="P140" i="2"/>
  <c r="V167" i="2"/>
  <c r="X164" i="2"/>
  <c r="Y164" i="2" s="1"/>
  <c r="Z164" i="2" s="1"/>
  <c r="G13" i="2"/>
  <c r="G17" i="2"/>
  <c r="E29" i="2" s="1"/>
  <c r="G29" i="2" s="1"/>
  <c r="W29" i="2" s="1"/>
  <c r="G31" i="2"/>
  <c r="Y39" i="2"/>
  <c r="Z39" i="2" s="1"/>
  <c r="Y40" i="2"/>
  <c r="Z40" i="2" s="1"/>
  <c r="J41" i="2"/>
  <c r="V140" i="2"/>
  <c r="Y181" i="2"/>
  <c r="Z181" i="2" s="1"/>
  <c r="Y182" i="2"/>
  <c r="Z182" i="2" s="1"/>
  <c r="Y186" i="2"/>
  <c r="Z186" i="2" s="1"/>
  <c r="Y187" i="2"/>
  <c r="Z187" i="2" s="1"/>
  <c r="Y188" i="2"/>
  <c r="Z188" i="2" s="1"/>
  <c r="Y189" i="2"/>
  <c r="Z189" i="2" s="1"/>
  <c r="Y193" i="2"/>
  <c r="Z193" i="2" s="1"/>
  <c r="Y198" i="2"/>
  <c r="Z198" i="2" s="1"/>
  <c r="Y199" i="2"/>
  <c r="Z199" i="2" s="1"/>
  <c r="J202" i="2"/>
  <c r="Y218" i="2"/>
  <c r="Z218" i="2" s="1"/>
  <c r="Y219" i="2"/>
  <c r="Z219" i="2" s="1"/>
  <c r="Y220" i="2"/>
  <c r="Z220" i="2" s="1"/>
  <c r="Y221" i="2"/>
  <c r="Z221" i="2" s="1"/>
  <c r="Y222" i="2"/>
  <c r="Z222" i="2" s="1"/>
  <c r="Y223" i="2"/>
  <c r="Z223" i="2" s="1"/>
  <c r="W22" i="2"/>
  <c r="Y22" i="2" s="1"/>
  <c r="Z22" i="2" s="1"/>
  <c r="J21" i="2"/>
  <c r="H30" i="2" s="1"/>
  <c r="J30" i="2" s="1"/>
  <c r="W61" i="2"/>
  <c r="G60" i="2"/>
  <c r="W115" i="2"/>
  <c r="W114" i="2" s="1"/>
  <c r="G114" i="2"/>
  <c r="H126" i="2"/>
  <c r="K126" i="2"/>
  <c r="M126" i="2"/>
  <c r="S126" i="2"/>
  <c r="M154" i="2"/>
  <c r="S154" i="2"/>
  <c r="H49" i="2"/>
  <c r="K49" i="2"/>
  <c r="P49" i="2"/>
  <c r="T49" i="2"/>
  <c r="W56" i="2"/>
  <c r="Y56" i="2" s="1"/>
  <c r="Z56" i="2" s="1"/>
  <c r="M55" i="2"/>
  <c r="M58" i="2" s="1"/>
  <c r="W65" i="2"/>
  <c r="W64" i="2" s="1"/>
  <c r="G64" i="2"/>
  <c r="W119" i="2"/>
  <c r="W118" i="2" s="1"/>
  <c r="Y118" i="2" s="1"/>
  <c r="Z118" i="2" s="1"/>
  <c r="G118" i="2"/>
  <c r="E126" i="2"/>
  <c r="M140" i="2"/>
  <c r="S140" i="2"/>
  <c r="N126" i="2"/>
  <c r="Q126" i="2"/>
  <c r="T126" i="2"/>
  <c r="E154" i="2"/>
  <c r="H154" i="2"/>
  <c r="K154" i="2"/>
  <c r="N154" i="2"/>
  <c r="Q154" i="2"/>
  <c r="T154" i="2"/>
  <c r="H225" i="2"/>
  <c r="K225" i="2"/>
  <c r="P225" i="2"/>
  <c r="T225" i="2"/>
  <c r="S216" i="2"/>
  <c r="S225" i="2" s="1"/>
  <c r="W224" i="2"/>
  <c r="Y224" i="2" s="1"/>
  <c r="Z224" i="2" s="1"/>
  <c r="E49" i="2"/>
  <c r="N49" i="2"/>
  <c r="Q49" i="2"/>
  <c r="V49" i="2"/>
  <c r="P51" i="2"/>
  <c r="V51" i="2"/>
  <c r="V58" i="2" s="1"/>
  <c r="G122" i="2"/>
  <c r="P126" i="2"/>
  <c r="G128" i="2"/>
  <c r="G132" i="2"/>
  <c r="G136" i="2"/>
  <c r="G142" i="2"/>
  <c r="G146" i="2"/>
  <c r="G150" i="2"/>
  <c r="P154" i="2"/>
  <c r="V154" i="2"/>
  <c r="G167" i="2"/>
  <c r="Y170" i="2"/>
  <c r="Z170" i="2" s="1"/>
  <c r="Y171" i="2"/>
  <c r="Z171" i="2" s="1"/>
  <c r="Y172" i="2"/>
  <c r="Z172" i="2" s="1"/>
  <c r="Y173" i="2"/>
  <c r="Z173" i="2" s="1"/>
  <c r="Y174" i="2"/>
  <c r="Z174" i="2" s="1"/>
  <c r="Y204" i="2"/>
  <c r="Z204" i="2" s="1"/>
  <c r="Y205" i="2"/>
  <c r="Z205" i="2" s="1"/>
  <c r="Y206" i="2"/>
  <c r="Z206" i="2" s="1"/>
  <c r="Y214" i="2"/>
  <c r="Z214" i="2" s="1"/>
  <c r="Y215" i="2"/>
  <c r="Z215" i="2" s="1"/>
  <c r="E225" i="2"/>
  <c r="N225" i="2"/>
  <c r="Q225" i="2"/>
  <c r="V225" i="2"/>
  <c r="P28" i="2"/>
  <c r="V28" i="2"/>
  <c r="V27" i="2" s="1"/>
  <c r="V35" i="2" s="1"/>
  <c r="Y38" i="2"/>
  <c r="Z38" i="2" s="1"/>
  <c r="W37" i="2"/>
  <c r="Y37" i="2" s="1"/>
  <c r="Z37" i="2" s="1"/>
  <c r="Y46" i="2"/>
  <c r="Z46" i="2" s="1"/>
  <c r="W45" i="2"/>
  <c r="M49" i="2"/>
  <c r="Y52" i="2"/>
  <c r="Z52" i="2" s="1"/>
  <c r="W51" i="2"/>
  <c r="Y51" i="2" s="1"/>
  <c r="Z51" i="2" s="1"/>
  <c r="Y14" i="2"/>
  <c r="Z14" i="2" s="1"/>
  <c r="W13" i="2"/>
  <c r="Y15" i="2"/>
  <c r="Z15" i="2" s="1"/>
  <c r="Y16" i="2"/>
  <c r="Z16" i="2" s="1"/>
  <c r="Y18" i="2"/>
  <c r="Z18" i="2" s="1"/>
  <c r="W17" i="2"/>
  <c r="Y17" i="2" s="1"/>
  <c r="Z17" i="2" s="1"/>
  <c r="Y19" i="2"/>
  <c r="Z19" i="2" s="1"/>
  <c r="Y20" i="2"/>
  <c r="Z20" i="2" s="1"/>
  <c r="Y32" i="2"/>
  <c r="Z32" i="2" s="1"/>
  <c r="W31" i="2"/>
  <c r="Y31" i="2" s="1"/>
  <c r="Z31" i="2" s="1"/>
  <c r="Y33" i="2"/>
  <c r="Z33" i="2" s="1"/>
  <c r="Y34" i="2"/>
  <c r="Z34" i="2" s="1"/>
  <c r="Y43" i="2"/>
  <c r="Z43" i="2" s="1"/>
  <c r="X58" i="2"/>
  <c r="G37" i="2"/>
  <c r="G41" i="2"/>
  <c r="G45" i="2"/>
  <c r="G51" i="2"/>
  <c r="G58" i="2" s="1"/>
  <c r="J51" i="2"/>
  <c r="J58" i="2" s="1"/>
  <c r="Y54" i="2"/>
  <c r="Z54" i="2" s="1"/>
  <c r="K58" i="2"/>
  <c r="N58" i="2"/>
  <c r="Q58" i="2"/>
  <c r="T58" i="2"/>
  <c r="W55" i="2"/>
  <c r="Y57" i="2"/>
  <c r="Z57" i="2" s="1"/>
  <c r="Y61" i="2"/>
  <c r="Z61" i="2" s="1"/>
  <c r="Y112" i="2"/>
  <c r="Z112" i="2" s="1"/>
  <c r="Y113" i="2"/>
  <c r="Z113" i="2" s="1"/>
  <c r="Y116" i="2"/>
  <c r="Z116" i="2" s="1"/>
  <c r="Y117" i="2"/>
  <c r="Z117" i="2" s="1"/>
  <c r="Y120" i="2"/>
  <c r="Z120" i="2" s="1"/>
  <c r="Y121" i="2"/>
  <c r="Z121" i="2" s="1"/>
  <c r="Y123" i="2"/>
  <c r="Z123" i="2" s="1"/>
  <c r="W122" i="2"/>
  <c r="Y124" i="2"/>
  <c r="Z124" i="2" s="1"/>
  <c r="Y125" i="2"/>
  <c r="Z125" i="2" s="1"/>
  <c r="W128" i="2"/>
  <c r="Y130" i="2"/>
  <c r="Z130" i="2" s="1"/>
  <c r="Y131" i="2"/>
  <c r="Z131" i="2" s="1"/>
  <c r="Y133" i="2"/>
  <c r="Z133" i="2" s="1"/>
  <c r="Y135" i="2"/>
  <c r="Z135" i="2" s="1"/>
  <c r="Y137" i="2"/>
  <c r="Z137" i="2" s="1"/>
  <c r="W136" i="2"/>
  <c r="Y136" i="2" s="1"/>
  <c r="Z136" i="2" s="1"/>
  <c r="Y138" i="2"/>
  <c r="Z138" i="2" s="1"/>
  <c r="Y139" i="2"/>
  <c r="Z139" i="2" s="1"/>
  <c r="Y143" i="2"/>
  <c r="Z143" i="2" s="1"/>
  <c r="W142" i="2"/>
  <c r="Y144" i="2"/>
  <c r="Z144" i="2" s="1"/>
  <c r="Y145" i="2"/>
  <c r="Z145" i="2" s="1"/>
  <c r="Y147" i="2"/>
  <c r="Z147" i="2" s="1"/>
  <c r="W146" i="2"/>
  <c r="Y146" i="2" s="1"/>
  <c r="Z146" i="2" s="1"/>
  <c r="Y148" i="2"/>
  <c r="Z148" i="2" s="1"/>
  <c r="Y149" i="2"/>
  <c r="Z149" i="2" s="1"/>
  <c r="Y151" i="2"/>
  <c r="Z151" i="2" s="1"/>
  <c r="W150" i="2"/>
  <c r="Y152" i="2"/>
  <c r="Z152" i="2" s="1"/>
  <c r="Y153" i="2"/>
  <c r="Z153" i="2" s="1"/>
  <c r="W167" i="2"/>
  <c r="Y158" i="2"/>
  <c r="Z158" i="2" s="1"/>
  <c r="Y159" i="2"/>
  <c r="Z159" i="2" s="1"/>
  <c r="Y160" i="2"/>
  <c r="Z160" i="2" s="1"/>
  <c r="Y161" i="2"/>
  <c r="Z161" i="2" s="1"/>
  <c r="Y162" i="2"/>
  <c r="Z162" i="2" s="1"/>
  <c r="Y163" i="2"/>
  <c r="Z163" i="2" s="1"/>
  <c r="Y165" i="2"/>
  <c r="Z165" i="2" s="1"/>
  <c r="Y166" i="2"/>
  <c r="Z166" i="2" s="1"/>
  <c r="Y178" i="2"/>
  <c r="Z178" i="2" s="1"/>
  <c r="K28" i="2"/>
  <c r="Q28" i="2"/>
  <c r="S58" i="2"/>
  <c r="W175" i="2"/>
  <c r="X156" i="2"/>
  <c r="X169" i="2"/>
  <c r="X175" i="2" s="1"/>
  <c r="X177" i="2"/>
  <c r="W190" i="2"/>
  <c r="W194" i="2"/>
  <c r="W177" i="2"/>
  <c r="Y179" i="2"/>
  <c r="Z179" i="2" s="1"/>
  <c r="X185" i="2"/>
  <c r="X190" i="2" s="1"/>
  <c r="G190" i="2"/>
  <c r="X192" i="2"/>
  <c r="X194" i="2" s="1"/>
  <c r="G194" i="2"/>
  <c r="X196" i="2"/>
  <c r="X200" i="2" s="1"/>
  <c r="W203" i="2"/>
  <c r="W213" i="2"/>
  <c r="W196" i="2"/>
  <c r="W208" i="2"/>
  <c r="G225" i="2"/>
  <c r="W217" i="2"/>
  <c r="E28" i="2" l="1"/>
  <c r="X183" i="2"/>
  <c r="Y64" i="2"/>
  <c r="Z64" i="2" s="1"/>
  <c r="Y114" i="2"/>
  <c r="Z114" i="2" s="1"/>
  <c r="W60" i="2"/>
  <c r="Y60" i="2" s="1"/>
  <c r="Z60" i="2" s="1"/>
  <c r="X216" i="2"/>
  <c r="X225" i="2" s="1"/>
  <c r="Y129" i="2"/>
  <c r="Z129" i="2" s="1"/>
  <c r="X60" i="2"/>
  <c r="X126" i="2" s="1"/>
  <c r="W132" i="2"/>
  <c r="Y132" i="2" s="1"/>
  <c r="Z132" i="2" s="1"/>
  <c r="J154" i="2"/>
  <c r="Y115" i="2"/>
  <c r="Z115" i="2" s="1"/>
  <c r="T27" i="2"/>
  <c r="X30" i="2"/>
  <c r="J49" i="2"/>
  <c r="Y42" i="2"/>
  <c r="Z42" i="2" s="1"/>
  <c r="Y41" i="2"/>
  <c r="Z41" i="2" s="1"/>
  <c r="P27" i="2"/>
  <c r="P35" i="2" s="1"/>
  <c r="X21" i="2"/>
  <c r="N27" i="2"/>
  <c r="G126" i="2"/>
  <c r="W30" i="2"/>
  <c r="Y30" i="2" s="1"/>
  <c r="Z30" i="2" s="1"/>
  <c r="J140" i="2"/>
  <c r="Y119" i="2"/>
  <c r="Z119" i="2" s="1"/>
  <c r="Y65" i="2"/>
  <c r="Z65" i="2" s="1"/>
  <c r="Y26" i="2"/>
  <c r="Z26" i="2" s="1"/>
  <c r="P58" i="2"/>
  <c r="X167" i="2"/>
  <c r="Y167" i="2" s="1"/>
  <c r="Z167" i="2" s="1"/>
  <c r="Y142" i="2"/>
  <c r="Z142" i="2" s="1"/>
  <c r="Y44" i="2"/>
  <c r="Z44" i="2" s="1"/>
  <c r="W21" i="2"/>
  <c r="Y21" i="2" s="1"/>
  <c r="Z21" i="2" s="1"/>
  <c r="H27" i="2"/>
  <c r="J126" i="2"/>
  <c r="J225" i="2"/>
  <c r="Y192" i="2"/>
  <c r="Z192" i="2" s="1"/>
  <c r="Y185" i="2"/>
  <c r="Z185" i="2" s="1"/>
  <c r="Y29" i="2"/>
  <c r="Z29" i="2" s="1"/>
  <c r="G140" i="2"/>
  <c r="Y175" i="2"/>
  <c r="Z175" i="2" s="1"/>
  <c r="G49" i="2"/>
  <c r="G154" i="2"/>
  <c r="W216" i="2"/>
  <c r="Y217" i="2"/>
  <c r="Z217" i="2" s="1"/>
  <c r="W200" i="2"/>
  <c r="Y200" i="2" s="1"/>
  <c r="Z200" i="2" s="1"/>
  <c r="Y196" i="2"/>
  <c r="Z196" i="2" s="1"/>
  <c r="Y213" i="2"/>
  <c r="Z213" i="2" s="1"/>
  <c r="W212" i="2"/>
  <c r="Y212" i="2" s="1"/>
  <c r="Z212" i="2" s="1"/>
  <c r="W183" i="2"/>
  <c r="Y183" i="2" s="1"/>
  <c r="Z183" i="2" s="1"/>
  <c r="Y177" i="2"/>
  <c r="Z177" i="2" s="1"/>
  <c r="Y194" i="2"/>
  <c r="Z194" i="2" s="1"/>
  <c r="Y190" i="2"/>
  <c r="Z190" i="2" s="1"/>
  <c r="Y169" i="2"/>
  <c r="Z169" i="2" s="1"/>
  <c r="Q27" i="2"/>
  <c r="S28" i="2"/>
  <c r="S27" i="2" s="1"/>
  <c r="S35" i="2" s="1"/>
  <c r="S226" i="2" s="1"/>
  <c r="S228" i="2" s="1"/>
  <c r="E27" i="2"/>
  <c r="G28" i="2"/>
  <c r="Y156" i="2"/>
  <c r="Z156" i="2" s="1"/>
  <c r="W154" i="2"/>
  <c r="Y154" i="2" s="1"/>
  <c r="Z154" i="2" s="1"/>
  <c r="Y150" i="2"/>
  <c r="Z150" i="2" s="1"/>
  <c r="Y128" i="2"/>
  <c r="Z128" i="2" s="1"/>
  <c r="Y122" i="2"/>
  <c r="Z122" i="2" s="1"/>
  <c r="W49" i="2"/>
  <c r="Y49" i="2" s="1"/>
  <c r="Z49" i="2" s="1"/>
  <c r="Y45" i="2"/>
  <c r="Z45" i="2" s="1"/>
  <c r="W207" i="2"/>
  <c r="Y207" i="2" s="1"/>
  <c r="Z207" i="2" s="1"/>
  <c r="Y208" i="2"/>
  <c r="Z208" i="2" s="1"/>
  <c r="Y203" i="2"/>
  <c r="Z203" i="2" s="1"/>
  <c r="W202" i="2"/>
  <c r="Y202" i="2" s="1"/>
  <c r="Z202" i="2" s="1"/>
  <c r="K27" i="2"/>
  <c r="M28" i="2"/>
  <c r="M27" i="2" s="1"/>
  <c r="M35" i="2" s="1"/>
  <c r="M226" i="2" s="1"/>
  <c r="W58" i="2"/>
  <c r="Y58" i="2" s="1"/>
  <c r="Z58" i="2" s="1"/>
  <c r="Y55" i="2"/>
  <c r="Z55" i="2" s="1"/>
  <c r="V226" i="2"/>
  <c r="V228" i="2" s="1"/>
  <c r="Y13" i="2"/>
  <c r="Z13" i="2" s="1"/>
  <c r="X28" i="2"/>
  <c r="J27" i="2"/>
  <c r="J35" i="2" s="1"/>
  <c r="W126" i="2" l="1"/>
  <c r="W140" i="2"/>
  <c r="Y140" i="2" s="1"/>
  <c r="Z140" i="2" s="1"/>
  <c r="Y126" i="2"/>
  <c r="Z126" i="2" s="1"/>
  <c r="X27" i="2"/>
  <c r="P226" i="2"/>
  <c r="X35" i="2"/>
  <c r="X226" i="2" s="1"/>
  <c r="J226" i="2"/>
  <c r="W28" i="2"/>
  <c r="G27" i="2"/>
  <c r="Y225" i="2"/>
  <c r="Z225" i="2" s="1"/>
  <c r="Y216" i="2"/>
  <c r="Z216" i="2" s="1"/>
  <c r="G35" i="2" l="1"/>
  <c r="G226" i="2" s="1"/>
  <c r="G228" i="2" s="1"/>
  <c r="Y28" i="2"/>
  <c r="Z28" i="2" s="1"/>
  <c r="W27" i="2"/>
  <c r="Y27" i="2" l="1"/>
  <c r="Z27" i="2" s="1"/>
  <c r="W35" i="2"/>
  <c r="W226" i="2" l="1"/>
  <c r="Y35" i="2"/>
  <c r="Y226" i="2" l="1"/>
  <c r="Z226" i="2" s="1"/>
  <c r="Z35" i="2"/>
</calcChain>
</file>

<file path=xl/sharedStrings.xml><?xml version="1.0" encoding="utf-8"?>
<sst xmlns="http://schemas.openxmlformats.org/spreadsheetml/2006/main" count="1082" uniqueCount="587">
  <si>
    <t xml:space="preserve">
</t>
  </si>
  <si>
    <t>Додаток №______</t>
  </si>
  <si>
    <t>до Договору про надання гранту №_____________</t>
  </si>
  <si>
    <t>від "____" _________________ 2021 року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</si>
  <si>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</si>
  <si>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</si>
  <si>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</si>
  <si>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</si>
  <si>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</si>
  <si>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</si>
  <si>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</si>
  <si>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</si>
  <si>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</si>
  <si>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</si>
  <si>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</si>
  <si>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</si>
  <si>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</si>
  <si>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</si>
  <si>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</si>
  <si>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</si>
  <si>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</si>
  <si>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</si>
  <si>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</si>
  <si>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</si>
  <si>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</si>
  <si>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</si>
  <si>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</si>
  <si>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</si>
  <si>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</si>
  <si>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</si>
  <si>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</si>
  <si>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</si>
  <si>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</si>
  <si>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</si>
  <si>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</si>
  <si>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</si>
  <si>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</si>
  <si>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</si>
  <si>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</si>
  <si>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</si>
  <si>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</si>
  <si>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</si>
  <si>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</si>
  <si>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</si>
  <si>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</si>
  <si>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</si>
  <si>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</si>
  <si>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</si>
  <si>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</si>
  <si>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</si>
  <si>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</si>
  <si>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</si>
  <si>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</si>
  <si>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</si>
  <si>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</si>
  <si>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</si>
  <si>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</si>
  <si>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</si>
  <si>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</si>
  <si>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</si>
  <si>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</si>
  <si>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</si>
  <si>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</si>
  <si>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</si>
  <si>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</si>
  <si>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</si>
  <si>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</si>
  <si>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</si>
  <si>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</si>
  <si>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</si>
  <si>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</si>
  <si>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</si>
  <si>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</si>
  <si>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</si>
  <si>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</si>
  <si>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</si>
  <si>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</si>
  <si>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</si>
  <si>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</si>
  <si>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</si>
  <si>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</si>
  <si>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</si>
  <si>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</si>
  <si>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</si>
  <si>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</si>
  <si>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</si>
  <si>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</si>
  <si>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</si>
  <si>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</si>
  <si>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</si>
  <si>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</si>
  <si>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</si>
  <si>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</si>
  <si>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</si>
  <si>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</si>
  <si>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</si>
  <si>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</si>
  <si>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</si>
  <si>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</si>
  <si>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</si>
  <si>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</si>
  <si>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</si>
  <si>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</si>
  <si>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</si>
  <si>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</si>
  <si>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</si>
  <si>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</si>
  <si>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</si>
  <si>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</si>
  <si>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</si>
  <si>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</si>
  <si>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</si>
  <si>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</si>
  <si>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</si>
  <si>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</si>
  <si>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</si>
  <si>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</si>
  <si>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</si>
  <si>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</si>
  <si>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</si>
  <si>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</si>
  <si>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</si>
  <si>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</si>
  <si>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</si>
  <si>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</si>
  <si>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</si>
  <si>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</si>
  <si>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</si>
  <si>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</si>
  <si>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</si>
  <si>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</si>
  <si>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</si>
  <si>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</si>
  <si>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</si>
  <si>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</si>
  <si>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</si>
  <si>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</si>
  <si>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</si>
  <si>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</si>
  <si>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</si>
  <si>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</si>
  <si>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</si>
  <si>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</si>
  <si>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</si>
  <si>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</si>
  <si>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</si>
  <si>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</si>
  <si>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</si>
  <si>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</si>
  <si>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</si>
  <si>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</si>
  <si>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</si>
  <si>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</si>
  <si>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</si>
  <si>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</si>
  <si>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</si>
  <si>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</si>
  <si>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</si>
  <si>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</si>
  <si>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</si>
  <si>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</si>
  <si>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</si>
  <si>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</si>
  <si>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</si>
  <si>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</si>
  <si>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</si>
  <si>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</si>
  <si>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</si>
  <si>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</si>
  <si>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</si>
  <si>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</si>
  <si>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</si>
  <si>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</si>
  <si>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</si>
  <si>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</si>
  <si>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</si>
  <si>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</si>
  <si>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</si>
  <si>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</si>
  <si>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</si>
  <si>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</si>
  <si>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</si>
  <si>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</si>
  <si>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</si>
  <si>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</si>
  <si>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</si>
  <si>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</si>
  <si>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</si>
  <si>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</si>
  <si>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</si>
  <si>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</si>
  <si>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</si>
  <si>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</si>
  <si>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</si>
  <si>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</si>
  <si>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</si>
  <si>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</si>
  <si>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</si>
  <si>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</si>
  <si>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</si>
  <si>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</si>
  <si>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</si>
  <si>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</si>
  <si>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</si>
  <si>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</si>
  <si>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</si>
  <si>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</si>
  <si>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</si>
  <si>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</si>
  <si>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</si>
  <si>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</si>
  <si>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</si>
  <si>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</si>
  <si>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</si>
  <si>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</si>
  <si>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</si>
  <si>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</si>
  <si>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</si>
  <si>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</si>
  <si>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</si>
  <si>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7.3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</si>
  <si>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</si>
  <si>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</si>
  <si>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</si>
  <si>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</si>
  <si>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</si>
  <si>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</si>
  <si>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</si>
  <si>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</si>
  <si>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</si>
  <si>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</si>
  <si>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</si>
  <si>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</si>
  <si>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</si>
  <si>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</si>
  <si>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</si>
  <si>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</si>
  <si>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</si>
  <si>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</si>
  <si>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</si>
  <si>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</si>
  <si>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</si>
  <si>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</si>
  <si>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</si>
  <si>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</si>
  <si>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</si>
  <si>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</si>
  <si>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</si>
  <si>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</si>
  <si>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</si>
  <si>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</si>
  <si>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</si>
  <si>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</si>
  <si>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</si>
  <si>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</si>
  <si>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</si>
  <si>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</si>
  <si>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</si>
  <si>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</si>
  <si>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</si>
  <si>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</si>
  <si>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</si>
  <si>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</si>
  <si>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</si>
  <si>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</si>
  <si>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</si>
  <si>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</si>
  <si>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</si>
  <si>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</si>
  <si>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</si>
  <si>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</si>
  <si>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</si>
  <si>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</si>
  <si>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</si>
  <si>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</si>
  <si>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</si>
  <si>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</si>
  <si>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</si>
  <si>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</si>
  <si>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</si>
  <si>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</si>
  <si>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</si>
  <si>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</si>
  <si>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</si>
  <si>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</si>
  <si>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</si>
  <si>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</si>
  <si>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</si>
  <si>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</si>
  <si>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</si>
  <si>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</si>
  <si>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</si>
  <si>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</si>
  <si>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</si>
  <si>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</si>
  <si>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</si>
  <si>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</si>
  <si>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</si>
  <si>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13.4.3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</si>
  <si>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</si>
  <si>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</si>
  <si>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</si>
  <si>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</si>
  <si>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</si>
  <si>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</si>
  <si>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</si>
  <si>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</si>
  <si>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</si>
  <si>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</si>
  <si>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</si>
  <si>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</si>
  <si>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</si>
  <si>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</si>
  <si>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Третьяков Павло, керівник проекту</t>
  </si>
  <si>
    <t>Кирильчук Валентина , прес-секретар, інформаційний супровід</t>
  </si>
  <si>
    <t>1.3.4</t>
  </si>
  <si>
    <t>Палазенюк Вагентина Головний  бухгалтер</t>
  </si>
  <si>
    <t>1.3.5</t>
  </si>
  <si>
    <t>Інгульський  Ярослав, технічний  супровід наповнення  сайту</t>
  </si>
  <si>
    <t>Ліхачова  Христина, головний  адміністратор та логіст -менеджер</t>
  </si>
  <si>
    <t>Оренда концертної зали в комплексі Гостевія (Вінницька ТГ смт Стиржівка)</t>
  </si>
  <si>
    <t>(діб)</t>
  </si>
  <si>
    <t>Оренда звукового обладнання  (Урочище Табори відпочинку 1, Вінниця смт. Стрижавка)</t>
  </si>
  <si>
    <t>діб</t>
  </si>
  <si>
    <t>4.2.1.1.</t>
  </si>
  <si>
    <t xml:space="preserve"> Акустична система (суб)  </t>
  </si>
  <si>
    <t>4.2.1.2.</t>
  </si>
  <si>
    <t xml:space="preserve"> Акустична система (лінійний масив) </t>
  </si>
  <si>
    <t>4.2.1.3.</t>
  </si>
  <si>
    <t>Пристрій  для  підсилення  звуку</t>
  </si>
  <si>
    <t>4.2.1.4.</t>
  </si>
  <si>
    <t>Пыдсилювач потужності  звуку</t>
  </si>
  <si>
    <t>4.2.1.5.</t>
  </si>
  <si>
    <t xml:space="preserve">Мікшер аналоговий </t>
  </si>
  <si>
    <t>4.2.1.6.</t>
  </si>
  <si>
    <t xml:space="preserve"> Комутаційна  цифрова  мультиссистема забезпечення звукопідсилення</t>
  </si>
  <si>
    <t>4.2.1.7.</t>
  </si>
  <si>
    <t xml:space="preserve"> Мікшер цифровий </t>
  </si>
  <si>
    <t>4.2.1.8.</t>
  </si>
  <si>
    <t>Пристрій для забезпечення звукопідсилення кожного учасника</t>
  </si>
  <si>
    <t>4.2.1.9.</t>
  </si>
  <si>
    <t>4.2.1.10.</t>
  </si>
  <si>
    <t xml:space="preserve">Монітор </t>
  </si>
  <si>
    <t>4.2.1.11.</t>
  </si>
  <si>
    <t xml:space="preserve">Ноутбук </t>
  </si>
  <si>
    <t>4.2.1.12.</t>
  </si>
  <si>
    <t xml:space="preserve"> Мікрофон для бас-бочки </t>
  </si>
  <si>
    <t>4.2.1.13.</t>
  </si>
  <si>
    <t xml:space="preserve"> Мікрофон конденсаторний  </t>
  </si>
  <si>
    <t>4.2.1.14.</t>
  </si>
  <si>
    <t xml:space="preserve">Мікрофон конденсаторний </t>
  </si>
  <si>
    <t>4.2.1.15.</t>
  </si>
  <si>
    <t xml:space="preserve"> Мікрофон динамічний </t>
  </si>
  <si>
    <t>4.2.1.16.</t>
  </si>
  <si>
    <t>4.2.1.17.</t>
  </si>
  <si>
    <t xml:space="preserve">Радіомікрофон динамічний </t>
  </si>
  <si>
    <t>4.2.1.18.</t>
  </si>
  <si>
    <t xml:space="preserve"> Стійка мікрофонна журавель </t>
  </si>
  <si>
    <t>Оренда світлового обладнання (Урочище Табори відпочинку 1, Вінниця смт. Стрижавка)</t>
  </si>
  <si>
    <t>4.2.2.1</t>
  </si>
  <si>
    <t xml:space="preserve">Комп'ютерний інтерфейс </t>
  </si>
  <si>
    <t>4.2.2.2</t>
  </si>
  <si>
    <t>Пристрій  для  забезпечення  телевізійного та  сценічного світла</t>
  </si>
  <si>
    <t>4.2.2.3</t>
  </si>
  <si>
    <t>4.2.2.4</t>
  </si>
  <si>
    <t xml:space="preserve"> Слідкуюча пушка </t>
  </si>
  <si>
    <t>4.2.2.5</t>
  </si>
  <si>
    <t xml:space="preserve">Генератор туману </t>
  </si>
  <si>
    <t>4.2.2.6</t>
  </si>
  <si>
    <t xml:space="preserve">Пульт управління </t>
  </si>
  <si>
    <t>4.2.2.7</t>
  </si>
  <si>
    <t xml:space="preserve">Комутація </t>
  </si>
  <si>
    <t>4.2.3.1</t>
  </si>
  <si>
    <t xml:space="preserve">Сценічний подіум розміром                5 на 2  (комплект) </t>
  </si>
  <si>
    <t>4.2.3.2</t>
  </si>
  <si>
    <t xml:space="preserve">Ніжки подіумні оснащені спеціальними п'ятками з пластикату  (H 0,5 м) </t>
  </si>
  <si>
    <t>4.2.3.3</t>
  </si>
  <si>
    <t xml:space="preserve">Сходинки маршові(anti-slip) (комплект) </t>
  </si>
  <si>
    <t>4.2.3.4</t>
  </si>
  <si>
    <t xml:space="preserve">Зажими міжподіумні </t>
  </si>
  <si>
    <t>4.2.3.5</t>
  </si>
  <si>
    <t xml:space="preserve">Зажими для ніжок подіуму  </t>
  </si>
  <si>
    <t>4.2.3.6</t>
  </si>
  <si>
    <t xml:space="preserve">Ферма для підвісу світла 1м. </t>
  </si>
  <si>
    <t>4.2.3.7</t>
  </si>
  <si>
    <t xml:space="preserve">Таль ланцюгова 9м (1000кг) </t>
  </si>
  <si>
    <t>Оренда сценічних конструкцій (Урочище Табори відпочинку 1, Вінниця смт. Стрижавка)</t>
  </si>
  <si>
    <t>4.2.4</t>
  </si>
  <si>
    <t>Оренда обладнання для відеозапису офф лайн резиденції (Урочище Табори відпочинку 1, Вінниця смт. Стрижавка)</t>
  </si>
  <si>
    <t>4.2.4.1</t>
  </si>
  <si>
    <t xml:space="preserve">Екран проекційний 3х2 м </t>
  </si>
  <si>
    <t>4.2.4.2</t>
  </si>
  <si>
    <t xml:space="preserve">Відеокамера </t>
  </si>
  <si>
    <t>4.2.4.3</t>
  </si>
  <si>
    <t xml:space="preserve"> Відеокарта </t>
  </si>
  <si>
    <t>4.2.4.4</t>
  </si>
  <si>
    <t>4.2.5.</t>
  </si>
  <si>
    <t>Оренда обладнання для трансляції на You Tube канал</t>
  </si>
  <si>
    <t>4.2.5.1</t>
  </si>
  <si>
    <t>4.2.5.2</t>
  </si>
  <si>
    <t xml:space="preserve">Система титрування і відтворення контенту </t>
  </si>
  <si>
    <t>4.2.5.3</t>
  </si>
  <si>
    <t xml:space="preserve">Система службового зв’язку операторів та режисера </t>
  </si>
  <si>
    <t>4.2.5.4</t>
  </si>
  <si>
    <t xml:space="preserve">Сервер трансляції </t>
  </si>
  <si>
    <t>4.2.5.5</t>
  </si>
  <si>
    <t xml:space="preserve">Квадрокоптер з  системою трансляції в реальному часі </t>
  </si>
  <si>
    <t>Оренда автобусу для перевезення менторів   виконавців  Київ – Вінниця – Київ,  Київ – Вінниця – Київ ( 2 трансфери) 260 км х 2 х 27,0грн/км</t>
  </si>
  <si>
    <t xml:space="preserve">Харчування учасників - сесійного молодіжного джазового бенду   </t>
  </si>
  <si>
    <t xml:space="preserve">Послуги з організації кави - брейк для глядачів резиденції </t>
  </si>
  <si>
    <t xml:space="preserve">Розробка  дизайну  макету  </t>
  </si>
  <si>
    <t xml:space="preserve">Друк інформаційних плакатів щодо участі у сесійному бенді.  </t>
  </si>
  <si>
    <t xml:space="preserve">Друк буклетів </t>
  </si>
  <si>
    <t xml:space="preserve">Послуги з фото та відео зйомки (4 дні ) </t>
  </si>
  <si>
    <t>день</t>
  </si>
  <si>
    <t>Виготовлення відеороликів та аудіороликів проекту (2 одиниці)</t>
  </si>
  <si>
    <t>од</t>
  </si>
  <si>
    <t>Послуги з трансляції на канал You Tube та професійна з'омка проєкту (4 дні)</t>
  </si>
  <si>
    <t>місяць</t>
  </si>
  <si>
    <t xml:space="preserve">Виготовлення коротких інформаційних відео фільмів з рецептами успіху  музикантів – учасників проекту </t>
  </si>
  <si>
    <t>Переклад на українську мову та англійську текстів для відео джазових не уроків</t>
  </si>
  <si>
    <t>Послуги з перекладу буклету з української на  англійську мову (40 сторінок) х 200</t>
  </si>
  <si>
    <t xml:space="preserve">Готельні послуги (25 осіб) х 3 доби х 450 грн </t>
  </si>
  <si>
    <t>Послуги з написання текстів для сценраіїв  джазових неуроків та обробку інформації про артистів</t>
  </si>
  <si>
    <t xml:space="preserve">Послуга  по проведенню майстер- класів за  участі  іноземних  менторів </t>
  </si>
  <si>
    <t xml:space="preserve"> </t>
  </si>
  <si>
    <t>ГО "Інститут культурної політики"</t>
  </si>
  <si>
    <t>Назва конкурсної програми: Навчання. Обміни. Резиденції. Дебюти</t>
  </si>
  <si>
    <t>Назва ЛОТ-у: 3. Резиденції</t>
  </si>
  <si>
    <t xml:space="preserve">Назва Заявника: </t>
  </si>
  <si>
    <t xml:space="preserve">
Громадська організація "Інститут культурної політики"
</t>
  </si>
  <si>
    <t xml:space="preserve">Назва проєкту: Музична резиденція "Джазова НЕ школа" </t>
  </si>
  <si>
    <t>Дата початку проєкту: липень 2021</t>
  </si>
  <si>
    <t>Дата завершення проєкту: жовтень 2021</t>
  </si>
  <si>
    <t xml:space="preserve">Голова правління  </t>
  </si>
  <si>
    <t>Третьяков   П.В.</t>
  </si>
  <si>
    <t xml:space="preserve">Голова  правління </t>
  </si>
  <si>
    <t>дог015-556</t>
  </si>
  <si>
    <t>дог014-556</t>
  </si>
  <si>
    <t>Дог 020/556</t>
  </si>
  <si>
    <t>дог 019/556</t>
  </si>
  <si>
    <t>дог 017/556</t>
  </si>
  <si>
    <t>дог 016/556</t>
  </si>
  <si>
    <t>дог 018/556</t>
  </si>
  <si>
    <t xml:space="preserve">Сума 16500 склапдається з наступного    (  4 доби  х 4125 грн\доба  ( 4125  = 25 учасників х 165 грн/учасник) </t>
  </si>
  <si>
    <t xml:space="preserve">вартість  складає 12500 грн\ доба  х 2  доби  </t>
  </si>
  <si>
    <t xml:space="preserve">Сума складається з  двох :  29000 грн  -   виготовлення коротких інформаційних роликів на  кожного учасника та  19000,00    грн    -   підсумковий фільм  з про кожного учасника) </t>
  </si>
  <si>
    <t>Сума 72000 складається з двох  сум  -  49200 онлайн  семінари + 22800 офлайн семінари</t>
  </si>
  <si>
    <t>за період з липня по жовтня 2021 року</t>
  </si>
  <si>
    <t>Додаток №1</t>
  </si>
  <si>
    <t>до Звіту незалежного аудитора
"27" жовтня 2021 року</t>
  </si>
  <si>
    <t xml:space="preserve">Директор ПП "АФ Служба аудиту"                                                                                                                                                                            </t>
  </si>
  <si>
    <t xml:space="preserve"> _____________________  Якимчук В.І.</t>
  </si>
  <si>
    <t>*Реєстр документів, що підтверджують достовірність витрат та цільове використання коштів</t>
  </si>
  <si>
    <r>
      <t xml:space="preserve">за проектом </t>
    </r>
    <r>
      <rPr>
        <b/>
        <u/>
        <sz val="14"/>
        <color theme="1"/>
        <rFont val="Calibri"/>
        <family val="2"/>
        <charset val="204"/>
        <scheme val="minor"/>
      </rPr>
      <t>4NORD31 - 05358 "Музична резиденція "Джазова НЕ школа" в рамках проведення 25-го міжнародного джазового фестивалю VINNYTSIA JAZZFEST - 2021"</t>
    </r>
  </si>
  <si>
    <t>(назва проекту)</t>
  </si>
  <si>
    <r>
      <t>у період з</t>
    </r>
    <r>
      <rPr>
        <b/>
        <u/>
        <sz val="14"/>
        <color theme="1"/>
        <rFont val="Calibri"/>
        <family val="2"/>
        <charset val="204"/>
        <scheme val="minor"/>
      </rPr>
      <t xml:space="preserve"> липень 2021</t>
    </r>
    <r>
      <rPr>
        <b/>
        <sz val="14"/>
        <color theme="1"/>
        <rFont val="Calibri"/>
        <family val="2"/>
        <charset val="204"/>
        <scheme val="minor"/>
      </rPr>
      <t xml:space="preserve"> року по </t>
    </r>
    <r>
      <rPr>
        <b/>
        <u/>
        <sz val="14"/>
        <color theme="1"/>
        <rFont val="Calibri"/>
        <family val="2"/>
        <charset val="204"/>
        <scheme val="minor"/>
      </rPr>
      <t xml:space="preserve">жовтень 2021 </t>
    </r>
    <r>
      <rPr>
        <b/>
        <sz val="14"/>
        <color theme="1"/>
        <rFont val="Calibri"/>
        <family val="2"/>
        <charset val="204"/>
        <scheme val="minor"/>
      </rPr>
      <t>року</t>
    </r>
  </si>
  <si>
    <t>Витрати за даними звіту про використання гранту</t>
  </si>
  <si>
    <t>Документально підтверджено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</si>
  <si>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</si>
  <si>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</si>
  <si>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</si>
  <si>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</si>
  <si>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</si>
  <si>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</si>
  <si>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</si>
  <si>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Винагорода членам команди проєкту</t>
  </si>
  <si>
    <t>Ф.о. Ліхачова Христина Олександрівна (3326504441)</t>
  </si>
  <si>
    <t>дог. №001/556 від 01.07.2021</t>
  </si>
  <si>
    <t>Акт №1 від 31.07.21р.,         Акт №2 від 31.08.21р.,              Акт №3 від 30.09.21р.,            Акт №4 від 27.10.21р.</t>
  </si>
  <si>
    <r>
      <t xml:space="preserve">п.д.0081 від 30.07.21, п.д. </t>
    </r>
    <r>
      <rPr>
        <sz val="10"/>
        <rFont val="Calibri"/>
        <family val="2"/>
        <charset val="204"/>
        <scheme val="minor"/>
      </rPr>
      <t>ПДФО</t>
    </r>
    <r>
      <rPr>
        <sz val="11"/>
        <rFont val="Calibri"/>
        <family val="2"/>
        <charset val="204"/>
        <scheme val="minor"/>
      </rPr>
      <t xml:space="preserve"> 0085 від 30.07.21, п.д ВЗ 009286 від 30.07.21;   п.д.00146 від 31.08.21, п.д. ПДФО 00147 від 31.08.21, п.д ВЗ 00148 від 31.08.21; п.д.00197 від 30.09.21, п.д. ПДФО 00198 від 30.09.21, п.д ВЗ 00199 від 30.09.21   </t>
    </r>
  </si>
  <si>
    <t>Ф.о. Третьяков Павло Вікторович (2648704857)</t>
  </si>
  <si>
    <t>дог. №002/556 від 01.07.2021</t>
  </si>
  <si>
    <t xml:space="preserve">Акт №1 від 31.07.21р.,         Акт №2 від 31.08.21р.,              Акт №3 від 30.09.21р.,            Акт №4 від 27.10.21р. </t>
  </si>
  <si>
    <t xml:space="preserve">п.д.00202 від 30.09.21, п.д. ПДФО 00198 від 30.09.21, п.д ВЗ 00199 від 30.09.21  </t>
  </si>
  <si>
    <t>Ф.о. Кирильчук Валентина Петрівна (3167008748)</t>
  </si>
  <si>
    <t>дог. №003/556 від 01.07.2021</t>
  </si>
  <si>
    <t>п.д.0082 від 30.07.21, п.д. ПДФО 0085 від 30.07.21, п.д ВЗ 0086 від 30.07.21; п.д.00144 від 31.08.21, п.д. ПДФО 00147 від 31.08.21, п.д ВЗ 00148 від 31.08.21; п.д.00195 від 30.09.21, п.д. ПДФО 00198 від 30.09.21, п.д ВЗ 00199  від 30.09.21</t>
  </si>
  <si>
    <t>Ф.о. Палазенюк Вагентина Іванівна (2329807223)</t>
  </si>
  <si>
    <t>дог. №004/556 від 01.07.2021</t>
  </si>
  <si>
    <t>п.д.0083 від 30.07.21, п.д. ПДФО 0085 від 30.07.21, п.д ВЗ 0086 від 30.07.21; п.д.00145 від 31.08.21, п.д. ПДФО 00147 від 31.08.21, п.д ВЗ 00148 від 31.08.21; п.д.00196 від 30.09.21, п.д. ПДФО 00198 від 30.09.21, п.д ВЗ 00199  від 30.09.21</t>
  </si>
  <si>
    <t>Ф.о. Інгульський  Ярослав Валентинович (3117920799)</t>
  </si>
  <si>
    <t>дог. №005/556 від 01.07.2021</t>
  </si>
  <si>
    <t xml:space="preserve">Акт №1 від 31.07.21р.,         Акт №2 від 31.08.21р.,              Акт №3 від 30.09.21р.          </t>
  </si>
  <si>
    <t xml:space="preserve">п.д.0084 від 30.07.21, п.д. ПДФО 0085 від 30.07.21, п.д ВЗ 0086 від 30.07.21; п.д.00135 від 31.08.21, п.д. ПДФО 00147 від 31.08.21, п.д ВЗ 00148 від 31.08.21; п.д.00201 від 30.09.21, п.д. ПДФО 00198 від 30.09.21, п.д ВЗ 00199 від 30.09.21  </t>
  </si>
  <si>
    <t>п.д. №0087 від 30.07.21р.,              п.д. №00149 від 31.08.21р.                       п.д. №00200 від 30.09.21р.</t>
  </si>
  <si>
    <t>НТП у формі ТОВ-фірма "ММ ХАЙТЕК" ЛТД (1331365)</t>
  </si>
  <si>
    <t>Дог. №012/556 від 31.08.2021 р.</t>
  </si>
  <si>
    <t>Акт №1 від 03.10.21р.</t>
  </si>
  <si>
    <t>п.д. №00183 від 19.09.21р.,              п.д. №00216 від 04.10.21р.</t>
  </si>
  <si>
    <t>4.2.1. (4.2.1.1 -  4.2.1.5; 4.2.1.7)</t>
  </si>
  <si>
    <t>ФОП Ященко Віталій Володимирович (2665203051)</t>
  </si>
  <si>
    <t>Дог. №015/556 від 04.09.2021 р.</t>
  </si>
  <si>
    <t>Акт №б/н від 04.10.21р.</t>
  </si>
  <si>
    <t>п.д. №00239 від 08.10.21р.</t>
  </si>
  <si>
    <t>4.2.1. (4.2.1.6; 4.2.1.8 -  4.2.1.18)</t>
  </si>
  <si>
    <t>ФОП Грицюк  Юрій Володимирович (2710116532)</t>
  </si>
  <si>
    <t>Дог. №014/556 від 04.09.2021 р.</t>
  </si>
  <si>
    <t>п.д. №00238 від 08.10.21р.</t>
  </si>
  <si>
    <t>4.2.2. (4.2.2.2)</t>
  </si>
  <si>
    <t>ФОП Мельник Ганна Олексіївна (2973217321)</t>
  </si>
  <si>
    <t>Дог. №016/556 від 04.09.2021 р.</t>
  </si>
  <si>
    <t>п.д. №00236 від 05.10.21р.</t>
  </si>
  <si>
    <t>4.2.2. (4.2.2.1; 4.2.2.3-4.2.2.7)</t>
  </si>
  <si>
    <t>Дог. №017/556 від 04.09.2021 р.</t>
  </si>
  <si>
    <t>4.2.3. (4.2.3.1-4.2.3.5)</t>
  </si>
  <si>
    <t>ФОП Гриценко Олександр Миколайович (2854308172)</t>
  </si>
  <si>
    <t>Дог. №018/556 від 04.09.2021 р.</t>
  </si>
  <si>
    <t>4.2.4 (4.2.4.1-4.2.4.4)</t>
  </si>
  <si>
    <t>ФОП Черевик Володимир Володимирович (2800107978)</t>
  </si>
  <si>
    <t>Дог. №019/556 від 04.09.2021 р.</t>
  </si>
  <si>
    <t>4.2.5 (4.2.5.1-4.2.5.4)</t>
  </si>
  <si>
    <t>Дог. №020/556 від 14.09.2021 р.</t>
  </si>
  <si>
    <t>п.д. №00240 від 08.10.21р.</t>
  </si>
  <si>
    <t>Оренда автобусу для перевезення менторів   виконавців  Київ–Вінниця–Київ,  Київ–Вінниця–Київ ( 2 трансфери) 260 км х 2 х 27,0грн/км</t>
  </si>
  <si>
    <t>ФОП Ходацький Артем Володимирович (3296906415)</t>
  </si>
  <si>
    <t>Дог. №009/556 від 16.08.2021 р.</t>
  </si>
  <si>
    <t>Акт №1 від 04.10.21р.</t>
  </si>
  <si>
    <t>п.д. №00213 від 04.10.21р.</t>
  </si>
  <si>
    <t>ФОП Святенко Ігор Васильович (3276521951)</t>
  </si>
  <si>
    <t>Дог. №008/556 від 16.08.2021 р.</t>
  </si>
  <si>
    <t>Акт №б/н від 02.10.21р.</t>
  </si>
  <si>
    <t>п.д. №00193 від 26.09.21р.,           п.д. №00212 від 04.10.21р</t>
  </si>
  <si>
    <t>Дог. №010/556 від 16.08.2021 р.</t>
  </si>
  <si>
    <t>Акт №б/н від 03.10.21р.</t>
  </si>
  <si>
    <t>п.д. №00192 від 26.09.21р.,           п.д. №00214 від 04.10.21р</t>
  </si>
  <si>
    <t>ФОП Можарова Лариса Юхимівна (1654401426)</t>
  </si>
  <si>
    <t>Дог. №001/556 від 10.07.2021 р.</t>
  </si>
  <si>
    <t>Акт №001/556 від 21.07.21р.</t>
  </si>
  <si>
    <t>п.д. №0079 від 22.07.21р.</t>
  </si>
  <si>
    <t>7.2; 7.3</t>
  </si>
  <si>
    <t>Друк інформаційних плакатів щодо участі у сесійному бенді та                    Друк буклетів</t>
  </si>
  <si>
    <t>ФОП Михайленко Світлана Леонідівна (3214715083)</t>
  </si>
  <si>
    <t>Дог. №004/556 від 29.07.2021 р.</t>
  </si>
  <si>
    <t>накл.№1 від 05.08.21р., акт на списання  №1 від 05.10.2021р.</t>
  </si>
  <si>
    <t>п.д. №00104 від 07.08.21р.</t>
  </si>
  <si>
    <t>9.1</t>
  </si>
  <si>
    <t>ФОП Радзіковська Дарія Миколаївна (3092006942)</t>
  </si>
  <si>
    <t>Дог. №022/556 від 14.09.2021 р.</t>
  </si>
  <si>
    <t>п.д. №00218 від 04.10.21р.</t>
  </si>
  <si>
    <t>9.2</t>
  </si>
  <si>
    <t>Дог. №003/556 від 29.07.2021 р.</t>
  </si>
  <si>
    <t>Акт №б/н від 05.08.21р.</t>
  </si>
  <si>
    <t>п.д. №00103 від 07.08.21р.</t>
  </si>
  <si>
    <t>Дог. №005/556 від 29.07.2021 р.</t>
  </si>
  <si>
    <t>п.д. №00105 від 07.08.21р.</t>
  </si>
  <si>
    <t>9.3</t>
  </si>
  <si>
    <t>ФОП Ткачук Анатолый Федорович (2868417335)</t>
  </si>
  <si>
    <t>Дог. №023/556 від 20.09.2021 р.</t>
  </si>
  <si>
    <t>п.д. №00219 від 04.10.21р.</t>
  </si>
  <si>
    <t>9.4</t>
  </si>
  <si>
    <t>ТОВ "АВР Фенікс Медіа" (37980224)</t>
  </si>
  <si>
    <t>Дог. №002/556 від 21.07.2021 р.</t>
  </si>
  <si>
    <t xml:space="preserve">Акт №1 від 04.08.21р.,         Акт №2 від 04.10.21р.             </t>
  </si>
  <si>
    <t>п.д. №00102 від 07.08.21р.,           п.д. №00235 від 05.10.21р</t>
  </si>
  <si>
    <t>9.5</t>
  </si>
  <si>
    <t>Дог. №013/556 від 16.08.2021 р.</t>
  </si>
  <si>
    <t>п.д. №00217 від 04.10.21р.</t>
  </si>
  <si>
    <t>Дог. №021/556 від 15.09.2021 р.</t>
  </si>
  <si>
    <t>Акт №б/н від 15.10.21р.</t>
  </si>
  <si>
    <t>12.2</t>
  </si>
  <si>
    <t>ФОП Харута Катерина Вікторівна (3524209801)</t>
  </si>
  <si>
    <t>Дог. №026/556 від 30.09.2021 р.</t>
  </si>
  <si>
    <t>Акт №б/н від 10.10.21р.</t>
  </si>
  <si>
    <t>12.3</t>
  </si>
  <si>
    <t>Дог. №007/556 від 29.07.2021 р.</t>
  </si>
  <si>
    <t>Акт №б/н від 06.09.21р.</t>
  </si>
  <si>
    <t>п.д. №00211 від 04.10.21р.</t>
  </si>
  <si>
    <t>Дог. №011/556 від 16.08.2021 р.</t>
  </si>
  <si>
    <t>Акт №2 від 03.10.21р.</t>
  </si>
  <si>
    <t>п.д. №00194 від 26.09.21р.,           п.д. №00215 від 04.10.21р</t>
  </si>
  <si>
    <t>Дог. №025/556 від 30.09.2021 р.</t>
  </si>
  <si>
    <t>ФОП Каць Ірина Рафаїлівна (2793504463)</t>
  </si>
  <si>
    <t>Дог. №006/556 від 29.07.2021 р.</t>
  </si>
  <si>
    <t>Акт №б/н від 31.08.21р.</t>
  </si>
  <si>
    <t>п.д. №00177 від 01.09.21р.</t>
  </si>
  <si>
    <t>ФОП Діброва Владислав Вячеславович (3194217811)</t>
  </si>
  <si>
    <t>Дог. №024/556 від 28.09.2021 р.</t>
  </si>
  <si>
    <t>п.д. №00220 від 04.10.21р.</t>
  </si>
  <si>
    <t>ЗАГАЛЬНА СУМА:</t>
  </si>
  <si>
    <t>Витрати за даними звіту за рахунок співфінансування</t>
  </si>
  <si>
    <t>ПП "АФ "Служба аудиту"</t>
  </si>
  <si>
    <t>Дог. №21-21 від 30.09.2021 р.</t>
  </si>
  <si>
    <t>Акт №б/н від 27.10.21р.</t>
  </si>
  <si>
    <t>п.д. №16 від 22.10.21р.</t>
  </si>
  <si>
    <t>Витрати за даними звіту за рахунок реінвестицій</t>
  </si>
  <si>
    <t>Примітка: Заповнюється незалежним аудитором.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</si>
</sst>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55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color theme="1"/>
      <name val="Calibri"/>
      <family val="2"/>
      <charset val="204"/>
    </font>
    <font>
      <b/>
      <i/>
      <sz val="10"/>
      <color theme="4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vertAlign val="superscript"/>
      <sz val="14"/>
      <color theme="1"/>
      <name val="Calibri"/>
      <family val="2"/>
      <charset val="204"/>
      <scheme val="minor"/>
    </font>
    <font>
      <b/>
      <sz val="10.5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.5"/>
      <color theme="1"/>
      <name val="Arial"/>
      <family val="2"/>
      <charset val="204"/>
    </font>
    <font>
      <b/>
      <i/>
      <sz val="10.5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8" xfId="0" applyNumberFormat="1" applyFont="1" applyBorder="1" applyAlignment="1">
      <alignment horizontal="center" wrapText="1"/>
    </xf>
    <xf numFmtId="14" fontId="0" fillId="0" borderId="0" xfId="0" applyNumberFormat="1" applyFont="1"/>
    <xf numFmtId="10" fontId="7" fillId="0" borderId="13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0" fontId="7" fillId="0" borderId="20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10" fontId="7" fillId="0" borderId="8" xfId="0" applyNumberFormat="1" applyFont="1" applyBorder="1" applyAlignment="1">
      <alignment horizontal="center" vertical="center"/>
    </xf>
    <xf numFmtId="10" fontId="7" fillId="0" borderId="23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10" fontId="7" fillId="0" borderId="24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10" fontId="7" fillId="0" borderId="29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5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4" fontId="2" fillId="2" borderId="41" xfId="0" applyNumberFormat="1" applyFont="1" applyFill="1" applyBorder="1" applyAlignment="1">
      <alignment horizontal="center"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164" fontId="2" fillId="2" borderId="43" xfId="0" applyNumberFormat="1" applyFont="1" applyFill="1" applyBorder="1" applyAlignment="1">
      <alignment horizontal="center" vertical="center" wrapText="1"/>
    </xf>
    <xf numFmtId="164" fontId="2" fillId="2" borderId="44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 wrapText="1"/>
    </xf>
    <xf numFmtId="3" fontId="2" fillId="3" borderId="40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18" fillId="4" borderId="45" xfId="0" applyFont="1" applyFill="1" applyBorder="1" applyAlignment="1">
      <alignment vertical="center"/>
    </xf>
    <xf numFmtId="0" fontId="18" fillId="4" borderId="46" xfId="0" applyFont="1" applyFill="1" applyBorder="1" applyAlignment="1">
      <alignment horizontal="center" vertical="center"/>
    </xf>
    <xf numFmtId="0" fontId="18" fillId="4" borderId="47" xfId="0" applyFont="1" applyFill="1" applyBorder="1" applyAlignment="1">
      <alignment vertical="center" wrapText="1"/>
    </xf>
    <xf numFmtId="0" fontId="0" fillId="4" borderId="47" xfId="0" applyFont="1" applyFill="1" applyBorder="1" applyAlignment="1">
      <alignment horizontal="center" vertical="center"/>
    </xf>
    <xf numFmtId="4" fontId="0" fillId="4" borderId="47" xfId="0" applyNumberFormat="1" applyFont="1" applyFill="1" applyBorder="1" applyAlignment="1">
      <alignment horizontal="right" vertical="center"/>
    </xf>
    <xf numFmtId="4" fontId="19" fillId="4" borderId="47" xfId="0" applyNumberFormat="1" applyFont="1" applyFill="1" applyBorder="1" applyAlignment="1">
      <alignment horizontal="right" vertical="center"/>
    </xf>
    <xf numFmtId="0" fontId="0" fillId="4" borderId="42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48" xfId="0" applyFont="1" applyFill="1" applyBorder="1" applyAlignment="1">
      <alignment vertical="center"/>
    </xf>
    <xf numFmtId="0" fontId="2" fillId="5" borderId="41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vertical="center"/>
    </xf>
    <xf numFmtId="0" fontId="1" fillId="5" borderId="46" xfId="0" applyFont="1" applyFill="1" applyBorder="1" applyAlignment="1">
      <alignment horizontal="center" vertical="center"/>
    </xf>
    <xf numFmtId="4" fontId="1" fillId="5" borderId="46" xfId="0" applyNumberFormat="1" applyFont="1" applyFill="1" applyBorder="1" applyAlignment="1">
      <alignment horizontal="right" vertical="center"/>
    </xf>
    <xf numFmtId="4" fontId="15" fillId="5" borderId="46" xfId="0" applyNumberFormat="1" applyFont="1" applyFill="1" applyBorder="1" applyAlignment="1">
      <alignment horizontal="right" vertical="center"/>
    </xf>
    <xf numFmtId="0" fontId="1" fillId="5" borderId="49" xfId="0" applyFont="1" applyFill="1" applyBorder="1" applyAlignment="1">
      <alignment vertical="center"/>
    </xf>
    <xf numFmtId="165" fontId="2" fillId="6" borderId="50" xfId="0" applyNumberFormat="1" applyFont="1" applyFill="1" applyBorder="1" applyAlignment="1">
      <alignment vertical="top"/>
    </xf>
    <xf numFmtId="49" fontId="2" fillId="6" borderId="51" xfId="0" applyNumberFormat="1" applyFont="1" applyFill="1" applyBorder="1" applyAlignment="1">
      <alignment horizontal="center" vertical="top"/>
    </xf>
    <xf numFmtId="0" fontId="20" fillId="6" borderId="52" xfId="0" applyFont="1" applyFill="1" applyBorder="1" applyAlignment="1">
      <alignment vertical="top" wrapText="1"/>
    </xf>
    <xf numFmtId="0" fontId="2" fillId="6" borderId="53" xfId="0" applyFont="1" applyFill="1" applyBorder="1" applyAlignment="1">
      <alignment horizontal="center" vertical="top"/>
    </xf>
    <xf numFmtId="4" fontId="2" fillId="6" borderId="54" xfId="0" applyNumberFormat="1" applyFont="1" applyFill="1" applyBorder="1" applyAlignment="1">
      <alignment horizontal="right" vertical="top"/>
    </xf>
    <xf numFmtId="4" fontId="2" fillId="6" borderId="55" xfId="0" applyNumberFormat="1" applyFont="1" applyFill="1" applyBorder="1" applyAlignment="1">
      <alignment horizontal="right" vertical="top"/>
    </xf>
    <xf numFmtId="4" fontId="2" fillId="6" borderId="56" xfId="0" applyNumberFormat="1" applyFont="1" applyFill="1" applyBorder="1" applyAlignment="1">
      <alignment horizontal="right" vertical="top"/>
    </xf>
    <xf numFmtId="4" fontId="15" fillId="6" borderId="57" xfId="0" applyNumberFormat="1" applyFont="1" applyFill="1" applyBorder="1" applyAlignment="1">
      <alignment horizontal="right" vertical="top"/>
    </xf>
    <xf numFmtId="10" fontId="15" fillId="6" borderId="57" xfId="0" applyNumberFormat="1" applyFont="1" applyFill="1" applyBorder="1" applyAlignment="1">
      <alignment horizontal="right" vertical="top"/>
    </xf>
    <xf numFmtId="0" fontId="2" fillId="6" borderId="56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8" xfId="0" applyNumberFormat="1" applyFont="1" applyBorder="1" applyAlignment="1">
      <alignment vertical="top"/>
    </xf>
    <xf numFmtId="49" fontId="3" fillId="0" borderId="21" xfId="0" applyNumberFormat="1" applyFont="1" applyBorder="1" applyAlignment="1">
      <alignment horizontal="center" vertical="top"/>
    </xf>
    <xf numFmtId="0" fontId="4" fillId="0" borderId="59" xfId="0" applyFont="1" applyBorder="1" applyAlignment="1">
      <alignment vertical="top" wrapText="1"/>
    </xf>
    <xf numFmtId="0" fontId="1" fillId="0" borderId="58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60" xfId="0" applyNumberFormat="1" applyFont="1" applyBorder="1" applyAlignment="1">
      <alignment horizontal="right" vertical="top"/>
    </xf>
    <xf numFmtId="4" fontId="15" fillId="0" borderId="20" xfId="0" applyNumberFormat="1" applyFont="1" applyBorder="1" applyAlignment="1">
      <alignment horizontal="right" vertical="top"/>
    </xf>
    <xf numFmtId="4" fontId="15" fillId="0" borderId="61" xfId="0" applyNumberFormat="1" applyFont="1" applyBorder="1" applyAlignment="1">
      <alignment horizontal="right" vertical="top"/>
    </xf>
    <xf numFmtId="10" fontId="15" fillId="0" borderId="61" xfId="0" applyNumberFormat="1" applyFont="1" applyBorder="1" applyAlignment="1">
      <alignment horizontal="right" vertical="top"/>
    </xf>
    <xf numFmtId="0" fontId="1" fillId="0" borderId="6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2" xfId="0" applyNumberFormat="1" applyFont="1" applyBorder="1" applyAlignment="1">
      <alignment vertical="top"/>
    </xf>
    <xf numFmtId="49" fontId="3" fillId="0" borderId="22" xfId="0" applyNumberFormat="1" applyFont="1" applyBorder="1" applyAlignment="1">
      <alignment horizontal="center" vertical="top"/>
    </xf>
    <xf numFmtId="0" fontId="1" fillId="0" borderId="62" xfId="0" applyFont="1" applyBorder="1" applyAlignment="1">
      <alignment horizontal="center" vertical="top"/>
    </xf>
    <xf numFmtId="4" fontId="1" fillId="0" borderId="63" xfId="0" applyNumberFormat="1" applyFont="1" applyBorder="1" applyAlignment="1">
      <alignment horizontal="right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64" xfId="0" applyNumberFormat="1" applyFont="1" applyBorder="1" applyAlignment="1">
      <alignment horizontal="right" vertical="top"/>
    </xf>
    <xf numFmtId="4" fontId="15" fillId="0" borderId="2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0" fontId="20" fillId="6" borderId="65" xfId="0" applyFont="1" applyFill="1" applyBorder="1" applyAlignment="1">
      <alignment vertical="top" wrapText="1"/>
    </xf>
    <xf numFmtId="0" fontId="2" fillId="6" borderId="50" xfId="0" applyFont="1" applyFill="1" applyBorder="1" applyAlignment="1">
      <alignment horizontal="center" vertical="top"/>
    </xf>
    <xf numFmtId="4" fontId="2" fillId="6" borderId="66" xfId="0" applyNumberFormat="1" applyFont="1" applyFill="1" applyBorder="1" applyAlignment="1">
      <alignment horizontal="right" vertical="top"/>
    </xf>
    <xf numFmtId="4" fontId="2" fillId="6" borderId="67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4" fontId="1" fillId="6" borderId="68" xfId="0" applyNumberFormat="1" applyFont="1" applyFill="1" applyBorder="1" applyAlignment="1">
      <alignment horizontal="right" vertical="top"/>
    </xf>
    <xf numFmtId="0" fontId="2" fillId="6" borderId="68" xfId="0" applyFont="1" applyFill="1" applyBorder="1" applyAlignment="1">
      <alignment vertical="top" wrapText="1"/>
    </xf>
    <xf numFmtId="165" fontId="2" fillId="0" borderId="69" xfId="0" applyNumberFormat="1" applyFont="1" applyBorder="1" applyAlignment="1">
      <alignment vertical="top"/>
    </xf>
    <xf numFmtId="0" fontId="1" fillId="0" borderId="69" xfId="0" applyFont="1" applyBorder="1" applyAlignment="1">
      <alignment horizontal="center" vertical="top"/>
    </xf>
    <xf numFmtId="4" fontId="1" fillId="0" borderId="15" xfId="0" applyNumberFormat="1" applyFont="1" applyBorder="1" applyAlignment="1">
      <alignment horizontal="right" vertical="top"/>
    </xf>
    <xf numFmtId="4" fontId="1" fillId="0" borderId="16" xfId="0" applyNumberFormat="1" applyFont="1" applyBorder="1" applyAlignment="1">
      <alignment horizontal="right" vertical="top"/>
    </xf>
    <xf numFmtId="4" fontId="1" fillId="0" borderId="14" xfId="0" applyNumberFormat="1" applyFont="1" applyBorder="1" applyAlignment="1">
      <alignment horizontal="right" vertical="top"/>
    </xf>
    <xf numFmtId="0" fontId="1" fillId="0" borderId="14" xfId="0" applyFont="1" applyBorder="1" applyAlignment="1">
      <alignment vertical="top" wrapText="1"/>
    </xf>
    <xf numFmtId="0" fontId="21" fillId="6" borderId="65" xfId="0" applyFont="1" applyFill="1" applyBorder="1" applyAlignment="1">
      <alignment vertical="top" wrapText="1"/>
    </xf>
    <xf numFmtId="49" fontId="3" fillId="0" borderId="70" xfId="0" applyNumberFormat="1" applyFont="1" applyBorder="1" applyAlignment="1">
      <alignment horizontal="center" vertical="top"/>
    </xf>
    <xf numFmtId="49" fontId="3" fillId="6" borderId="51" xfId="0" applyNumberFormat="1" applyFont="1" applyFill="1" applyBorder="1" applyAlignment="1">
      <alignment horizontal="center" vertical="top"/>
    </xf>
    <xf numFmtId="165" fontId="2" fillId="0" borderId="11" xfId="0" applyNumberFormat="1" applyFont="1" applyBorder="1" applyAlignment="1">
      <alignment vertical="top"/>
    </xf>
    <xf numFmtId="49" fontId="3" fillId="0" borderId="17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3" xfId="0" applyNumberFormat="1" applyFont="1" applyBorder="1" applyAlignment="1">
      <alignment horizontal="right" vertical="top"/>
    </xf>
    <xf numFmtId="0" fontId="1" fillId="0" borderId="73" xfId="0" applyFont="1" applyBorder="1" applyAlignment="1">
      <alignment vertical="top" wrapText="1"/>
    </xf>
    <xf numFmtId="0" fontId="1" fillId="0" borderId="74" xfId="0" applyFont="1" applyBorder="1" applyAlignment="1">
      <alignment vertical="top" wrapText="1"/>
    </xf>
    <xf numFmtId="0" fontId="4" fillId="0" borderId="74" xfId="0" applyFont="1" applyBorder="1" applyAlignment="1">
      <alignment vertical="top" wrapText="1"/>
    </xf>
    <xf numFmtId="4" fontId="15" fillId="0" borderId="18" xfId="0" applyNumberFormat="1" applyFont="1" applyBorder="1" applyAlignment="1">
      <alignment horizontal="right" vertical="top"/>
    </xf>
    <xf numFmtId="165" fontId="20" fillId="7" borderId="45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vertical="center" wrapText="1"/>
    </xf>
    <xf numFmtId="0" fontId="2" fillId="7" borderId="49" xfId="0" applyFont="1" applyFill="1" applyBorder="1" applyAlignment="1">
      <alignment horizontal="center" vertical="center"/>
    </xf>
    <xf numFmtId="4" fontId="2" fillId="2" borderId="47" xfId="0" applyNumberFormat="1" applyFont="1" applyFill="1" applyBorder="1" applyAlignment="1">
      <alignment horizontal="right" vertical="center"/>
    </xf>
    <xf numFmtId="4" fontId="2" fillId="7" borderId="29" xfId="0" applyNumberFormat="1" applyFont="1" applyFill="1" applyBorder="1" applyAlignment="1">
      <alignment horizontal="right" vertical="center"/>
    </xf>
    <xf numFmtId="4" fontId="2" fillId="7" borderId="75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77" xfId="0" applyNumberFormat="1" applyFont="1" applyFill="1" applyBorder="1" applyAlignment="1">
      <alignment horizontal="right" vertical="center"/>
    </xf>
    <xf numFmtId="4" fontId="2" fillId="7" borderId="25" xfId="0" applyNumberFormat="1" applyFont="1" applyFill="1" applyBorder="1" applyAlignment="1">
      <alignment horizontal="right" vertical="center"/>
    </xf>
    <xf numFmtId="4" fontId="2" fillId="7" borderId="42" xfId="0" applyNumberFormat="1" applyFont="1" applyFill="1" applyBorder="1" applyAlignment="1">
      <alignment horizontal="right" vertical="center"/>
    </xf>
    <xf numFmtId="0" fontId="2" fillId="7" borderId="41" xfId="0" applyFont="1" applyFill="1" applyBorder="1" applyAlignment="1">
      <alignment vertical="center" wrapText="1"/>
    </xf>
    <xf numFmtId="0" fontId="2" fillId="5" borderId="78" xfId="0" applyFont="1" applyFill="1" applyBorder="1" applyAlignment="1">
      <alignment vertical="center"/>
    </xf>
    <xf numFmtId="0" fontId="3" fillId="5" borderId="79" xfId="0" applyFont="1" applyFill="1" applyBorder="1" applyAlignment="1">
      <alignment horizontal="center" vertical="center"/>
    </xf>
    <xf numFmtId="0" fontId="2" fillId="5" borderId="80" xfId="0" applyFont="1" applyFill="1" applyBorder="1" applyAlignment="1">
      <alignment vertical="center"/>
    </xf>
    <xf numFmtId="0" fontId="1" fillId="5" borderId="80" xfId="0" applyFont="1" applyFill="1" applyBorder="1" applyAlignment="1">
      <alignment horizontal="center" vertical="center"/>
    </xf>
    <xf numFmtId="4" fontId="15" fillId="5" borderId="81" xfId="0" applyNumberFormat="1" applyFont="1" applyFill="1" applyBorder="1" applyAlignment="1">
      <alignment horizontal="right" vertical="top"/>
    </xf>
    <xf numFmtId="4" fontId="2" fillId="6" borderId="82" xfId="0" applyNumberFormat="1" applyFont="1" applyFill="1" applyBorder="1" applyAlignment="1">
      <alignment horizontal="right" vertical="top"/>
    </xf>
    <xf numFmtId="4" fontId="2" fillId="6" borderId="83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5" fillId="6" borderId="67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4" fillId="0" borderId="84" xfId="0" applyFont="1" applyBorder="1" applyAlignment="1">
      <alignment vertical="top" wrapText="1"/>
    </xf>
    <xf numFmtId="4" fontId="2" fillId="7" borderId="85" xfId="0" applyNumberFormat="1" applyFont="1" applyFill="1" applyBorder="1" applyAlignment="1">
      <alignment horizontal="right" vertical="center"/>
    </xf>
    <xf numFmtId="4" fontId="2" fillId="7" borderId="86" xfId="0" applyNumberFormat="1" applyFont="1" applyFill="1" applyBorder="1" applyAlignment="1">
      <alignment horizontal="right" vertical="center"/>
    </xf>
    <xf numFmtId="4" fontId="15" fillId="7" borderId="42" xfId="0" applyNumberFormat="1" applyFont="1" applyFill="1" applyBorder="1" applyAlignment="1">
      <alignment horizontal="right" vertical="center"/>
    </xf>
    <xf numFmtId="0" fontId="21" fillId="6" borderId="52" xfId="0" applyFont="1" applyFill="1" applyBorder="1" applyAlignment="1">
      <alignment vertical="top" wrapText="1"/>
    </xf>
    <xf numFmtId="4" fontId="15" fillId="6" borderId="7" xfId="0" applyNumberFormat="1" applyFont="1" applyFill="1" applyBorder="1" applyAlignment="1">
      <alignment horizontal="right" vertical="top"/>
    </xf>
    <xf numFmtId="0" fontId="4" fillId="0" borderId="58" xfId="0" applyFont="1" applyBorder="1" applyAlignment="1">
      <alignment horizontal="center" vertical="top" wrapText="1"/>
    </xf>
    <xf numFmtId="4" fontId="1" fillId="0" borderId="7" xfId="0" applyNumberFormat="1" applyFont="1" applyBorder="1" applyAlignment="1">
      <alignment horizontal="right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60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64" xfId="0" applyNumberFormat="1" applyFont="1" applyBorder="1" applyAlignment="1">
      <alignment horizontal="right" vertical="top" wrapText="1"/>
    </xf>
    <xf numFmtId="0" fontId="1" fillId="0" borderId="59" xfId="0" applyFont="1" applyBorder="1" applyAlignment="1">
      <alignment horizontal="left" vertical="top" wrapText="1"/>
    </xf>
    <xf numFmtId="0" fontId="4" fillId="0" borderId="58" xfId="0" applyFont="1" applyBorder="1" applyAlignment="1">
      <alignment horizontal="center" vertical="top"/>
    </xf>
    <xf numFmtId="0" fontId="1" fillId="0" borderId="74" xfId="0" applyFont="1" applyBorder="1" applyAlignment="1">
      <alignment horizontal="left" vertical="top" wrapText="1"/>
    </xf>
    <xf numFmtId="0" fontId="4" fillId="0" borderId="62" xfId="0" applyFont="1" applyBorder="1" applyAlignment="1">
      <alignment horizontal="center" vertical="top"/>
    </xf>
    <xf numFmtId="4" fontId="15" fillId="7" borderId="47" xfId="0" applyNumberFormat="1" applyFont="1" applyFill="1" applyBorder="1" applyAlignment="1">
      <alignment horizontal="right" vertical="center"/>
    </xf>
    <xf numFmtId="4" fontId="15" fillId="7" borderId="25" xfId="0" applyNumberFormat="1" applyFont="1" applyFill="1" applyBorder="1" applyAlignment="1">
      <alignment horizontal="right" vertical="top"/>
    </xf>
    <xf numFmtId="0" fontId="2" fillId="5" borderId="45" xfId="0" applyFont="1" applyFill="1" applyBorder="1" applyAlignment="1">
      <alignment vertical="center"/>
    </xf>
    <xf numFmtId="0" fontId="3" fillId="5" borderId="25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vertical="center"/>
    </xf>
    <xf numFmtId="4" fontId="15" fillId="5" borderId="57" xfId="0" applyNumberFormat="1" applyFont="1" applyFill="1" applyBorder="1" applyAlignment="1">
      <alignment horizontal="right" vertical="top"/>
    </xf>
    <xf numFmtId="4" fontId="15" fillId="6" borderId="91" xfId="0" applyNumberFormat="1" applyFont="1" applyFill="1" applyBorder="1" applyAlignment="1">
      <alignment horizontal="right" vertical="top"/>
    </xf>
    <xf numFmtId="0" fontId="4" fillId="0" borderId="9" xfId="0" applyFont="1" applyBorder="1" applyAlignment="1">
      <alignment vertical="top" wrapText="1"/>
    </xf>
    <xf numFmtId="0" fontId="2" fillId="6" borderId="25" xfId="0" applyFont="1" applyFill="1" applyBorder="1" applyAlignment="1">
      <alignment horizontal="center" vertical="top"/>
    </xf>
    <xf numFmtId="4" fontId="2" fillId="6" borderId="91" xfId="0" applyNumberFormat="1" applyFont="1" applyFill="1" applyBorder="1" applyAlignment="1">
      <alignment horizontal="right" vertical="top"/>
    </xf>
    <xf numFmtId="0" fontId="4" fillId="0" borderId="11" xfId="0" applyFont="1" applyBorder="1" applyAlignment="1">
      <alignment horizontal="center" vertical="top"/>
    </xf>
    <xf numFmtId="0" fontId="20" fillId="6" borderId="51" xfId="0" applyFont="1" applyFill="1" applyBorder="1" applyAlignment="1">
      <alignment vertical="top" wrapText="1"/>
    </xf>
    <xf numFmtId="0" fontId="2" fillId="6" borderId="65" xfId="0" applyFont="1" applyFill="1" applyBorder="1" applyAlignment="1">
      <alignment horizontal="center" vertical="top"/>
    </xf>
    <xf numFmtId="0" fontId="1" fillId="0" borderId="21" xfId="0" applyFont="1" applyBorder="1" applyAlignment="1">
      <alignment vertical="top" wrapText="1"/>
    </xf>
    <xf numFmtId="0" fontId="4" fillId="0" borderId="59" xfId="0" applyFont="1" applyBorder="1" applyAlignment="1">
      <alignment horizontal="center" vertical="top"/>
    </xf>
    <xf numFmtId="0" fontId="1" fillId="0" borderId="22" xfId="0" applyFont="1" applyBorder="1" applyAlignment="1">
      <alignment vertical="top" wrapText="1"/>
    </xf>
    <xf numFmtId="0" fontId="21" fillId="6" borderId="52" xfId="0" applyFont="1" applyFill="1" applyBorder="1" applyAlignment="1">
      <alignment horizontal="left" vertical="top" wrapText="1"/>
    </xf>
    <xf numFmtId="0" fontId="21" fillId="6" borderId="65" xfId="0" applyFont="1" applyFill="1" applyBorder="1" applyAlignment="1">
      <alignment horizontal="left" vertical="top" wrapText="1"/>
    </xf>
    <xf numFmtId="0" fontId="4" fillId="0" borderId="92" xfId="0" applyFont="1" applyBorder="1" applyAlignment="1">
      <alignment vertical="top" wrapText="1"/>
    </xf>
    <xf numFmtId="0" fontId="3" fillId="5" borderId="80" xfId="0" applyFont="1" applyFill="1" applyBorder="1" applyAlignment="1">
      <alignment vertical="center"/>
    </xf>
    <xf numFmtId="165" fontId="2" fillId="0" borderId="7" xfId="0" applyNumberFormat="1" applyFont="1" applyBorder="1" applyAlignment="1">
      <alignment vertical="top"/>
    </xf>
    <xf numFmtId="49" fontId="3" fillId="0" borderId="8" xfId="0" applyNumberFormat="1" applyFont="1" applyBorder="1" applyAlignment="1">
      <alignment horizontal="center" vertical="top"/>
    </xf>
    <xf numFmtId="0" fontId="1" fillId="0" borderId="9" xfId="0" applyFont="1" applyBorder="1" applyAlignment="1">
      <alignment vertical="top" wrapText="1"/>
    </xf>
    <xf numFmtId="4" fontId="4" fillId="0" borderId="7" xfId="0" applyNumberFormat="1" applyFont="1" applyBorder="1" applyAlignment="1">
      <alignment horizontal="right" vertical="top"/>
    </xf>
    <xf numFmtId="4" fontId="4" fillId="0" borderId="8" xfId="0" applyNumberFormat="1" applyFont="1" applyBorder="1" applyAlignment="1">
      <alignment horizontal="right" vertical="top"/>
    </xf>
    <xf numFmtId="165" fontId="2" fillId="0" borderId="63" xfId="0" applyNumberFormat="1" applyFont="1" applyBorder="1" applyAlignment="1">
      <alignment vertical="top"/>
    </xf>
    <xf numFmtId="49" fontId="3" fillId="0" borderId="24" xfId="0" applyNumberFormat="1" applyFont="1" applyBorder="1" applyAlignment="1">
      <alignment horizontal="center" vertical="top"/>
    </xf>
    <xf numFmtId="0" fontId="4" fillId="0" borderId="93" xfId="0" applyFont="1" applyBorder="1" applyAlignment="1">
      <alignment vertical="top" wrapText="1"/>
    </xf>
    <xf numFmtId="165" fontId="2" fillId="0" borderId="2" xfId="0" applyNumberFormat="1" applyFont="1" applyBorder="1" applyAlignment="1">
      <alignment vertical="top"/>
    </xf>
    <xf numFmtId="0" fontId="1" fillId="0" borderId="51" xfId="0" applyFont="1" applyBorder="1" applyAlignment="1">
      <alignment horizontal="center" vertical="top"/>
    </xf>
    <xf numFmtId="4" fontId="1" fillId="0" borderId="67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5" fillId="0" borderId="94" xfId="0" applyNumberFormat="1" applyFont="1" applyBorder="1" applyAlignment="1">
      <alignment horizontal="right" vertical="top"/>
    </xf>
    <xf numFmtId="0" fontId="1" fillId="0" borderId="68" xfId="0" applyFont="1" applyBorder="1" applyAlignment="1">
      <alignment vertical="top" wrapText="1"/>
    </xf>
    <xf numFmtId="166" fontId="3" fillId="0" borderId="21" xfId="0" applyNumberFormat="1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0" fontId="1" fillId="0" borderId="22" xfId="0" applyFont="1" applyBorder="1" applyAlignment="1">
      <alignment horizontal="center" vertical="top"/>
    </xf>
    <xf numFmtId="4" fontId="1" fillId="0" borderId="23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 wrapText="1"/>
    </xf>
    <xf numFmtId="4" fontId="1" fillId="0" borderId="61" xfId="0" applyNumberFormat="1" applyFont="1" applyBorder="1" applyAlignment="1">
      <alignment horizontal="right" vertical="top"/>
    </xf>
    <xf numFmtId="4" fontId="15" fillId="0" borderId="6" xfId="0" applyNumberFormat="1" applyFont="1" applyBorder="1" applyAlignment="1">
      <alignment horizontal="right" vertical="top"/>
    </xf>
    <xf numFmtId="0" fontId="1" fillId="0" borderId="17" xfId="0" applyFont="1" applyBorder="1" applyAlignment="1">
      <alignment vertical="top" wrapText="1"/>
    </xf>
    <xf numFmtId="166" fontId="3" fillId="0" borderId="22" xfId="0" applyNumberFormat="1" applyFont="1" applyBorder="1" applyAlignment="1">
      <alignment horizontal="center" vertical="top"/>
    </xf>
    <xf numFmtId="4" fontId="15" fillId="0" borderId="87" xfId="0" applyNumberFormat="1" applyFont="1" applyBorder="1" applyAlignment="1">
      <alignment horizontal="right" vertical="top"/>
    </xf>
    <xf numFmtId="166" fontId="3" fillId="0" borderId="70" xfId="0" applyNumberFormat="1" applyFont="1" applyBorder="1" applyAlignment="1">
      <alignment horizontal="center" vertical="top"/>
    </xf>
    <xf numFmtId="0" fontId="1" fillId="0" borderId="70" xfId="0" applyFont="1" applyBorder="1" applyAlignment="1">
      <alignment horizontal="center" vertical="top"/>
    </xf>
    <xf numFmtId="165" fontId="2" fillId="0" borderId="21" xfId="0" applyNumberFormat="1" applyFont="1" applyBorder="1" applyAlignment="1">
      <alignment vertical="top"/>
    </xf>
    <xf numFmtId="165" fontId="2" fillId="0" borderId="22" xfId="0" applyNumberFormat="1" applyFont="1" applyBorder="1" applyAlignment="1">
      <alignment vertical="top"/>
    </xf>
    <xf numFmtId="0" fontId="1" fillId="5" borderId="47" xfId="0" applyFont="1" applyFill="1" applyBorder="1" applyAlignment="1">
      <alignment horizontal="center" vertical="center"/>
    </xf>
    <xf numFmtId="166" fontId="3" fillId="0" borderId="17" xfId="0" applyNumberFormat="1" applyFont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4" fontId="15" fillId="0" borderId="17" xfId="0" applyNumberFormat="1" applyFont="1" applyBorder="1" applyAlignment="1">
      <alignment horizontal="right" vertical="top"/>
    </xf>
    <xf numFmtId="0" fontId="1" fillId="0" borderId="6" xfId="0" applyFont="1" applyBorder="1" applyAlignment="1">
      <alignment vertical="top" wrapText="1"/>
    </xf>
    <xf numFmtId="4" fontId="15" fillId="0" borderId="21" xfId="0" applyNumberFormat="1" applyFont="1" applyBorder="1" applyAlignment="1">
      <alignment horizontal="right" vertical="top"/>
    </xf>
    <xf numFmtId="0" fontId="1" fillId="0" borderId="10" xfId="0" applyFont="1" applyBorder="1" applyAlignment="1">
      <alignment vertical="top" wrapText="1"/>
    </xf>
    <xf numFmtId="4" fontId="15" fillId="0" borderId="22" xfId="0" applyNumberFormat="1" applyFont="1" applyBorder="1" applyAlignment="1">
      <alignment horizontal="right" vertical="top"/>
    </xf>
    <xf numFmtId="0" fontId="1" fillId="0" borderId="87" xfId="0" applyFont="1" applyBorder="1" applyAlignment="1">
      <alignment vertical="top" wrapText="1"/>
    </xf>
    <xf numFmtId="0" fontId="2" fillId="7" borderId="98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21" fillId="6" borderId="99" xfId="0" applyFont="1" applyFill="1" applyBorder="1" applyAlignment="1">
      <alignment horizontal="left" vertical="top" wrapText="1"/>
    </xf>
    <xf numFmtId="0" fontId="1" fillId="0" borderId="6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4" fontId="15" fillId="0" borderId="13" xfId="0" applyNumberFormat="1" applyFont="1" applyBorder="1" applyAlignment="1">
      <alignment horizontal="right" vertical="top"/>
    </xf>
    <xf numFmtId="165" fontId="2" fillId="6" borderId="53" xfId="0" applyNumberFormat="1" applyFont="1" applyFill="1" applyBorder="1" applyAlignment="1">
      <alignment vertical="top"/>
    </xf>
    <xf numFmtId="49" fontId="3" fillId="6" borderId="100" xfId="0" applyNumberFormat="1" applyFont="1" applyFill="1" applyBorder="1" applyAlignment="1">
      <alignment horizontal="center" vertical="top"/>
    </xf>
    <xf numFmtId="0" fontId="2" fillId="6" borderId="99" xfId="0" applyFont="1" applyFill="1" applyBorder="1" applyAlignment="1">
      <alignment vertical="top" wrapText="1"/>
    </xf>
    <xf numFmtId="0" fontId="20" fillId="6" borderId="65" xfId="0" applyFont="1" applyFill="1" applyBorder="1" applyAlignment="1">
      <alignment horizontal="left" vertical="top" wrapText="1"/>
    </xf>
    <xf numFmtId="165" fontId="20" fillId="7" borderId="40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vertical="center" wrapText="1"/>
    </xf>
    <xf numFmtId="0" fontId="2" fillId="7" borderId="42" xfId="0" applyFont="1" applyFill="1" applyBorder="1" applyAlignment="1">
      <alignment horizontal="center" vertical="center"/>
    </xf>
    <xf numFmtId="4" fontId="2" fillId="7" borderId="27" xfId="0" applyNumberFormat="1" applyFont="1" applyFill="1" applyBorder="1" applyAlignment="1">
      <alignment horizontal="right" vertical="center"/>
    </xf>
    <xf numFmtId="4" fontId="15" fillId="7" borderId="49" xfId="0" applyNumberFormat="1" applyFont="1" applyFill="1" applyBorder="1" applyAlignment="1">
      <alignment horizontal="right" vertical="center"/>
    </xf>
    <xf numFmtId="0" fontId="2" fillId="7" borderId="25" xfId="0" applyFont="1" applyFill="1" applyBorder="1" applyAlignment="1">
      <alignment vertical="center" wrapText="1"/>
    </xf>
    <xf numFmtId="165" fontId="2" fillId="4" borderId="45" xfId="0" applyNumberFormat="1" applyFont="1" applyFill="1" applyBorder="1" applyAlignment="1">
      <alignment vertical="center"/>
    </xf>
    <xf numFmtId="165" fontId="2" fillId="4" borderId="46" xfId="0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vertical="center" wrapText="1"/>
    </xf>
    <xf numFmtId="0" fontId="2" fillId="4" borderId="46" xfId="0" applyFont="1" applyFill="1" applyBorder="1" applyAlignment="1">
      <alignment horizontal="center" vertical="center"/>
    </xf>
    <xf numFmtId="4" fontId="2" fillId="4" borderId="45" xfId="0" applyNumberFormat="1" applyFont="1" applyFill="1" applyBorder="1" applyAlignment="1">
      <alignment horizontal="right" vertical="center"/>
    </xf>
    <xf numFmtId="4" fontId="2" fillId="4" borderId="49" xfId="0" applyNumberFormat="1" applyFont="1" applyFill="1" applyBorder="1" applyAlignment="1">
      <alignment horizontal="right" vertical="center"/>
    </xf>
    <xf numFmtId="4" fontId="2" fillId="4" borderId="98" xfId="0" applyNumberFormat="1" applyFont="1" applyFill="1" applyBorder="1" applyAlignment="1">
      <alignment horizontal="right" vertical="center"/>
    </xf>
    <xf numFmtId="10" fontId="15" fillId="4" borderId="57" xfId="0" applyNumberFormat="1" applyFont="1" applyFill="1" applyBorder="1" applyAlignment="1">
      <alignment horizontal="right" vertical="top"/>
    </xf>
    <xf numFmtId="0" fontId="2" fillId="4" borderId="79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2" fillId="4" borderId="49" xfId="0" applyFont="1" applyFill="1" applyBorder="1" applyAlignment="1">
      <alignment horizontal="center" vertical="center"/>
    </xf>
    <xf numFmtId="4" fontId="2" fillId="4" borderId="28" xfId="0" applyNumberFormat="1" applyFont="1" applyFill="1" applyBorder="1" applyAlignment="1">
      <alignment horizontal="right" vertical="center"/>
    </xf>
    <xf numFmtId="4" fontId="15" fillId="4" borderId="28" xfId="0" applyNumberFormat="1" applyFont="1" applyFill="1" applyBorder="1" applyAlignment="1">
      <alignment horizontal="right" vertical="center"/>
    </xf>
    <xf numFmtId="0" fontId="2" fillId="4" borderId="2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1" fillId="0" borderId="5" xfId="0" applyFont="1" applyBorder="1"/>
    <xf numFmtId="4" fontId="1" fillId="0" borderId="5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left"/>
    </xf>
    <xf numFmtId="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30" fillId="0" borderId="0" xfId="0" applyFont="1" applyAlignment="1">
      <alignment wrapText="1"/>
    </xf>
    <xf numFmtId="0" fontId="31" fillId="0" borderId="0" xfId="0" applyFont="1"/>
    <xf numFmtId="4" fontId="32" fillId="0" borderId="0" xfId="0" applyNumberFormat="1" applyFont="1" applyAlignment="1">
      <alignment horizontal="right"/>
    </xf>
    <xf numFmtId="49" fontId="2" fillId="0" borderId="58" xfId="0" applyNumberFormat="1" applyFont="1" applyBorder="1" applyAlignment="1">
      <alignment horizontal="center" vertical="top"/>
    </xf>
    <xf numFmtId="165" fontId="1" fillId="0" borderId="21" xfId="0" applyNumberFormat="1" applyFont="1" applyBorder="1" applyAlignment="1">
      <alignment vertical="top" wrapText="1"/>
    </xf>
    <xf numFmtId="0" fontId="1" fillId="0" borderId="59" xfId="0" applyFont="1" applyBorder="1" applyAlignment="1">
      <alignment horizontal="center" vertical="top"/>
    </xf>
    <xf numFmtId="49" fontId="2" fillId="0" borderId="69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165" fontId="1" fillId="0" borderId="51" xfId="0" applyNumberFormat="1" applyFont="1" applyBorder="1" applyAlignment="1">
      <alignment vertical="top" wrapText="1"/>
    </xf>
    <xf numFmtId="49" fontId="2" fillId="0" borderId="21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 wrapText="1"/>
    </xf>
    <xf numFmtId="49" fontId="2" fillId="0" borderId="25" xfId="0" applyNumberFormat="1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49" fontId="2" fillId="0" borderId="100" xfId="0" applyNumberFormat="1" applyFont="1" applyBorder="1" applyAlignment="1">
      <alignment horizontal="center" vertical="top"/>
    </xf>
    <xf numFmtId="0" fontId="1" fillId="0" borderId="88" xfId="0" applyFont="1" applyBorder="1" applyAlignment="1">
      <alignment vertical="center" wrapText="1"/>
    </xf>
    <xf numFmtId="0" fontId="1" fillId="0" borderId="53" xfId="0" applyFont="1" applyBorder="1" applyAlignment="1">
      <alignment horizontal="center" vertical="top"/>
    </xf>
    <xf numFmtId="0" fontId="4" fillId="0" borderId="53" xfId="0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0" fontId="1" fillId="0" borderId="48" xfId="0" applyFont="1" applyBorder="1" applyAlignment="1">
      <alignment vertical="center" wrapText="1"/>
    </xf>
    <xf numFmtId="0" fontId="1" fillId="0" borderId="79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top" wrapText="1"/>
    </xf>
    <xf numFmtId="165" fontId="1" fillId="0" borderId="9" xfId="0" applyNumberFormat="1" applyFont="1" applyBorder="1" applyAlignment="1">
      <alignment vertical="top" wrapText="1"/>
    </xf>
    <xf numFmtId="166" fontId="2" fillId="0" borderId="51" xfId="0" applyNumberFormat="1" applyFont="1" applyBorder="1" applyAlignment="1">
      <alignment horizontal="center" vertical="top"/>
    </xf>
    <xf numFmtId="166" fontId="2" fillId="0" borderId="21" xfId="0" applyNumberFormat="1" applyFont="1" applyBorder="1" applyAlignment="1">
      <alignment horizontal="center" vertical="top"/>
    </xf>
    <xf numFmtId="166" fontId="2" fillId="0" borderId="58" xfId="0" applyNumberFormat="1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166" fontId="2" fillId="0" borderId="62" xfId="0" applyNumberFormat="1" applyFont="1" applyBorder="1" applyAlignment="1">
      <alignment horizontal="center" vertical="top"/>
    </xf>
    <xf numFmtId="0" fontId="1" fillId="0" borderId="87" xfId="0" applyFont="1" applyBorder="1" applyAlignment="1">
      <alignment horizontal="center" vertical="top"/>
    </xf>
    <xf numFmtId="0" fontId="1" fillId="0" borderId="100" xfId="0" applyFont="1" applyBorder="1" applyAlignment="1">
      <alignment horizontal="center" vertical="top"/>
    </xf>
    <xf numFmtId="0" fontId="1" fillId="0" borderId="51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/>
    </xf>
    <xf numFmtId="165" fontId="1" fillId="0" borderId="2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5" fillId="0" borderId="60" xfId="0" applyFont="1" applyBorder="1" applyAlignment="1">
      <alignment vertical="top" wrapText="1"/>
    </xf>
    <xf numFmtId="0" fontId="34" fillId="0" borderId="25" xfId="0" applyFont="1" applyBorder="1" applyAlignment="1">
      <alignment vertical="center" wrapText="1"/>
    </xf>
    <xf numFmtId="0" fontId="35" fillId="0" borderId="10" xfId="0" applyFont="1" applyBorder="1" applyAlignment="1">
      <alignment vertical="top" wrapText="1"/>
    </xf>
    <xf numFmtId="4" fontId="37" fillId="0" borderId="60" xfId="0" applyNumberFormat="1" applyFont="1" applyBorder="1" applyAlignment="1">
      <alignment horizontal="right" vertical="top" wrapText="1"/>
    </xf>
    <xf numFmtId="165" fontId="35" fillId="0" borderId="22" xfId="0" applyNumberFormat="1" applyFont="1" applyBorder="1" applyAlignment="1">
      <alignment vertical="top" wrapText="1"/>
    </xf>
    <xf numFmtId="165" fontId="35" fillId="0" borderId="70" xfId="0" applyNumberFormat="1" applyFont="1" applyBorder="1" applyAlignment="1">
      <alignment vertical="top" wrapText="1"/>
    </xf>
    <xf numFmtId="0" fontId="38" fillId="6" borderId="65" xfId="0" applyFont="1" applyFill="1" applyBorder="1" applyAlignment="1">
      <alignment vertical="top" wrapText="1"/>
    </xf>
    <xf numFmtId="0" fontId="39" fillId="5" borderId="46" xfId="0" applyFont="1" applyFill="1" applyBorder="1" applyAlignment="1">
      <alignment vertical="center"/>
    </xf>
    <xf numFmtId="10" fontId="7" fillId="0" borderId="20" xfId="0" applyNumberFormat="1" applyFont="1" applyBorder="1" applyAlignment="1">
      <alignment horizontal="center" wrapText="1"/>
    </xf>
    <xf numFmtId="49" fontId="7" fillId="0" borderId="8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3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4" fontId="7" fillId="0" borderId="108" xfId="0" applyNumberFormat="1" applyFont="1" applyBorder="1" applyAlignment="1">
      <alignment horizontal="center" vertical="center"/>
    </xf>
    <xf numFmtId="49" fontId="7" fillId="0" borderId="109" xfId="0" applyNumberFormat="1" applyFont="1" applyBorder="1" applyAlignment="1">
      <alignment horizontal="center" vertical="center" wrapText="1"/>
    </xf>
    <xf numFmtId="49" fontId="7" fillId="0" borderId="110" xfId="0" applyNumberFormat="1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 wrapText="1"/>
    </xf>
    <xf numFmtId="4" fontId="7" fillId="0" borderId="111" xfId="0" applyNumberFormat="1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 wrapText="1"/>
    </xf>
    <xf numFmtId="4" fontId="12" fillId="0" borderId="111" xfId="0" applyNumberFormat="1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 wrapText="1"/>
    </xf>
    <xf numFmtId="4" fontId="7" fillId="0" borderId="114" xfId="0" applyNumberFormat="1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 wrapText="1"/>
    </xf>
    <xf numFmtId="10" fontId="7" fillId="0" borderId="116" xfId="0" applyNumberFormat="1" applyFont="1" applyBorder="1" applyAlignment="1">
      <alignment horizontal="center" vertical="center"/>
    </xf>
    <xf numFmtId="4" fontId="7" fillId="0" borderId="117" xfId="0" applyNumberFormat="1" applyFont="1" applyBorder="1" applyAlignment="1">
      <alignment horizontal="center" vertical="center"/>
    </xf>
    <xf numFmtId="4" fontId="7" fillId="0" borderId="92" xfId="0" applyNumberFormat="1" applyFont="1" applyBorder="1" applyAlignment="1">
      <alignment horizontal="center" vertical="center" wrapText="1"/>
    </xf>
    <xf numFmtId="49" fontId="7" fillId="0" borderId="118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4" fontId="7" fillId="0" borderId="93" xfId="0" applyNumberFormat="1" applyFont="1" applyBorder="1" applyAlignment="1">
      <alignment horizontal="center" vertical="center"/>
    </xf>
    <xf numFmtId="4" fontId="7" fillId="0" borderId="119" xfId="0" applyNumberFormat="1" applyFont="1" applyBorder="1" applyAlignment="1">
      <alignment horizontal="center" vertical="center"/>
    </xf>
    <xf numFmtId="10" fontId="7" fillId="0" borderId="122" xfId="0" applyNumberFormat="1" applyFont="1" applyBorder="1" applyAlignment="1">
      <alignment horizontal="center" vertical="center"/>
    </xf>
    <xf numFmtId="49" fontId="7" fillId="0" borderId="123" xfId="0" applyNumberFormat="1" applyFont="1" applyBorder="1" applyAlignment="1">
      <alignment horizontal="center" vertical="center"/>
    </xf>
    <xf numFmtId="10" fontId="7" fillId="0" borderId="124" xfId="0" applyNumberFormat="1" applyFont="1" applyBorder="1" applyAlignment="1">
      <alignment horizontal="center" vertical="center"/>
    </xf>
    <xf numFmtId="10" fontId="7" fillId="0" borderId="125" xfId="0" applyNumberFormat="1" applyFont="1" applyBorder="1" applyAlignment="1">
      <alignment horizontal="center" vertical="center"/>
    </xf>
    <xf numFmtId="10" fontId="7" fillId="0" borderId="126" xfId="0" applyNumberFormat="1" applyFont="1" applyBorder="1" applyAlignment="1">
      <alignment horizontal="center" vertical="center"/>
    </xf>
    <xf numFmtId="10" fontId="8" fillId="0" borderId="122" xfId="0" applyNumberFormat="1" applyFont="1" applyBorder="1" applyAlignment="1">
      <alignment horizontal="center" vertical="center"/>
    </xf>
    <xf numFmtId="4" fontId="8" fillId="0" borderId="108" xfId="0" applyNumberFormat="1" applyFont="1" applyBorder="1" applyAlignment="1">
      <alignment horizontal="center" vertical="center"/>
    </xf>
    <xf numFmtId="10" fontId="8" fillId="0" borderId="124" xfId="0" applyNumberFormat="1" applyFont="1" applyBorder="1" applyAlignment="1">
      <alignment horizontal="center" vertical="center"/>
    </xf>
    <xf numFmtId="4" fontId="8" fillId="0" borderId="111" xfId="0" applyNumberFormat="1" applyFont="1" applyBorder="1" applyAlignment="1">
      <alignment horizontal="center" vertical="center"/>
    </xf>
    <xf numFmtId="10" fontId="13" fillId="0" borderId="125" xfId="0" applyNumberFormat="1" applyFont="1" applyBorder="1" applyAlignment="1">
      <alignment horizontal="center" vertical="center"/>
    </xf>
    <xf numFmtId="4" fontId="8" fillId="0" borderId="114" xfId="0" applyNumberFormat="1" applyFont="1" applyBorder="1" applyAlignment="1">
      <alignment horizontal="center" vertical="center"/>
    </xf>
    <xf numFmtId="10" fontId="13" fillId="0" borderId="126" xfId="0" applyNumberFormat="1" applyFont="1" applyBorder="1" applyAlignment="1">
      <alignment horizontal="center" vertical="center"/>
    </xf>
    <xf numFmtId="4" fontId="40" fillId="0" borderId="117" xfId="0" applyNumberFormat="1" applyFont="1" applyBorder="1" applyAlignment="1">
      <alignment horizontal="center" vertical="center"/>
    </xf>
    <xf numFmtId="4" fontId="15" fillId="0" borderId="81" xfId="0" applyNumberFormat="1" applyFont="1" applyBorder="1" applyAlignment="1">
      <alignment horizontal="right" vertical="top"/>
    </xf>
    <xf numFmtId="10" fontId="15" fillId="0" borderId="81" xfId="0" applyNumberFormat="1" applyFont="1" applyBorder="1" applyAlignment="1">
      <alignment horizontal="right" vertical="top"/>
    </xf>
    <xf numFmtId="49" fontId="2" fillId="0" borderId="128" xfId="0" applyNumberFormat="1" applyFont="1" applyBorder="1" applyAlignment="1">
      <alignment horizontal="center" vertical="top"/>
    </xf>
    <xf numFmtId="0" fontId="21" fillId="0" borderId="129" xfId="0" applyFont="1" applyBorder="1" applyAlignment="1">
      <alignment vertical="top" wrapText="1"/>
    </xf>
    <xf numFmtId="0" fontId="1" fillId="0" borderId="130" xfId="0" applyFont="1" applyBorder="1" applyAlignment="1">
      <alignment horizontal="center" vertical="top"/>
    </xf>
    <xf numFmtId="4" fontId="1" fillId="0" borderId="131" xfId="0" applyNumberFormat="1" applyFont="1" applyBorder="1" applyAlignment="1">
      <alignment horizontal="right" vertical="top"/>
    </xf>
    <xf numFmtId="4" fontId="1" fillId="0" borderId="132" xfId="0" applyNumberFormat="1" applyFont="1" applyBorder="1" applyAlignment="1">
      <alignment horizontal="right" vertical="top"/>
    </xf>
    <xf numFmtId="4" fontId="1" fillId="0" borderId="133" xfId="0" applyNumberFormat="1" applyFont="1" applyBorder="1" applyAlignment="1">
      <alignment horizontal="right" vertical="top"/>
    </xf>
    <xf numFmtId="4" fontId="15" fillId="0" borderId="134" xfId="0" applyNumberFormat="1" applyFont="1" applyBorder="1" applyAlignment="1">
      <alignment horizontal="right" vertical="top"/>
    </xf>
    <xf numFmtId="10" fontId="15" fillId="0" borderId="134" xfId="0" applyNumberFormat="1" applyFont="1" applyBorder="1" applyAlignment="1">
      <alignment horizontal="right" vertical="top"/>
    </xf>
    <xf numFmtId="0" fontId="1" fillId="0" borderId="135" xfId="0" applyFont="1" applyBorder="1" applyAlignment="1">
      <alignment vertical="top" wrapText="1"/>
    </xf>
    <xf numFmtId="0" fontId="1" fillId="0" borderId="89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49" fontId="2" fillId="0" borderId="136" xfId="0" applyNumberFormat="1" applyFont="1" applyBorder="1" applyAlignment="1">
      <alignment horizontal="center" vertical="top"/>
    </xf>
    <xf numFmtId="49" fontId="2" fillId="0" borderId="137" xfId="0" applyNumberFormat="1" applyFont="1" applyBorder="1" applyAlignment="1">
      <alignment horizontal="center" vertical="top"/>
    </xf>
    <xf numFmtId="165" fontId="2" fillId="0" borderId="53" xfId="0" applyNumberFormat="1" applyFont="1" applyBorder="1" applyAlignment="1">
      <alignment vertical="top"/>
    </xf>
    <xf numFmtId="165" fontId="2" fillId="0" borderId="127" xfId="0" applyNumberFormat="1" applyFont="1" applyBorder="1" applyAlignment="1">
      <alignment vertical="top"/>
    </xf>
    <xf numFmtId="165" fontId="2" fillId="0" borderId="136" xfId="0" applyNumberFormat="1" applyFont="1" applyBorder="1" applyAlignment="1">
      <alignment vertical="top"/>
    </xf>
    <xf numFmtId="165" fontId="2" fillId="0" borderId="137" xfId="0" applyNumberFormat="1" applyFont="1" applyBorder="1" applyAlignment="1">
      <alignment vertical="top"/>
    </xf>
    <xf numFmtId="165" fontId="2" fillId="0" borderId="139" xfId="0" applyNumberFormat="1" applyFont="1" applyBorder="1" applyAlignment="1">
      <alignment vertical="top"/>
    </xf>
    <xf numFmtId="49" fontId="2" fillId="0" borderId="139" xfId="0" applyNumberFormat="1" applyFont="1" applyBorder="1" applyAlignment="1">
      <alignment horizontal="center" vertical="top"/>
    </xf>
    <xf numFmtId="165" fontId="2" fillId="0" borderId="140" xfId="0" applyNumberFormat="1" applyFont="1" applyBorder="1" applyAlignment="1">
      <alignment vertical="top"/>
    </xf>
    <xf numFmtId="49" fontId="2" fillId="0" borderId="140" xfId="0" applyNumberFormat="1" applyFont="1" applyBorder="1" applyAlignment="1">
      <alignment horizontal="center" vertical="top"/>
    </xf>
    <xf numFmtId="165" fontId="2" fillId="0" borderId="141" xfId="0" applyNumberFormat="1" applyFont="1" applyBorder="1" applyAlignment="1">
      <alignment vertical="top"/>
    </xf>
    <xf numFmtId="49" fontId="2" fillId="0" borderId="141" xfId="0" applyNumberFormat="1" applyFont="1" applyBorder="1" applyAlignment="1">
      <alignment horizontal="center" vertical="top"/>
    </xf>
    <xf numFmtId="4" fontId="1" fillId="0" borderId="142" xfId="0" applyNumberFormat="1" applyFont="1" applyBorder="1" applyAlignment="1">
      <alignment horizontal="right" vertical="top"/>
    </xf>
    <xf numFmtId="0" fontId="35" fillId="0" borderId="73" xfId="0" applyFont="1" applyBorder="1" applyAlignment="1">
      <alignment vertical="top" wrapText="1"/>
    </xf>
    <xf numFmtId="49" fontId="2" fillId="0" borderId="143" xfId="0" applyNumberFormat="1" applyFont="1" applyBorder="1" applyAlignment="1">
      <alignment horizontal="center" vertical="top"/>
    </xf>
    <xf numFmtId="0" fontId="21" fillId="0" borderId="144" xfId="0" applyFont="1" applyBorder="1" applyAlignment="1">
      <alignment vertical="center" wrapText="1"/>
    </xf>
    <xf numFmtId="0" fontId="21" fillId="8" borderId="45" xfId="0" applyFont="1" applyFill="1" applyBorder="1" applyAlignment="1">
      <alignment vertical="center" wrapText="1"/>
    </xf>
    <xf numFmtId="0" fontId="35" fillId="0" borderId="64" xfId="0" applyFont="1" applyBorder="1" applyAlignment="1">
      <alignment vertical="top" wrapText="1"/>
    </xf>
    <xf numFmtId="0" fontId="1" fillId="0" borderId="145" xfId="0" applyFont="1" applyBorder="1" applyAlignment="1">
      <alignment horizontal="center" vertical="top"/>
    </xf>
    <xf numFmtId="0" fontId="4" fillId="0" borderId="130" xfId="0" applyFont="1" applyBorder="1" applyAlignment="1">
      <alignment horizontal="center" vertical="top"/>
    </xf>
    <xf numFmtId="4" fontId="1" fillId="0" borderId="119" xfId="0" applyNumberFormat="1" applyFont="1" applyBorder="1" applyAlignment="1">
      <alignment horizontal="right" vertical="top"/>
    </xf>
    <xf numFmtId="0" fontId="4" fillId="0" borderId="145" xfId="0" applyFont="1" applyBorder="1" applyAlignment="1">
      <alignment horizontal="center" vertical="top"/>
    </xf>
    <xf numFmtId="165" fontId="2" fillId="0" borderId="145" xfId="0" applyNumberFormat="1" applyFont="1" applyBorder="1" applyAlignment="1">
      <alignment vertical="top"/>
    </xf>
    <xf numFmtId="49" fontId="2" fillId="0" borderId="144" xfId="0" applyNumberFormat="1" applyFont="1" applyBorder="1" applyAlignment="1">
      <alignment horizontal="center" vertical="top"/>
    </xf>
    <xf numFmtId="0" fontId="34" fillId="0" borderId="130" xfId="0" applyFont="1" applyBorder="1" applyAlignment="1">
      <alignment vertical="center" wrapText="1"/>
    </xf>
    <xf numFmtId="0" fontId="3" fillId="5" borderId="45" xfId="0" applyFont="1" applyFill="1" applyBorder="1" applyAlignment="1">
      <alignment horizontal="center" vertical="center"/>
    </xf>
    <xf numFmtId="0" fontId="2" fillId="7" borderId="96" xfId="0" applyFont="1" applyFill="1" applyBorder="1" applyAlignment="1">
      <alignment vertical="center" wrapText="1"/>
    </xf>
    <xf numFmtId="0" fontId="2" fillId="7" borderId="97" xfId="0" applyFont="1" applyFill="1" applyBorder="1" applyAlignment="1">
      <alignment horizontal="center" vertical="center"/>
    </xf>
    <xf numFmtId="4" fontId="15" fillId="7" borderId="97" xfId="0" applyNumberFormat="1" applyFont="1" applyFill="1" applyBorder="1" applyAlignment="1">
      <alignment horizontal="right" vertical="center"/>
    </xf>
    <xf numFmtId="165" fontId="1" fillId="0" borderId="82" xfId="0" applyNumberFormat="1" applyFont="1" applyBorder="1" applyAlignment="1">
      <alignment vertical="top" wrapText="1"/>
    </xf>
    <xf numFmtId="0" fontId="2" fillId="5" borderId="145" xfId="0" applyFont="1" applyFill="1" applyBorder="1" applyAlignment="1">
      <alignment vertical="center"/>
    </xf>
    <xf numFmtId="0" fontId="1" fillId="5" borderId="129" xfId="0" applyFont="1" applyFill="1" applyBorder="1" applyAlignment="1">
      <alignment horizontal="center" vertical="center"/>
    </xf>
    <xf numFmtId="4" fontId="1" fillId="5" borderId="129" xfId="0" applyNumberFormat="1" applyFont="1" applyFill="1" applyBorder="1" applyAlignment="1">
      <alignment horizontal="right" vertical="center"/>
    </xf>
    <xf numFmtId="4" fontId="15" fillId="5" borderId="129" xfId="0" applyNumberFormat="1" applyFont="1" applyFill="1" applyBorder="1" applyAlignment="1">
      <alignment horizontal="right" vertical="center"/>
    </xf>
    <xf numFmtId="4" fontId="15" fillId="5" borderId="134" xfId="0" applyNumberFormat="1" applyFont="1" applyFill="1" applyBorder="1" applyAlignment="1">
      <alignment horizontal="right" vertical="top"/>
    </xf>
    <xf numFmtId="0" fontId="1" fillId="5" borderId="146" xfId="0" applyFont="1" applyFill="1" applyBorder="1" applyAlignment="1">
      <alignment vertical="center"/>
    </xf>
    <xf numFmtId="4" fontId="1" fillId="0" borderId="147" xfId="0" applyNumberFormat="1" applyFont="1" applyBorder="1" applyAlignment="1">
      <alignment horizontal="right" vertical="top"/>
    </xf>
    <xf numFmtId="0" fontId="0" fillId="0" borderId="138" xfId="0" applyFont="1" applyBorder="1" applyAlignment="1"/>
    <xf numFmtId="4" fontId="15" fillId="7" borderId="96" xfId="0" applyNumberFormat="1" applyFont="1" applyFill="1" applyBorder="1" applyAlignment="1">
      <alignment horizontal="right" vertical="center"/>
    </xf>
    <xf numFmtId="4" fontId="15" fillId="7" borderId="127" xfId="0" applyNumberFormat="1" applyFont="1" applyFill="1" applyBorder="1" applyAlignment="1">
      <alignment horizontal="right" vertical="center"/>
    </xf>
    <xf numFmtId="4" fontId="1" fillId="0" borderId="61" xfId="0" applyNumberFormat="1" applyFont="1" applyBorder="1" applyAlignment="1">
      <alignment horizontal="right" vertical="center"/>
    </xf>
    <xf numFmtId="4" fontId="1" fillId="0" borderId="72" xfId="0" applyNumberFormat="1" applyFont="1" applyBorder="1" applyAlignment="1">
      <alignment horizontal="right" vertical="center"/>
    </xf>
    <xf numFmtId="4" fontId="1" fillId="0" borderId="73" xfId="0" applyNumberFormat="1" applyFont="1" applyBorder="1" applyAlignment="1">
      <alignment horizontal="right" vertical="center"/>
    </xf>
    <xf numFmtId="0" fontId="1" fillId="0" borderId="83" xfId="0" applyFont="1" applyBorder="1" applyAlignment="1">
      <alignment vertical="top" wrapText="1"/>
    </xf>
    <xf numFmtId="4" fontId="2" fillId="6" borderId="148" xfId="0" applyNumberFormat="1" applyFont="1" applyFill="1" applyBorder="1" applyAlignment="1">
      <alignment horizontal="right" vertical="top"/>
    </xf>
    <xf numFmtId="4" fontId="2" fillId="6" borderId="132" xfId="0" applyNumberFormat="1" applyFont="1" applyFill="1" applyBorder="1" applyAlignment="1">
      <alignment horizontal="right" vertical="top"/>
    </xf>
    <xf numFmtId="4" fontId="2" fillId="6" borderId="133" xfId="0" applyNumberFormat="1" applyFont="1" applyFill="1" applyBorder="1" applyAlignment="1">
      <alignment horizontal="right" vertical="top"/>
    </xf>
    <xf numFmtId="4" fontId="2" fillId="6" borderId="131" xfId="0" applyNumberFormat="1" applyFont="1" applyFill="1" applyBorder="1" applyAlignment="1">
      <alignment horizontal="right" vertical="top"/>
    </xf>
    <xf numFmtId="0" fontId="2" fillId="6" borderId="146" xfId="0" applyFont="1" applyFill="1" applyBorder="1" applyAlignment="1">
      <alignment vertical="top" wrapText="1"/>
    </xf>
    <xf numFmtId="0" fontId="0" fillId="0" borderId="0" xfId="0"/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120" xfId="0" applyFont="1" applyBorder="1" applyAlignment="1">
      <alignment horizontal="center" vertical="center" wrapText="1"/>
    </xf>
    <xf numFmtId="0" fontId="10" fillId="0" borderId="104" xfId="0" applyFont="1" applyBorder="1"/>
    <xf numFmtId="0" fontId="10" fillId="0" borderId="121" xfId="0" applyFont="1" applyBorder="1"/>
    <xf numFmtId="0" fontId="10" fillId="0" borderId="106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02" xfId="0" applyFont="1" applyBorder="1" applyAlignment="1">
      <alignment horizontal="center" vertical="center" wrapText="1"/>
    </xf>
    <xf numFmtId="0" fontId="10" fillId="0" borderId="105" xfId="0" applyFont="1" applyBorder="1"/>
    <xf numFmtId="0" fontId="10" fillId="0" borderId="107" xfId="0" applyFont="1" applyBorder="1"/>
    <xf numFmtId="0" fontId="9" fillId="0" borderId="103" xfId="0" applyFont="1" applyBorder="1" applyAlignment="1">
      <alignment horizontal="center" vertical="center" wrapText="1"/>
    </xf>
    <xf numFmtId="0" fontId="10" fillId="0" borderId="52" xfId="0" applyFont="1" applyBorder="1"/>
    <xf numFmtId="0" fontId="9" fillId="0" borderId="65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65" xfId="0" applyFont="1" applyBorder="1"/>
    <xf numFmtId="10" fontId="11" fillId="0" borderId="9" xfId="0" applyNumberFormat="1" applyFont="1" applyBorder="1" applyAlignment="1">
      <alignment horizontal="center" vertical="center"/>
    </xf>
    <xf numFmtId="0" fontId="10" fillId="0" borderId="59" xfId="0" applyFont="1" applyBorder="1"/>
    <xf numFmtId="0" fontId="33" fillId="0" borderId="5" xfId="0" applyFont="1" applyBorder="1" applyAlignment="1">
      <alignment horizontal="center"/>
    </xf>
    <xf numFmtId="0" fontId="10" fillId="0" borderId="5" xfId="0" applyFont="1" applyBorder="1"/>
    <xf numFmtId="4" fontId="2" fillId="2" borderId="32" xfId="0" applyNumberFormat="1" applyFont="1" applyFill="1" applyBorder="1" applyAlignment="1">
      <alignment horizontal="center" vertical="center"/>
    </xf>
    <xf numFmtId="0" fontId="10" fillId="0" borderId="33" xfId="0" applyFont="1" applyBorder="1"/>
    <xf numFmtId="0" fontId="10" fillId="0" borderId="34" xfId="0" applyFont="1" applyBorder="1"/>
    <xf numFmtId="164" fontId="2" fillId="2" borderId="3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0" fontId="10" fillId="0" borderId="12" xfId="0" applyFont="1" applyBorder="1"/>
    <xf numFmtId="4" fontId="2" fillId="2" borderId="32" xfId="0" applyNumberFormat="1" applyFont="1" applyFill="1" applyBorder="1" applyAlignment="1">
      <alignment horizontal="center" vertical="center" wrapText="1"/>
    </xf>
    <xf numFmtId="165" fontId="20" fillId="7" borderId="95" xfId="0" applyNumberFormat="1" applyFont="1" applyFill="1" applyBorder="1" applyAlignment="1">
      <alignment horizontal="left" vertical="center" wrapText="1"/>
    </xf>
    <xf numFmtId="0" fontId="10" fillId="0" borderId="96" xfId="0" applyFont="1" applyBorder="1"/>
    <xf numFmtId="0" fontId="10" fillId="0" borderId="97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32" xfId="0" applyNumberFormat="1" applyFont="1" applyFill="1" applyBorder="1" applyAlignment="1">
      <alignment horizontal="left" vertical="center"/>
    </xf>
    <xf numFmtId="0" fontId="10" fillId="0" borderId="101" xfId="0" applyFont="1" applyBorder="1"/>
    <xf numFmtId="4" fontId="4" fillId="0" borderId="62" xfId="0" applyNumberFormat="1" applyFont="1" applyBorder="1" applyAlignment="1">
      <alignment horizontal="right" vertical="center"/>
    </xf>
    <xf numFmtId="0" fontId="10" fillId="0" borderId="74" xfId="0" applyFont="1" applyBorder="1"/>
    <xf numFmtId="0" fontId="10" fillId="0" borderId="87" xfId="0" applyFont="1" applyBorder="1"/>
    <xf numFmtId="0" fontId="10" fillId="0" borderId="88" xfId="0" applyFont="1" applyBorder="1"/>
    <xf numFmtId="0" fontId="10" fillId="0" borderId="89" xfId="0" applyFont="1" applyBorder="1"/>
    <xf numFmtId="0" fontId="10" fillId="0" borderId="90" xfId="0" applyFont="1" applyBorder="1"/>
    <xf numFmtId="165" fontId="20" fillId="7" borderId="3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/>
    <xf numFmtId="0" fontId="1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2" fillId="2" borderId="30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8" xfId="0" applyFont="1" applyBorder="1"/>
    <xf numFmtId="0" fontId="2" fillId="2" borderId="31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39" xfId="0" applyFont="1" applyBorder="1"/>
    <xf numFmtId="0" fontId="0" fillId="0" borderId="0" xfId="0" applyAlignment="1">
      <alignment wrapText="1"/>
    </xf>
    <xf numFmtId="4" fontId="0" fillId="0" borderId="0" xfId="0" applyNumberFormat="1"/>
    <xf numFmtId="0" fontId="42" fillId="0" borderId="0" xfId="0" applyFont="1" applyAlignment="1">
      <alignment horizontal="right"/>
    </xf>
    <xf numFmtId="0" fontId="42" fillId="0" borderId="0" xfId="0" applyFont="1" applyAlignment="1">
      <alignment horizontal="right" wrapText="1"/>
    </xf>
    <xf numFmtId="0" fontId="43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6" fillId="9" borderId="149" xfId="0" applyFont="1" applyFill="1" applyBorder="1" applyAlignment="1">
      <alignment horizontal="center" vertical="center" wrapText="1"/>
    </xf>
    <xf numFmtId="0" fontId="46" fillId="9" borderId="150" xfId="0" applyFont="1" applyFill="1" applyBorder="1" applyAlignment="1">
      <alignment horizontal="center" vertical="center" wrapText="1"/>
    </xf>
    <xf numFmtId="0" fontId="46" fillId="9" borderId="151" xfId="0" applyFont="1" applyFill="1" applyBorder="1" applyAlignment="1">
      <alignment horizontal="center" vertical="center" wrapText="1"/>
    </xf>
    <xf numFmtId="4" fontId="46" fillId="9" borderId="149" xfId="0" applyNumberFormat="1" applyFont="1" applyFill="1" applyBorder="1" applyAlignment="1">
      <alignment horizontal="center" vertical="center" wrapText="1"/>
    </xf>
    <xf numFmtId="4" fontId="46" fillId="9" borderId="150" xfId="0" applyNumberFormat="1" applyFont="1" applyFill="1" applyBorder="1" applyAlignment="1">
      <alignment horizontal="center" vertical="center" wrapText="1"/>
    </xf>
    <xf numFmtId="4" fontId="46" fillId="9" borderId="151" xfId="0" applyNumberFormat="1" applyFont="1" applyFill="1" applyBorder="1" applyAlignment="1">
      <alignment horizontal="center" vertical="center" wrapText="1"/>
    </xf>
    <xf numFmtId="0" fontId="46" fillId="0" borderId="138" xfId="0" applyFont="1" applyBorder="1" applyAlignment="1">
      <alignment horizontal="center" vertical="center" wrapText="1"/>
    </xf>
    <xf numFmtId="4" fontId="46" fillId="0" borderId="138" xfId="0" applyNumberFormat="1" applyFont="1" applyBorder="1" applyAlignment="1">
      <alignment horizontal="center" vertical="center" wrapText="1"/>
    </xf>
    <xf numFmtId="49" fontId="47" fillId="10" borderId="138" xfId="0" applyNumberFormat="1" applyFont="1" applyFill="1" applyBorder="1" applyAlignment="1">
      <alignment horizontal="right" wrapText="1"/>
    </xf>
    <xf numFmtId="0" fontId="47" fillId="10" borderId="138" xfId="0" applyFont="1" applyFill="1" applyBorder="1" applyAlignment="1">
      <alignment wrapText="1"/>
    </xf>
    <xf numFmtId="4" fontId="48" fillId="10" borderId="138" xfId="0" applyNumberFormat="1" applyFont="1" applyFill="1" applyBorder="1"/>
    <xf numFmtId="0" fontId="48" fillId="10" borderId="138" xfId="0" applyFont="1" applyFill="1" applyBorder="1" applyAlignment="1">
      <alignment wrapText="1"/>
    </xf>
    <xf numFmtId="49" fontId="48" fillId="0" borderId="138" xfId="0" applyNumberFormat="1" applyFont="1" applyBorder="1" applyAlignment="1">
      <alignment horizontal="right" wrapText="1"/>
    </xf>
    <xf numFmtId="0" fontId="48" fillId="0" borderId="138" xfId="0" applyFont="1" applyBorder="1" applyAlignment="1">
      <alignment wrapText="1"/>
    </xf>
    <xf numFmtId="4" fontId="48" fillId="0" borderId="138" xfId="0" applyNumberFormat="1" applyFont="1" applyBorder="1"/>
    <xf numFmtId="0" fontId="49" fillId="0" borderId="138" xfId="0" applyFont="1" applyBorder="1" applyAlignment="1">
      <alignment wrapText="1"/>
    </xf>
    <xf numFmtId="0" fontId="51" fillId="0" borderId="44" xfId="0" applyFont="1" applyBorder="1" applyAlignment="1">
      <alignment vertical="top" wrapText="1"/>
    </xf>
    <xf numFmtId="49" fontId="41" fillId="10" borderId="138" xfId="0" applyNumberFormat="1" applyFont="1" applyFill="1" applyBorder="1" applyAlignment="1">
      <alignment horizontal="right" wrapText="1"/>
    </xf>
    <xf numFmtId="0" fontId="47" fillId="10" borderId="138" xfId="0" applyFont="1" applyFill="1" applyBorder="1" applyAlignment="1">
      <alignment horizontal="right" wrapText="1"/>
    </xf>
    <xf numFmtId="0" fontId="52" fillId="10" borderId="138" xfId="0" applyFont="1" applyFill="1" applyBorder="1" applyAlignment="1">
      <alignment wrapText="1"/>
    </xf>
    <xf numFmtId="0" fontId="51" fillId="0" borderId="138" xfId="0" applyFont="1" applyBorder="1" applyAlignment="1">
      <alignment vertical="top" wrapText="1"/>
    </xf>
    <xf numFmtId="0" fontId="48" fillId="0" borderId="138" xfId="0" applyFont="1" applyBorder="1" applyAlignment="1">
      <alignment horizontal="right" wrapText="1"/>
    </xf>
    <xf numFmtId="4" fontId="0" fillId="0" borderId="138" xfId="0" applyNumberFormat="1" applyBorder="1"/>
    <xf numFmtId="0" fontId="0" fillId="0" borderId="138" xfId="0" applyBorder="1" applyAlignment="1">
      <alignment wrapText="1"/>
    </xf>
    <xf numFmtId="49" fontId="48" fillId="0" borderId="152" xfId="0" applyNumberFormat="1" applyFont="1" applyBorder="1" applyAlignment="1">
      <alignment horizontal="right" wrapText="1"/>
    </xf>
    <xf numFmtId="0" fontId="48" fillId="0" borderId="152" xfId="0" applyFont="1" applyBorder="1" applyAlignment="1">
      <alignment horizontal="left" vertical="center" wrapText="1"/>
    </xf>
    <xf numFmtId="4" fontId="0" fillId="0" borderId="152" xfId="0" applyNumberFormat="1" applyBorder="1" applyAlignment="1">
      <alignment horizontal="right" vertical="center"/>
    </xf>
    <xf numFmtId="49" fontId="48" fillId="0" borderId="153" xfId="0" applyNumberFormat="1" applyFont="1" applyBorder="1" applyAlignment="1">
      <alignment horizontal="right" wrapText="1"/>
    </xf>
    <xf numFmtId="0" fontId="48" fillId="0" borderId="153" xfId="0" applyFont="1" applyBorder="1" applyAlignment="1">
      <alignment horizontal="left" vertical="center" wrapText="1"/>
    </xf>
    <xf numFmtId="4" fontId="0" fillId="0" borderId="153" xfId="0" applyNumberFormat="1" applyBorder="1" applyAlignment="1">
      <alignment horizontal="right" vertical="center"/>
    </xf>
    <xf numFmtId="49" fontId="0" fillId="0" borderId="138" xfId="0" applyNumberFormat="1" applyBorder="1" applyAlignment="1">
      <alignment horizontal="right" wrapText="1"/>
    </xf>
    <xf numFmtId="0" fontId="1" fillId="0" borderId="138" xfId="0" applyFont="1" applyBorder="1" applyAlignment="1">
      <alignment vertical="top" wrapText="1"/>
    </xf>
    <xf numFmtId="49" fontId="48" fillId="0" borderId="153" xfId="0" applyNumberFormat="1" applyFont="1" applyBorder="1" applyAlignment="1">
      <alignment horizontal="right" wrapText="1"/>
    </xf>
    <xf numFmtId="49" fontId="48" fillId="0" borderId="138" xfId="0" applyNumberFormat="1" applyFont="1" applyBorder="1" applyAlignment="1">
      <alignment horizontal="left" wrapText="1"/>
    </xf>
    <xf numFmtId="0" fontId="41" fillId="0" borderId="149" xfId="0" applyFont="1" applyBorder="1" applyAlignment="1">
      <alignment horizontal="right" wrapText="1"/>
    </xf>
    <xf numFmtId="0" fontId="41" fillId="0" borderId="150" xfId="0" applyFont="1" applyBorder="1" applyAlignment="1">
      <alignment horizontal="right" wrapText="1"/>
    </xf>
    <xf numFmtId="4" fontId="41" fillId="0" borderId="138" xfId="0" applyNumberFormat="1" applyFont="1" applyBorder="1" applyAlignment="1">
      <alignment wrapText="1"/>
    </xf>
    <xf numFmtId="0" fontId="41" fillId="0" borderId="138" xfId="0" applyFont="1" applyBorder="1" applyAlignment="1">
      <alignment wrapText="1"/>
    </xf>
    <xf numFmtId="0" fontId="41" fillId="9" borderId="149" xfId="0" applyFont="1" applyFill="1" applyBorder="1" applyAlignment="1">
      <alignment horizontal="center" vertical="center" wrapText="1"/>
    </xf>
    <xf numFmtId="0" fontId="41" fillId="9" borderId="150" xfId="0" applyFont="1" applyFill="1" applyBorder="1" applyAlignment="1">
      <alignment horizontal="center" vertical="center" wrapText="1"/>
    </xf>
    <xf numFmtId="0" fontId="41" fillId="9" borderId="151" xfId="0" applyFont="1" applyFill="1" applyBorder="1" applyAlignment="1">
      <alignment horizontal="center" vertical="center" wrapText="1"/>
    </xf>
    <xf numFmtId="4" fontId="41" fillId="9" borderId="149" xfId="0" applyNumberFormat="1" applyFont="1" applyFill="1" applyBorder="1" applyAlignment="1">
      <alignment horizontal="center" vertical="center" wrapText="1"/>
    </xf>
    <xf numFmtId="4" fontId="41" fillId="9" borderId="150" xfId="0" applyNumberFormat="1" applyFont="1" applyFill="1" applyBorder="1" applyAlignment="1">
      <alignment horizontal="center" vertical="center" wrapText="1"/>
    </xf>
    <xf numFmtId="4" fontId="41" fillId="9" borderId="151" xfId="0" applyNumberFormat="1" applyFont="1" applyFill="1" applyBorder="1" applyAlignment="1">
      <alignment horizontal="center" vertical="center" wrapText="1"/>
    </xf>
    <xf numFmtId="0" fontId="41" fillId="0" borderId="138" xfId="0" applyFont="1" applyBorder="1" applyAlignment="1">
      <alignment horizontal="center" vertical="center" wrapText="1"/>
    </xf>
    <xf numFmtId="4" fontId="41" fillId="0" borderId="138" xfId="0" applyNumberFormat="1" applyFont="1" applyBorder="1" applyAlignment="1">
      <alignment horizontal="center" vertical="center" wrapText="1"/>
    </xf>
    <xf numFmtId="0" fontId="53" fillId="9" borderId="138" xfId="0" applyFont="1" applyFill="1" applyBorder="1" applyAlignment="1">
      <alignment horizontal="center" vertical="center" wrapText="1"/>
    </xf>
    <xf numFmtId="4" fontId="53" fillId="9" borderId="138" xfId="0" applyNumberFormat="1" applyFont="1" applyFill="1" applyBorder="1" applyAlignment="1">
      <alignment horizontal="center" vertical="center" wrapText="1"/>
    </xf>
    <xf numFmtId="0" fontId="53" fillId="0" borderId="138" xfId="0" applyFont="1" applyBorder="1" applyAlignment="1">
      <alignment horizontal="center" vertical="center" wrapText="1"/>
    </xf>
    <xf numFmtId="4" fontId="53" fillId="0" borderId="138" xfId="0" applyNumberFormat="1" applyFont="1" applyBorder="1" applyAlignment="1">
      <alignment horizontal="center" vertical="center" wrapText="1"/>
    </xf>
    <xf numFmtId="49" fontId="49" fillId="0" borderId="138" xfId="0" applyNumberFormat="1" applyFont="1" applyBorder="1" applyAlignment="1">
      <alignment horizontal="right" wrapText="1"/>
    </xf>
    <xf numFmtId="4" fontId="49" fillId="0" borderId="138" xfId="0" applyNumberFormat="1" applyFont="1" applyBorder="1"/>
    <xf numFmtId="0" fontId="53" fillId="0" borderId="138" xfId="0" applyFont="1" applyBorder="1" applyAlignment="1">
      <alignment horizontal="right" wrapText="1"/>
    </xf>
    <xf numFmtId="4" fontId="53" fillId="0" borderId="138" xfId="0" applyNumberFormat="1" applyFont="1" applyBorder="1" applyAlignment="1">
      <alignment wrapText="1"/>
    </xf>
    <xf numFmtId="0" fontId="53" fillId="0" borderId="138" xfId="0" applyFont="1" applyBorder="1" applyAlignment="1">
      <alignment wrapText="1"/>
    </xf>
    <xf numFmtId="0" fontId="49" fillId="0" borderId="0" xfId="0" applyFont="1" applyAlignment="1">
      <alignment wrapText="1"/>
    </xf>
    <xf numFmtId="4" fontId="49" fillId="0" borderId="0" xfId="0" applyNumberFormat="1" applyFont="1"/>
    <xf numFmtId="0" fontId="49" fillId="0" borderId="0" xfId="0" applyFont="1"/>
    <xf numFmtId="0" fontId="54" fillId="0" borderId="0" xfId="0" applyFont="1"/>
    <xf numFmtId="4" fontId="54" fillId="0" borderId="0" xfId="0" applyNumberFormat="1" applyFo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1;&#1102;&#1076;&#1078;&#1077;&#1090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ідна частина"/>
      <sheetName val="Лист1"/>
      <sheetName val="Кошторис  витрат"/>
      <sheetName val="Інструкція із заповнення"/>
    </sheetNames>
    <sheetDataSet>
      <sheetData sheetId="0">
        <row r="12">
          <cell r="A12" t="str">
            <v xml:space="preserve">Назва Заявника: </v>
          </cell>
        </row>
        <row r="13">
          <cell r="A13" t="str">
            <v xml:space="preserve">Назва проєкту: Музична резиденція "Джазова НЕ школа" </v>
          </cell>
        </row>
        <row r="14">
          <cell r="A14" t="str">
            <v>Дата початку проєкту: липень 2021</v>
          </cell>
        </row>
        <row r="15">
          <cell r="A15" t="str">
            <v>Дата завершення проєкту: жовтень 2021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opLeftCell="D12" workbookViewId="0">
      <selection activeCell="G32" sqref="G32"/>
    </sheetView>
  </sheetViews>
  <sheetFormatPr defaultColWidth="12.625" defaultRowHeight="15" customHeight="1" x14ac:dyDescent="0.2"/>
  <cols>
    <col min="1" max="1" width="18.5" customWidth="1"/>
    <col min="2" max="2" width="11.875" customWidth="1"/>
    <col min="3" max="3" width="9.5" customWidth="1"/>
    <col min="4" max="4" width="19.5" customWidth="1"/>
    <col min="5" max="5" width="18.625" customWidth="1"/>
    <col min="6" max="6" width="16.125" customWidth="1"/>
    <col min="7" max="7" width="11.625" customWidth="1"/>
    <col min="8" max="8" width="16.75" customWidth="1"/>
    <col min="9" max="9" width="6.375" customWidth="1"/>
    <col min="10" max="10" width="9.875" customWidth="1"/>
    <col min="11" max="11" width="7.25" customWidth="1"/>
    <col min="12" max="12" width="8.625" customWidth="1"/>
    <col min="13" max="13" width="17.125" customWidth="1"/>
    <col min="14" max="14" width="16" customWidth="1"/>
    <col min="15" max="23" width="5" customWidth="1"/>
    <col min="24" max="26" width="9.625" customWidth="1"/>
    <col min="27" max="31" width="11" customWidth="1"/>
  </cols>
  <sheetData>
    <row r="1" spans="1:31" ht="19.5" customHeight="1" x14ac:dyDescent="0.2">
      <c r="A1" s="428" t="s">
        <v>0</v>
      </c>
      <c r="B1" s="423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39" customHeight="1" x14ac:dyDescent="0.2">
      <c r="A2" s="3"/>
      <c r="B2" s="1"/>
      <c r="C2" s="1"/>
      <c r="D2" s="2"/>
      <c r="E2" s="1"/>
      <c r="F2" s="1"/>
      <c r="G2" s="1"/>
      <c r="H2" s="428" t="s">
        <v>2</v>
      </c>
      <c r="I2" s="423"/>
      <c r="J2" s="42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60.75" customHeight="1" x14ac:dyDescent="0.2">
      <c r="A3" s="3"/>
      <c r="B3" s="1"/>
      <c r="C3" s="1"/>
      <c r="D3" s="2"/>
      <c r="E3" s="1"/>
      <c r="F3" s="1"/>
      <c r="G3" s="1"/>
      <c r="H3" s="428" t="s">
        <v>3</v>
      </c>
      <c r="I3" s="423"/>
      <c r="J3" s="42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4.25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4.25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4.25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4" t="s">
        <v>427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">
      <c r="A11" s="3" t="s">
        <v>428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">
      <c r="A12" s="3" t="s">
        <v>429</v>
      </c>
      <c r="B12" s="315" t="s">
        <v>430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">
      <c r="A13" s="3" t="s">
        <v>431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">
      <c r="A14" s="3" t="s">
        <v>432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">
      <c r="A15" s="3" t="s">
        <v>433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429" t="s">
        <v>4</v>
      </c>
      <c r="C18" s="423"/>
      <c r="D18" s="423"/>
      <c r="E18" s="423"/>
      <c r="F18" s="423"/>
      <c r="G18" s="423"/>
      <c r="H18" s="423"/>
      <c r="I18" s="423"/>
      <c r="J18" s="423"/>
      <c r="K18" s="423"/>
      <c r="L18" s="423"/>
      <c r="M18" s="423"/>
      <c r="N18" s="423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429" t="s">
        <v>5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3"/>
      <c r="N19" s="423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430" t="s">
        <v>448</v>
      </c>
      <c r="C20" s="423"/>
      <c r="D20" s="423"/>
      <c r="E20" s="423"/>
      <c r="F20" s="423"/>
      <c r="G20" s="423"/>
      <c r="H20" s="423"/>
      <c r="I20" s="423"/>
      <c r="J20" s="423"/>
      <c r="K20" s="423"/>
      <c r="L20" s="423"/>
      <c r="M20" s="423"/>
      <c r="N20" s="423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5.75" customHeight="1" x14ac:dyDescent="0.2">
      <c r="A23" s="431"/>
      <c r="B23" s="434" t="s">
        <v>6</v>
      </c>
      <c r="C23" s="425"/>
      <c r="D23" s="436" t="s">
        <v>7</v>
      </c>
      <c r="E23" s="437"/>
      <c r="F23" s="437"/>
      <c r="G23" s="437"/>
      <c r="H23" s="437"/>
      <c r="I23" s="437"/>
      <c r="J23" s="438"/>
      <c r="K23" s="424" t="s">
        <v>8</v>
      </c>
      <c r="L23" s="425"/>
      <c r="M23" s="424" t="s">
        <v>9</v>
      </c>
      <c r="N23" s="42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5">
      <c r="A24" s="432"/>
      <c r="B24" s="435"/>
      <c r="C24" s="427"/>
      <c r="D24" s="324" t="s">
        <v>10</v>
      </c>
      <c r="E24" s="16" t="s">
        <v>11</v>
      </c>
      <c r="F24" s="16" t="s">
        <v>12</v>
      </c>
      <c r="G24" s="16" t="s">
        <v>13</v>
      </c>
      <c r="H24" s="16" t="s">
        <v>14</v>
      </c>
      <c r="I24" s="439" t="s">
        <v>15</v>
      </c>
      <c r="J24" s="440"/>
      <c r="K24" s="426"/>
      <c r="L24" s="427"/>
      <c r="M24" s="426"/>
      <c r="N24" s="427"/>
      <c r="O24" s="5"/>
      <c r="P24" s="5"/>
      <c r="Q24" s="17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29.25" customHeight="1" x14ac:dyDescent="0.2">
      <c r="A25" s="433"/>
      <c r="B25" s="18" t="s">
        <v>16</v>
      </c>
      <c r="C25" s="329" t="s">
        <v>17</v>
      </c>
      <c r="D25" s="18" t="s">
        <v>17</v>
      </c>
      <c r="E25" s="19" t="s">
        <v>17</v>
      </c>
      <c r="F25" s="19" t="s">
        <v>17</v>
      </c>
      <c r="G25" s="19" t="s">
        <v>17</v>
      </c>
      <c r="H25" s="19" t="s">
        <v>17</v>
      </c>
      <c r="I25" s="19" t="s">
        <v>16</v>
      </c>
      <c r="J25" s="341" t="s">
        <v>18</v>
      </c>
      <c r="K25" s="346" t="s">
        <v>16</v>
      </c>
      <c r="L25" s="329" t="s">
        <v>17</v>
      </c>
      <c r="M25" s="351" t="s">
        <v>16</v>
      </c>
      <c r="N25" s="352" t="s">
        <v>17</v>
      </c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ht="15.75" customHeight="1" x14ac:dyDescent="0.2">
      <c r="A26" s="330" t="s">
        <v>19</v>
      </c>
      <c r="B26" s="325" t="s">
        <v>20</v>
      </c>
      <c r="C26" s="331" t="s">
        <v>21</v>
      </c>
      <c r="D26" s="325" t="s">
        <v>22</v>
      </c>
      <c r="E26" s="21" t="s">
        <v>23</v>
      </c>
      <c r="F26" s="21" t="s">
        <v>24</v>
      </c>
      <c r="G26" s="21" t="s">
        <v>25</v>
      </c>
      <c r="H26" s="21" t="s">
        <v>26</v>
      </c>
      <c r="I26" s="21" t="s">
        <v>27</v>
      </c>
      <c r="J26" s="342" t="s">
        <v>28</v>
      </c>
      <c r="K26" s="347" t="s">
        <v>29</v>
      </c>
      <c r="L26" s="331" t="s">
        <v>30</v>
      </c>
      <c r="M26" s="347" t="s">
        <v>31</v>
      </c>
      <c r="N26" s="331" t="s">
        <v>32</v>
      </c>
      <c r="O26" s="22"/>
      <c r="P26" s="22"/>
      <c r="Q26" s="23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ht="15.75" customHeight="1" x14ac:dyDescent="0.2">
      <c r="A27" s="332" t="s">
        <v>33</v>
      </c>
      <c r="B27" s="24">
        <v>0.97030000000000005</v>
      </c>
      <c r="C27" s="333">
        <v>817690</v>
      </c>
      <c r="D27" s="326">
        <v>0</v>
      </c>
      <c r="E27" s="25">
        <v>0</v>
      </c>
      <c r="F27" s="25">
        <v>0</v>
      </c>
      <c r="G27" s="25">
        <v>25000</v>
      </c>
      <c r="H27" s="25">
        <v>0</v>
      </c>
      <c r="I27" s="26">
        <v>2.9700000000000001E-2</v>
      </c>
      <c r="J27" s="343">
        <f>D27+E27+F27+G27+H27</f>
        <v>25000</v>
      </c>
      <c r="K27" s="348">
        <v>0</v>
      </c>
      <c r="L27" s="333">
        <v>0</v>
      </c>
      <c r="M27" s="353">
        <v>1</v>
      </c>
      <c r="N27" s="354">
        <f>C27+J27+L27</f>
        <v>842690</v>
      </c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ht="15.75" customHeight="1" x14ac:dyDescent="0.2">
      <c r="A28" s="334" t="s">
        <v>34</v>
      </c>
      <c r="B28" s="24">
        <v>0.96989999999999998</v>
      </c>
      <c r="C28" s="335">
        <v>805134</v>
      </c>
      <c r="D28" s="326">
        <v>0</v>
      </c>
      <c r="E28" s="25">
        <v>0</v>
      </c>
      <c r="F28" s="25">
        <v>0</v>
      </c>
      <c r="G28" s="25">
        <v>25000</v>
      </c>
      <c r="H28" s="25">
        <v>0</v>
      </c>
      <c r="I28" s="26">
        <v>0.03</v>
      </c>
      <c r="J28" s="343">
        <f>D28+E28+F28+G28+H28</f>
        <v>25000</v>
      </c>
      <c r="K28" s="348"/>
      <c r="L28" s="333"/>
      <c r="M28" s="353">
        <v>1</v>
      </c>
      <c r="N28" s="354">
        <f>C28+J28+L28</f>
        <v>830134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ht="15.75" customHeight="1" thickBot="1" x14ac:dyDescent="0.25">
      <c r="A29" s="336" t="s">
        <v>35</v>
      </c>
      <c r="B29" s="27">
        <v>0.81110000000000004</v>
      </c>
      <c r="C29" s="337">
        <v>653017</v>
      </c>
      <c r="D29" s="327">
        <v>0</v>
      </c>
      <c r="E29" s="28">
        <v>0</v>
      </c>
      <c r="F29" s="28">
        <v>0</v>
      </c>
      <c r="G29" s="28">
        <v>0</v>
      </c>
      <c r="H29" s="28">
        <v>0</v>
      </c>
      <c r="I29" s="29"/>
      <c r="J29" s="344">
        <f>D29+E29+F29+G29+H29</f>
        <v>0</v>
      </c>
      <c r="K29" s="349"/>
      <c r="L29" s="337"/>
      <c r="M29" s="355">
        <f>B29</f>
        <v>0.81110000000000004</v>
      </c>
      <c r="N29" s="356">
        <f>C29+J29+L29</f>
        <v>653017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ht="32.25" customHeight="1" thickBot="1" x14ac:dyDescent="0.25">
      <c r="A30" s="338" t="s">
        <v>36</v>
      </c>
      <c r="B30" s="339">
        <v>0.18890000000000001</v>
      </c>
      <c r="C30" s="340">
        <v>152117</v>
      </c>
      <c r="D30" s="328">
        <f>D28-D29</f>
        <v>0</v>
      </c>
      <c r="E30" s="30">
        <f>E28-E29</f>
        <v>0</v>
      </c>
      <c r="F30" s="30">
        <f>F28-F29</f>
        <v>0</v>
      </c>
      <c r="G30" s="30">
        <v>0</v>
      </c>
      <c r="H30" s="30">
        <f>H28-H29</f>
        <v>0</v>
      </c>
      <c r="I30" s="31"/>
      <c r="J30" s="345">
        <f>D30+E30+F30+G30+H30</f>
        <v>0</v>
      </c>
      <c r="K30" s="350"/>
      <c r="L30" s="340">
        <f>L28-L29</f>
        <v>0</v>
      </c>
      <c r="M30" s="357">
        <f>B30</f>
        <v>0.18890000000000001</v>
      </c>
      <c r="N30" s="358">
        <f>C30+J30+L30</f>
        <v>152117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32"/>
      <c r="B32" s="32" t="s">
        <v>37</v>
      </c>
      <c r="C32" s="441" t="s">
        <v>436</v>
      </c>
      <c r="D32" s="442"/>
      <c r="E32" s="442"/>
      <c r="F32" s="32"/>
      <c r="G32" s="33"/>
      <c r="H32" s="33"/>
      <c r="I32" s="34"/>
      <c r="J32" s="441" t="s">
        <v>435</v>
      </c>
      <c r="K32" s="442"/>
      <c r="L32" s="442"/>
      <c r="M32" s="442"/>
      <c r="N32" s="44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ht="15.75" customHeight="1" x14ac:dyDescent="0.25">
      <c r="A33" s="5"/>
      <c r="B33" s="5"/>
      <c r="C33" s="5"/>
      <c r="D33" s="35" t="s">
        <v>38</v>
      </c>
      <c r="E33" s="5"/>
      <c r="F33" s="36"/>
      <c r="G33" s="422" t="s">
        <v>39</v>
      </c>
      <c r="H33" s="423"/>
      <c r="I33" s="13"/>
      <c r="J33" s="422" t="s">
        <v>40</v>
      </c>
      <c r="K33" s="423"/>
      <c r="L33" s="423"/>
      <c r="M33" s="423"/>
      <c r="N33" s="423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1023622047244095" right="0.70866141732283472" top="0.74803149606299213" bottom="0.59055118110236227" header="0" footer="0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48"/>
  <sheetViews>
    <sheetView view="pageBreakPreview" zoomScale="60" zoomScaleNormal="73" workbookViewId="0">
      <pane ySplit="10" topLeftCell="A203" activePane="bottomLeft" state="frozen"/>
      <selection pane="bottomLeft" activeCell="I223" sqref="I223"/>
    </sheetView>
  </sheetViews>
  <sheetFormatPr defaultColWidth="12.625" defaultRowHeight="15" customHeight="1" outlineLevelCol="1" x14ac:dyDescent="0.2"/>
  <cols>
    <col min="1" max="1" width="10.5" customWidth="1"/>
    <col min="2" max="2" width="9.625" customWidth="1"/>
    <col min="3" max="3" width="38.5" customWidth="1"/>
    <col min="4" max="4" width="8.625" customWidth="1"/>
    <col min="5" max="5" width="10.625" customWidth="1"/>
    <col min="6" max="6" width="11" customWidth="1"/>
    <col min="7" max="7" width="11.875" customWidth="1"/>
    <col min="8" max="8" width="10.75" customWidth="1"/>
    <col min="9" max="9" width="10.875" customWidth="1"/>
    <col min="10" max="10" width="11.875" customWidth="1"/>
    <col min="11" max="11" width="8.625" customWidth="1" outlineLevel="1"/>
    <col min="12" max="12" width="10.25" customWidth="1" outlineLevel="1"/>
    <col min="13" max="13" width="10.625" customWidth="1" outlineLevel="1"/>
    <col min="14" max="14" width="9.125" customWidth="1" outlineLevel="1"/>
    <col min="15" max="15" width="11" customWidth="1" outlineLevel="1"/>
    <col min="16" max="16" width="10.875" customWidth="1" outlineLevel="1"/>
    <col min="17" max="17" width="9" customWidth="1" outlineLevel="1"/>
    <col min="18" max="18" width="9.5" customWidth="1" outlineLevel="1"/>
    <col min="19" max="19" width="11.875" customWidth="1" outlineLevel="1"/>
    <col min="20" max="20" width="8" customWidth="1" outlineLevel="1"/>
    <col min="21" max="21" width="9.5" customWidth="1" outlineLevel="1"/>
    <col min="22" max="22" width="11.875" customWidth="1" outlineLevel="1"/>
    <col min="23" max="23" width="12.25" customWidth="1"/>
    <col min="24" max="25" width="11" customWidth="1"/>
    <col min="26" max="26" width="12" customWidth="1"/>
    <col min="27" max="27" width="21.625" customWidth="1"/>
    <col min="28" max="28" width="14" customWidth="1"/>
    <col min="29" max="33" width="5.125" customWidth="1"/>
  </cols>
  <sheetData>
    <row r="1" spans="1:33" ht="15.75" x14ac:dyDescent="0.25">
      <c r="A1" s="466" t="s">
        <v>41</v>
      </c>
      <c r="B1" s="423"/>
      <c r="C1" s="423"/>
      <c r="D1" s="423"/>
      <c r="E1" s="423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8"/>
      <c r="X1" s="38"/>
      <c r="Y1" s="38"/>
      <c r="Z1" s="38"/>
      <c r="AA1" s="2"/>
      <c r="AB1" s="1"/>
      <c r="AC1" s="1"/>
      <c r="AD1" s="1"/>
      <c r="AE1" s="1"/>
      <c r="AF1" s="1"/>
      <c r="AG1" s="1"/>
    </row>
    <row r="2" spans="1:33" ht="19.5" customHeight="1" x14ac:dyDescent="0.2">
      <c r="A2" s="39" t="str">
        <f>'[1]Дохідна частина'!A12</f>
        <v xml:space="preserve">Назва Заявника: </v>
      </c>
      <c r="B2" s="40" t="s">
        <v>425</v>
      </c>
      <c r="C2" s="39" t="s">
        <v>426</v>
      </c>
      <c r="D2" s="41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3"/>
      <c r="X2" s="43"/>
      <c r="Y2" s="43"/>
      <c r="Z2" s="43"/>
      <c r="AA2" s="7"/>
      <c r="AB2" s="1"/>
      <c r="AC2" s="1"/>
      <c r="AD2" s="1"/>
      <c r="AE2" s="1"/>
      <c r="AF2" s="1"/>
      <c r="AG2" s="1"/>
    </row>
    <row r="3" spans="1:33" ht="19.5" customHeight="1" x14ac:dyDescent="0.2">
      <c r="A3" s="3" t="str">
        <f>'[1]Дохідна частина'!A13</f>
        <v xml:space="preserve">Назва проєкту: Музична резиденція "Джазова НЕ школа" </v>
      </c>
      <c r="B3" s="3"/>
      <c r="C3" s="3"/>
      <c r="D3" s="41"/>
      <c r="E3" s="42"/>
      <c r="F3" s="42"/>
      <c r="G3" s="42"/>
      <c r="H3" s="42"/>
      <c r="I3" s="42"/>
      <c r="J3" s="42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5"/>
      <c r="X3" s="45"/>
      <c r="Y3" s="45"/>
      <c r="Z3" s="45"/>
      <c r="AA3" s="7"/>
      <c r="AB3" s="1"/>
      <c r="AC3" s="1"/>
      <c r="AD3" s="1"/>
      <c r="AE3" s="1"/>
      <c r="AF3" s="1"/>
      <c r="AG3" s="1"/>
    </row>
    <row r="4" spans="1:33" ht="19.5" customHeight="1" x14ac:dyDescent="0.2">
      <c r="A4" s="464" t="str">
        <f>'[1]Дохідна частина'!A14</f>
        <v>Дата початку проєкту: липень 2021</v>
      </c>
      <c r="B4" s="465"/>
      <c r="C4" s="46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9.5" customHeight="1" x14ac:dyDescent="0.2">
      <c r="A5" s="464" t="str">
        <f>'[1]Дохідна частина'!A15</f>
        <v>Дата завершення проєкту: жовтень 2021</v>
      </c>
      <c r="B5" s="465"/>
      <c r="C5" s="46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25" x14ac:dyDescent="0.2">
      <c r="A6" s="3"/>
      <c r="B6" s="40"/>
      <c r="C6" s="46"/>
      <c r="D6" s="41"/>
      <c r="E6" s="47"/>
      <c r="F6" s="47"/>
      <c r="G6" s="47"/>
      <c r="H6" s="47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9"/>
      <c r="X6" s="49"/>
      <c r="Y6" s="49"/>
      <c r="Z6" s="49"/>
      <c r="AA6" s="50"/>
      <c r="AB6" s="1"/>
      <c r="AC6" s="1"/>
      <c r="AD6" s="1"/>
      <c r="AE6" s="1"/>
      <c r="AF6" s="1"/>
      <c r="AG6" s="1"/>
    </row>
    <row r="7" spans="1:33" ht="26.25" customHeight="1" x14ac:dyDescent="0.2">
      <c r="A7" s="467" t="s">
        <v>42</v>
      </c>
      <c r="B7" s="469" t="s">
        <v>43</v>
      </c>
      <c r="C7" s="472" t="s">
        <v>44</v>
      </c>
      <c r="D7" s="472" t="s">
        <v>45</v>
      </c>
      <c r="E7" s="443" t="s">
        <v>46</v>
      </c>
      <c r="F7" s="444"/>
      <c r="G7" s="444"/>
      <c r="H7" s="444"/>
      <c r="I7" s="444"/>
      <c r="J7" s="445"/>
      <c r="K7" s="443" t="s">
        <v>47</v>
      </c>
      <c r="L7" s="444"/>
      <c r="M7" s="444"/>
      <c r="N7" s="444"/>
      <c r="O7" s="444"/>
      <c r="P7" s="445"/>
      <c r="Q7" s="443" t="s">
        <v>48</v>
      </c>
      <c r="R7" s="444"/>
      <c r="S7" s="444"/>
      <c r="T7" s="444"/>
      <c r="U7" s="444"/>
      <c r="V7" s="445"/>
      <c r="W7" s="446" t="s">
        <v>49</v>
      </c>
      <c r="X7" s="444"/>
      <c r="Y7" s="444"/>
      <c r="Z7" s="445"/>
      <c r="AA7" s="447" t="s">
        <v>50</v>
      </c>
      <c r="AB7" s="1"/>
      <c r="AC7" s="1"/>
      <c r="AD7" s="1"/>
      <c r="AE7" s="1"/>
      <c r="AF7" s="1"/>
      <c r="AG7" s="1"/>
    </row>
    <row r="8" spans="1:33" ht="42" customHeight="1" x14ac:dyDescent="0.2">
      <c r="A8" s="448"/>
      <c r="B8" s="470"/>
      <c r="C8" s="473"/>
      <c r="D8" s="473"/>
      <c r="E8" s="450" t="s">
        <v>51</v>
      </c>
      <c r="F8" s="444"/>
      <c r="G8" s="445"/>
      <c r="H8" s="450" t="s">
        <v>52</v>
      </c>
      <c r="I8" s="444"/>
      <c r="J8" s="445"/>
      <c r="K8" s="450" t="s">
        <v>51</v>
      </c>
      <c r="L8" s="444"/>
      <c r="M8" s="445"/>
      <c r="N8" s="450" t="s">
        <v>52</v>
      </c>
      <c r="O8" s="444"/>
      <c r="P8" s="445"/>
      <c r="Q8" s="450" t="s">
        <v>51</v>
      </c>
      <c r="R8" s="444"/>
      <c r="S8" s="445"/>
      <c r="T8" s="450" t="s">
        <v>52</v>
      </c>
      <c r="U8" s="444"/>
      <c r="V8" s="445"/>
      <c r="W8" s="447" t="s">
        <v>53</v>
      </c>
      <c r="X8" s="447" t="s">
        <v>54</v>
      </c>
      <c r="Y8" s="446" t="s">
        <v>55</v>
      </c>
      <c r="Z8" s="445"/>
      <c r="AA8" s="448"/>
      <c r="AB8" s="1"/>
      <c r="AC8" s="1"/>
      <c r="AD8" s="1"/>
      <c r="AE8" s="1"/>
      <c r="AF8" s="1"/>
      <c r="AG8" s="1"/>
    </row>
    <row r="9" spans="1:33" ht="51.75" customHeight="1" x14ac:dyDescent="0.2">
      <c r="A9" s="468"/>
      <c r="B9" s="471"/>
      <c r="C9" s="474"/>
      <c r="D9" s="474"/>
      <c r="E9" s="51" t="s">
        <v>56</v>
      </c>
      <c r="F9" s="52" t="s">
        <v>57</v>
      </c>
      <c r="G9" s="53" t="s">
        <v>58</v>
      </c>
      <c r="H9" s="51" t="s">
        <v>56</v>
      </c>
      <c r="I9" s="52" t="s">
        <v>57</v>
      </c>
      <c r="J9" s="53" t="s">
        <v>59</v>
      </c>
      <c r="K9" s="51" t="s">
        <v>56</v>
      </c>
      <c r="L9" s="52" t="s">
        <v>60</v>
      </c>
      <c r="M9" s="53" t="s">
        <v>61</v>
      </c>
      <c r="N9" s="51" t="s">
        <v>56</v>
      </c>
      <c r="O9" s="52" t="s">
        <v>60</v>
      </c>
      <c r="P9" s="53" t="s">
        <v>62</v>
      </c>
      <c r="Q9" s="51" t="s">
        <v>56</v>
      </c>
      <c r="R9" s="52" t="s">
        <v>60</v>
      </c>
      <c r="S9" s="53" t="s">
        <v>63</v>
      </c>
      <c r="T9" s="51" t="s">
        <v>56</v>
      </c>
      <c r="U9" s="52" t="s">
        <v>60</v>
      </c>
      <c r="V9" s="53" t="s">
        <v>64</v>
      </c>
      <c r="W9" s="449"/>
      <c r="X9" s="449"/>
      <c r="Y9" s="54" t="s">
        <v>65</v>
      </c>
      <c r="Z9" s="55" t="s">
        <v>16</v>
      </c>
      <c r="AA9" s="449"/>
      <c r="AB9" s="1"/>
      <c r="AC9" s="1"/>
      <c r="AD9" s="1"/>
      <c r="AE9" s="1"/>
      <c r="AF9" s="1"/>
      <c r="AG9" s="1"/>
    </row>
    <row r="10" spans="1:33" ht="24.75" customHeight="1" x14ac:dyDescent="0.2">
      <c r="A10" s="56">
        <v>1</v>
      </c>
      <c r="B10" s="56">
        <v>2</v>
      </c>
      <c r="C10" s="57">
        <v>3</v>
      </c>
      <c r="D10" s="57">
        <v>4</v>
      </c>
      <c r="E10" s="58">
        <v>5</v>
      </c>
      <c r="F10" s="58">
        <v>6</v>
      </c>
      <c r="G10" s="58">
        <v>7</v>
      </c>
      <c r="H10" s="58">
        <v>8</v>
      </c>
      <c r="I10" s="58">
        <v>9</v>
      </c>
      <c r="J10" s="58">
        <v>10</v>
      </c>
      <c r="K10" s="58">
        <v>11</v>
      </c>
      <c r="L10" s="58">
        <v>12</v>
      </c>
      <c r="M10" s="58">
        <v>13</v>
      </c>
      <c r="N10" s="58">
        <v>14</v>
      </c>
      <c r="O10" s="58">
        <v>15</v>
      </c>
      <c r="P10" s="58">
        <v>16</v>
      </c>
      <c r="Q10" s="58">
        <v>17</v>
      </c>
      <c r="R10" s="58">
        <v>18</v>
      </c>
      <c r="S10" s="58">
        <v>19</v>
      </c>
      <c r="T10" s="58">
        <v>20</v>
      </c>
      <c r="U10" s="58">
        <v>21</v>
      </c>
      <c r="V10" s="58">
        <v>22</v>
      </c>
      <c r="W10" s="58">
        <v>23</v>
      </c>
      <c r="X10" s="58">
        <v>24</v>
      </c>
      <c r="Y10" s="58">
        <v>25</v>
      </c>
      <c r="Z10" s="58">
        <v>26</v>
      </c>
      <c r="AA10" s="59">
        <v>27</v>
      </c>
      <c r="AB10" s="1"/>
      <c r="AC10" s="1"/>
      <c r="AD10" s="1"/>
      <c r="AE10" s="1"/>
      <c r="AF10" s="1"/>
      <c r="AG10" s="1"/>
    </row>
    <row r="11" spans="1:33" ht="23.25" customHeight="1" x14ac:dyDescent="0.2">
      <c r="A11" s="60" t="s">
        <v>66</v>
      </c>
      <c r="B11" s="61"/>
      <c r="C11" s="62" t="s">
        <v>67</v>
      </c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5"/>
      <c r="X11" s="65"/>
      <c r="Y11" s="65"/>
      <c r="Z11" s="65"/>
      <c r="AA11" s="66"/>
      <c r="AB11" s="67"/>
      <c r="AC11" s="67"/>
      <c r="AD11" s="67"/>
      <c r="AE11" s="67"/>
      <c r="AF11" s="67"/>
      <c r="AG11" s="67"/>
    </row>
    <row r="12" spans="1:33" ht="30" customHeight="1" x14ac:dyDescent="0.2">
      <c r="A12" s="68" t="s">
        <v>68</v>
      </c>
      <c r="B12" s="69">
        <v>1</v>
      </c>
      <c r="C12" s="70" t="s">
        <v>69</v>
      </c>
      <c r="D12" s="71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3"/>
      <c r="X12" s="73"/>
      <c r="Y12" s="73"/>
      <c r="Z12" s="73"/>
      <c r="AA12" s="74"/>
      <c r="AB12" s="6"/>
      <c r="AC12" s="7"/>
      <c r="AD12" s="7"/>
      <c r="AE12" s="7"/>
      <c r="AF12" s="7"/>
      <c r="AG12" s="7"/>
    </row>
    <row r="13" spans="1:33" ht="30" customHeight="1" x14ac:dyDescent="0.2">
      <c r="A13" s="75" t="s">
        <v>70</v>
      </c>
      <c r="B13" s="76" t="s">
        <v>71</v>
      </c>
      <c r="C13" s="77" t="s">
        <v>72</v>
      </c>
      <c r="D13" s="78"/>
      <c r="E13" s="79">
        <f>SUM(E14:E16)</f>
        <v>0</v>
      </c>
      <c r="F13" s="80"/>
      <c r="G13" s="81">
        <f>SUM(G14:G16)</f>
        <v>0</v>
      </c>
      <c r="H13" s="79">
        <f>SUM(H14:H16)</f>
        <v>0</v>
      </c>
      <c r="I13" s="80"/>
      <c r="J13" s="81">
        <f>SUM(J14:J16)</f>
        <v>0</v>
      </c>
      <c r="K13" s="79">
        <f>SUM(K14:K16)</f>
        <v>0</v>
      </c>
      <c r="L13" s="80"/>
      <c r="M13" s="81">
        <f>SUM(M14:M16)</f>
        <v>0</v>
      </c>
      <c r="N13" s="79">
        <f>SUM(N14:N16)</f>
        <v>0</v>
      </c>
      <c r="O13" s="80"/>
      <c r="P13" s="81">
        <f>SUM(P14:P16)</f>
        <v>0</v>
      </c>
      <c r="Q13" s="79">
        <f>SUM(Q14:Q16)</f>
        <v>0</v>
      </c>
      <c r="R13" s="80"/>
      <c r="S13" s="81">
        <f>SUM(S14:S16)</f>
        <v>0</v>
      </c>
      <c r="T13" s="79">
        <f>SUM(T14:T16)</f>
        <v>0</v>
      </c>
      <c r="U13" s="80"/>
      <c r="V13" s="81">
        <f>SUM(V14:V16)</f>
        <v>0</v>
      </c>
      <c r="W13" s="81">
        <f>SUM(W14:W16)</f>
        <v>0</v>
      </c>
      <c r="X13" s="81">
        <f>SUM(X14:X16)</f>
        <v>0</v>
      </c>
      <c r="Y13" s="82">
        <f t="shared" ref="Y13:Y35" si="0">W13-X13</f>
        <v>0</v>
      </c>
      <c r="Z13" s="83" t="e">
        <f t="shared" ref="Z13:Z35" si="1">Y13/W13</f>
        <v>#DIV/0!</v>
      </c>
      <c r="AA13" s="84"/>
      <c r="AB13" s="85"/>
      <c r="AC13" s="85"/>
      <c r="AD13" s="85"/>
      <c r="AE13" s="85"/>
      <c r="AF13" s="85"/>
      <c r="AG13" s="85"/>
    </row>
    <row r="14" spans="1:33" ht="30" customHeight="1" x14ac:dyDescent="0.2">
      <c r="A14" s="86" t="s">
        <v>73</v>
      </c>
      <c r="B14" s="87" t="s">
        <v>74</v>
      </c>
      <c r="C14" s="88" t="s">
        <v>75</v>
      </c>
      <c r="D14" s="89" t="s">
        <v>76</v>
      </c>
      <c r="E14" s="90"/>
      <c r="F14" s="91"/>
      <c r="G14" s="92">
        <f>E14*F14</f>
        <v>0</v>
      </c>
      <c r="H14" s="90"/>
      <c r="I14" s="91"/>
      <c r="J14" s="92">
        <f>H14*I14</f>
        <v>0</v>
      </c>
      <c r="K14" s="90"/>
      <c r="L14" s="91"/>
      <c r="M14" s="92">
        <f>K14*L14</f>
        <v>0</v>
      </c>
      <c r="N14" s="90"/>
      <c r="O14" s="91"/>
      <c r="P14" s="92">
        <f>N14*O14</f>
        <v>0</v>
      </c>
      <c r="Q14" s="90"/>
      <c r="R14" s="91"/>
      <c r="S14" s="92">
        <f>Q14*R14</f>
        <v>0</v>
      </c>
      <c r="T14" s="90"/>
      <c r="U14" s="91"/>
      <c r="V14" s="92">
        <f>T14*U14</f>
        <v>0</v>
      </c>
      <c r="W14" s="93">
        <f>G14+M14+S14</f>
        <v>0</v>
      </c>
      <c r="X14" s="94">
        <f>J14+P14+V14</f>
        <v>0</v>
      </c>
      <c r="Y14" s="94">
        <f t="shared" si="0"/>
        <v>0</v>
      </c>
      <c r="Z14" s="95" t="e">
        <f t="shared" si="1"/>
        <v>#DIV/0!</v>
      </c>
      <c r="AA14" s="96"/>
      <c r="AB14" s="97"/>
      <c r="AC14" s="98"/>
      <c r="AD14" s="98"/>
      <c r="AE14" s="98"/>
      <c r="AF14" s="98"/>
      <c r="AG14" s="98"/>
    </row>
    <row r="15" spans="1:33" ht="30" customHeight="1" x14ac:dyDescent="0.2">
      <c r="A15" s="86" t="s">
        <v>73</v>
      </c>
      <c r="B15" s="87" t="s">
        <v>77</v>
      </c>
      <c r="C15" s="88" t="s">
        <v>75</v>
      </c>
      <c r="D15" s="89" t="s">
        <v>76</v>
      </c>
      <c r="E15" s="90"/>
      <c r="F15" s="91"/>
      <c r="G15" s="92">
        <f>E15*F15</f>
        <v>0</v>
      </c>
      <c r="H15" s="90"/>
      <c r="I15" s="91"/>
      <c r="J15" s="92">
        <f>H15*I15</f>
        <v>0</v>
      </c>
      <c r="K15" s="90"/>
      <c r="L15" s="91"/>
      <c r="M15" s="92">
        <f>K15*L15</f>
        <v>0</v>
      </c>
      <c r="N15" s="90"/>
      <c r="O15" s="91"/>
      <c r="P15" s="92">
        <f>N15*O15</f>
        <v>0</v>
      </c>
      <c r="Q15" s="90"/>
      <c r="R15" s="91"/>
      <c r="S15" s="92">
        <f>Q15*R15</f>
        <v>0</v>
      </c>
      <c r="T15" s="90"/>
      <c r="U15" s="91"/>
      <c r="V15" s="92">
        <f>T15*U15</f>
        <v>0</v>
      </c>
      <c r="W15" s="93">
        <f>G15+M15+S15</f>
        <v>0</v>
      </c>
      <c r="X15" s="94">
        <f>J15+P15+V15</f>
        <v>0</v>
      </c>
      <c r="Y15" s="94">
        <f t="shared" si="0"/>
        <v>0</v>
      </c>
      <c r="Z15" s="95" t="e">
        <f t="shared" si="1"/>
        <v>#DIV/0!</v>
      </c>
      <c r="AA15" s="96"/>
      <c r="AB15" s="98"/>
      <c r="AC15" s="98"/>
      <c r="AD15" s="98"/>
      <c r="AE15" s="98"/>
      <c r="AF15" s="98"/>
      <c r="AG15" s="98"/>
    </row>
    <row r="16" spans="1:33" ht="30" customHeight="1" x14ac:dyDescent="0.2">
      <c r="A16" s="99" t="s">
        <v>73</v>
      </c>
      <c r="B16" s="100" t="s">
        <v>78</v>
      </c>
      <c r="C16" s="88" t="s">
        <v>75</v>
      </c>
      <c r="D16" s="101" t="s">
        <v>76</v>
      </c>
      <c r="E16" s="102"/>
      <c r="F16" s="103"/>
      <c r="G16" s="104">
        <f>E16*F16</f>
        <v>0</v>
      </c>
      <c r="H16" s="102"/>
      <c r="I16" s="103"/>
      <c r="J16" s="104">
        <f>H16*I16</f>
        <v>0</v>
      </c>
      <c r="K16" s="102"/>
      <c r="L16" s="103"/>
      <c r="M16" s="104">
        <f>K16*L16</f>
        <v>0</v>
      </c>
      <c r="N16" s="102"/>
      <c r="O16" s="103"/>
      <c r="P16" s="104">
        <f>N16*O16</f>
        <v>0</v>
      </c>
      <c r="Q16" s="102"/>
      <c r="R16" s="91"/>
      <c r="S16" s="104">
        <f>Q16*R16</f>
        <v>0</v>
      </c>
      <c r="T16" s="102"/>
      <c r="U16" s="91"/>
      <c r="V16" s="104">
        <f>T16*U16</f>
        <v>0</v>
      </c>
      <c r="W16" s="105">
        <f>G16+M16+S16</f>
        <v>0</v>
      </c>
      <c r="X16" s="94">
        <f>J16+P16+V16</f>
        <v>0</v>
      </c>
      <c r="Y16" s="94">
        <f t="shared" si="0"/>
        <v>0</v>
      </c>
      <c r="Z16" s="95" t="e">
        <f t="shared" si="1"/>
        <v>#DIV/0!</v>
      </c>
      <c r="AA16" s="106"/>
      <c r="AB16" s="98"/>
      <c r="AC16" s="98"/>
      <c r="AD16" s="98"/>
      <c r="AE16" s="98"/>
      <c r="AF16" s="98"/>
      <c r="AG16" s="98"/>
    </row>
    <row r="17" spans="1:33" ht="30" customHeight="1" x14ac:dyDescent="0.2">
      <c r="A17" s="75" t="s">
        <v>70</v>
      </c>
      <c r="B17" s="76" t="s">
        <v>79</v>
      </c>
      <c r="C17" s="107" t="s">
        <v>80</v>
      </c>
      <c r="D17" s="108"/>
      <c r="E17" s="109">
        <f>SUM(E18:E20)</f>
        <v>0</v>
      </c>
      <c r="F17" s="110"/>
      <c r="G17" s="111">
        <f>SUM(G18:G20)</f>
        <v>0</v>
      </c>
      <c r="H17" s="109">
        <f>SUM(H18:H20)</f>
        <v>0</v>
      </c>
      <c r="I17" s="110"/>
      <c r="J17" s="111">
        <f>SUM(J18:J20)</f>
        <v>0</v>
      </c>
      <c r="K17" s="109">
        <f>SUM(K18:K20)</f>
        <v>0</v>
      </c>
      <c r="L17" s="110"/>
      <c r="M17" s="111">
        <f>SUM(M18:M20)</f>
        <v>0</v>
      </c>
      <c r="N17" s="109">
        <f>SUM(N18:N20)</f>
        <v>0</v>
      </c>
      <c r="O17" s="110"/>
      <c r="P17" s="111">
        <f>SUM(P18:P20)</f>
        <v>0</v>
      </c>
      <c r="Q17" s="109">
        <f>SUM(Q18:Q20)</f>
        <v>0</v>
      </c>
      <c r="R17" s="110"/>
      <c r="S17" s="111">
        <f>SUM(S18:S20)</f>
        <v>0</v>
      </c>
      <c r="T17" s="109">
        <f>SUM(T18:T20)</f>
        <v>0</v>
      </c>
      <c r="U17" s="110"/>
      <c r="V17" s="111">
        <f>SUM(V18:V20)</f>
        <v>0</v>
      </c>
      <c r="W17" s="111">
        <f>SUM(W18:W20)</f>
        <v>0</v>
      </c>
      <c r="X17" s="112">
        <f>SUM(X18:X20)</f>
        <v>0</v>
      </c>
      <c r="Y17" s="112">
        <f t="shared" si="0"/>
        <v>0</v>
      </c>
      <c r="Z17" s="112" t="e">
        <f t="shared" si="1"/>
        <v>#DIV/0!</v>
      </c>
      <c r="AA17" s="113"/>
      <c r="AB17" s="85"/>
      <c r="AC17" s="85"/>
      <c r="AD17" s="85"/>
      <c r="AE17" s="85"/>
      <c r="AF17" s="85"/>
      <c r="AG17" s="85"/>
    </row>
    <row r="18" spans="1:33" ht="30" customHeight="1" x14ac:dyDescent="0.2">
      <c r="A18" s="86" t="s">
        <v>73</v>
      </c>
      <c r="B18" s="87" t="s">
        <v>81</v>
      </c>
      <c r="C18" s="88" t="s">
        <v>75</v>
      </c>
      <c r="D18" s="89" t="s">
        <v>76</v>
      </c>
      <c r="E18" s="90"/>
      <c r="F18" s="91"/>
      <c r="G18" s="92">
        <f>E18*F18</f>
        <v>0</v>
      </c>
      <c r="H18" s="90"/>
      <c r="I18" s="91"/>
      <c r="J18" s="92">
        <f>H18*I18</f>
        <v>0</v>
      </c>
      <c r="K18" s="90"/>
      <c r="L18" s="91"/>
      <c r="M18" s="92">
        <f>K18*L18</f>
        <v>0</v>
      </c>
      <c r="N18" s="90"/>
      <c r="O18" s="91"/>
      <c r="P18" s="92">
        <f>N18*O18</f>
        <v>0</v>
      </c>
      <c r="Q18" s="90"/>
      <c r="R18" s="91"/>
      <c r="S18" s="92">
        <f>Q18*R18</f>
        <v>0</v>
      </c>
      <c r="T18" s="90"/>
      <c r="U18" s="91"/>
      <c r="V18" s="92">
        <f>T18*U18</f>
        <v>0</v>
      </c>
      <c r="W18" s="93">
        <f>G18+M18+S18</f>
        <v>0</v>
      </c>
      <c r="X18" s="94">
        <f>J18+P18+V18</f>
        <v>0</v>
      </c>
      <c r="Y18" s="94">
        <f t="shared" si="0"/>
        <v>0</v>
      </c>
      <c r="Z18" s="95" t="e">
        <f t="shared" si="1"/>
        <v>#DIV/0!</v>
      </c>
      <c r="AA18" s="96"/>
      <c r="AB18" s="98"/>
      <c r="AC18" s="98"/>
      <c r="AD18" s="98"/>
      <c r="AE18" s="98"/>
      <c r="AF18" s="98"/>
      <c r="AG18" s="98"/>
    </row>
    <row r="19" spans="1:33" ht="30" customHeight="1" x14ac:dyDescent="0.2">
      <c r="A19" s="86" t="s">
        <v>73</v>
      </c>
      <c r="B19" s="87" t="s">
        <v>82</v>
      </c>
      <c r="C19" s="88" t="s">
        <v>75</v>
      </c>
      <c r="D19" s="89" t="s">
        <v>76</v>
      </c>
      <c r="E19" s="90"/>
      <c r="F19" s="91"/>
      <c r="G19" s="92">
        <f>E19*F19</f>
        <v>0</v>
      </c>
      <c r="H19" s="90"/>
      <c r="I19" s="91"/>
      <c r="J19" s="92">
        <f>H19*I19</f>
        <v>0</v>
      </c>
      <c r="K19" s="90"/>
      <c r="L19" s="91"/>
      <c r="M19" s="92">
        <f>K19*L19</f>
        <v>0</v>
      </c>
      <c r="N19" s="90"/>
      <c r="O19" s="91"/>
      <c r="P19" s="92">
        <f>N19*O19</f>
        <v>0</v>
      </c>
      <c r="Q19" s="90"/>
      <c r="R19" s="91"/>
      <c r="S19" s="92">
        <f>Q19*R19</f>
        <v>0</v>
      </c>
      <c r="T19" s="90"/>
      <c r="U19" s="91"/>
      <c r="V19" s="92">
        <f>T19*U19</f>
        <v>0</v>
      </c>
      <c r="W19" s="93">
        <f>G19+M19+S19</f>
        <v>0</v>
      </c>
      <c r="X19" s="94">
        <f>J19+P19+V19</f>
        <v>0</v>
      </c>
      <c r="Y19" s="94">
        <f t="shared" si="0"/>
        <v>0</v>
      </c>
      <c r="Z19" s="95" t="e">
        <f t="shared" si="1"/>
        <v>#DIV/0!</v>
      </c>
      <c r="AA19" s="96"/>
      <c r="AB19" s="98"/>
      <c r="AC19" s="98"/>
      <c r="AD19" s="98"/>
      <c r="AE19" s="98"/>
      <c r="AF19" s="98"/>
      <c r="AG19" s="98"/>
    </row>
    <row r="20" spans="1:33" ht="30" customHeight="1" x14ac:dyDescent="0.2">
      <c r="A20" s="114" t="s">
        <v>73</v>
      </c>
      <c r="B20" s="100" t="s">
        <v>83</v>
      </c>
      <c r="C20" s="88" t="s">
        <v>75</v>
      </c>
      <c r="D20" s="115" t="s">
        <v>76</v>
      </c>
      <c r="E20" s="116"/>
      <c r="F20" s="117"/>
      <c r="G20" s="118">
        <f>E20*F20</f>
        <v>0</v>
      </c>
      <c r="H20" s="116"/>
      <c r="I20" s="117"/>
      <c r="J20" s="118">
        <f>H20*I20</f>
        <v>0</v>
      </c>
      <c r="K20" s="116"/>
      <c r="L20" s="117"/>
      <c r="M20" s="118">
        <f>K20*L20</f>
        <v>0</v>
      </c>
      <c r="N20" s="116"/>
      <c r="O20" s="117"/>
      <c r="P20" s="118">
        <f>N20*O20</f>
        <v>0</v>
      </c>
      <c r="Q20" s="116"/>
      <c r="R20" s="117"/>
      <c r="S20" s="118">
        <f>Q20*R20</f>
        <v>0</v>
      </c>
      <c r="T20" s="116"/>
      <c r="U20" s="117"/>
      <c r="V20" s="118">
        <f>T20*U20</f>
        <v>0</v>
      </c>
      <c r="W20" s="105">
        <f>G20+M20+S20</f>
        <v>0</v>
      </c>
      <c r="X20" s="94">
        <f>J20+P20+V20</f>
        <v>0</v>
      </c>
      <c r="Y20" s="94">
        <f t="shared" si="0"/>
        <v>0</v>
      </c>
      <c r="Z20" s="95" t="e">
        <f t="shared" si="1"/>
        <v>#DIV/0!</v>
      </c>
      <c r="AA20" s="119"/>
      <c r="AB20" s="98"/>
      <c r="AC20" s="98"/>
      <c r="AD20" s="98"/>
      <c r="AE20" s="98"/>
      <c r="AF20" s="98"/>
      <c r="AG20" s="98"/>
    </row>
    <row r="21" spans="1:33" ht="30" customHeight="1" thickBot="1" x14ac:dyDescent="0.25">
      <c r="A21" s="75" t="s">
        <v>70</v>
      </c>
      <c r="B21" s="76" t="s">
        <v>84</v>
      </c>
      <c r="C21" s="120" t="s">
        <v>85</v>
      </c>
      <c r="D21" s="108"/>
      <c r="E21" s="109">
        <f>SUM(E22:E26)</f>
        <v>19</v>
      </c>
      <c r="F21" s="110"/>
      <c r="G21" s="111">
        <f>SUM(G22:G26)</f>
        <v>170000</v>
      </c>
      <c r="H21" s="109">
        <f>SUM(H22:H26)</f>
        <v>19</v>
      </c>
      <c r="I21" s="110"/>
      <c r="J21" s="111">
        <f>SUM(J22:J26)</f>
        <v>170000</v>
      </c>
      <c r="K21" s="109">
        <f>SUM(K22:K26)</f>
        <v>0</v>
      </c>
      <c r="L21" s="110"/>
      <c r="M21" s="111">
        <f>SUM(M22:M26)</f>
        <v>0</v>
      </c>
      <c r="N21" s="109">
        <f>SUM(N22:N26)</f>
        <v>0</v>
      </c>
      <c r="O21" s="110"/>
      <c r="P21" s="111">
        <f>SUM(P22:P26)</f>
        <v>0</v>
      </c>
      <c r="Q21" s="109">
        <f>SUM(Q22:Q26)</f>
        <v>0</v>
      </c>
      <c r="R21" s="110"/>
      <c r="S21" s="111">
        <f>SUM(S22:S26)</f>
        <v>0</v>
      </c>
      <c r="T21" s="109">
        <f>SUM(T22:T26)</f>
        <v>0</v>
      </c>
      <c r="U21" s="110"/>
      <c r="V21" s="111">
        <f>SUM(V22:V26)</f>
        <v>0</v>
      </c>
      <c r="W21" s="111">
        <f>SUM(W22:W26)</f>
        <v>170000</v>
      </c>
      <c r="X21" s="111">
        <f>SUM(X22:X26)</f>
        <v>170000</v>
      </c>
      <c r="Y21" s="82">
        <f t="shared" si="0"/>
        <v>0</v>
      </c>
      <c r="Z21" s="83">
        <f t="shared" si="1"/>
        <v>0</v>
      </c>
      <c r="AA21" s="113"/>
      <c r="AB21" s="85"/>
      <c r="AC21" s="85"/>
      <c r="AD21" s="85"/>
      <c r="AE21" s="85"/>
      <c r="AF21" s="85"/>
      <c r="AG21" s="85"/>
    </row>
    <row r="22" spans="1:33" ht="30" customHeight="1" x14ac:dyDescent="0.2">
      <c r="A22" s="86" t="s">
        <v>73</v>
      </c>
      <c r="B22" s="281" t="s">
        <v>86</v>
      </c>
      <c r="C22" s="286" t="s">
        <v>319</v>
      </c>
      <c r="D22" s="283" t="s">
        <v>76</v>
      </c>
      <c r="E22" s="204">
        <v>4</v>
      </c>
      <c r="F22" s="202">
        <v>7500</v>
      </c>
      <c r="G22" s="203">
        <f>E22*F22</f>
        <v>30000</v>
      </c>
      <c r="H22" s="204">
        <v>4</v>
      </c>
      <c r="I22" s="202">
        <v>7500</v>
      </c>
      <c r="J22" s="203">
        <f>H22*I22</f>
        <v>30000</v>
      </c>
      <c r="K22" s="90"/>
      <c r="L22" s="91"/>
      <c r="M22" s="92">
        <f>K22*L22</f>
        <v>0</v>
      </c>
      <c r="N22" s="90"/>
      <c r="O22" s="91"/>
      <c r="P22" s="92">
        <f>N22*O22</f>
        <v>0</v>
      </c>
      <c r="Q22" s="90"/>
      <c r="R22" s="91"/>
      <c r="S22" s="92">
        <f>Q22*R22</f>
        <v>0</v>
      </c>
      <c r="T22" s="90"/>
      <c r="U22" s="91"/>
      <c r="V22" s="92">
        <f>T22*U22</f>
        <v>0</v>
      </c>
      <c r="W22" s="93">
        <f>G22+M22+S22</f>
        <v>30000</v>
      </c>
      <c r="X22" s="94">
        <f>J22+P22+V22</f>
        <v>30000</v>
      </c>
      <c r="Y22" s="94">
        <f t="shared" si="0"/>
        <v>0</v>
      </c>
      <c r="Z22" s="95">
        <f t="shared" si="1"/>
        <v>0</v>
      </c>
      <c r="AA22" s="96"/>
      <c r="AB22" s="98"/>
      <c r="AC22" s="98"/>
      <c r="AD22" s="98"/>
      <c r="AE22" s="98"/>
      <c r="AF22" s="98"/>
      <c r="AG22" s="98"/>
    </row>
    <row r="23" spans="1:33" ht="30" customHeight="1" x14ac:dyDescent="0.2">
      <c r="A23" s="86"/>
      <c r="B23" s="281" t="s">
        <v>88</v>
      </c>
      <c r="C23" s="282" t="s">
        <v>313</v>
      </c>
      <c r="D23" s="283" t="s">
        <v>76</v>
      </c>
      <c r="E23" s="90">
        <v>4</v>
      </c>
      <c r="F23" s="91">
        <v>10000</v>
      </c>
      <c r="G23" s="92">
        <f>E23*F23</f>
        <v>40000</v>
      </c>
      <c r="H23" s="90">
        <v>4</v>
      </c>
      <c r="I23" s="91">
        <v>10000</v>
      </c>
      <c r="J23" s="92">
        <f>H23*I23</f>
        <v>40000</v>
      </c>
      <c r="K23" s="90"/>
      <c r="L23" s="91"/>
      <c r="M23" s="92"/>
      <c r="N23" s="90"/>
      <c r="O23" s="91"/>
      <c r="P23" s="92"/>
      <c r="Q23" s="90"/>
      <c r="R23" s="91"/>
      <c r="S23" s="92"/>
      <c r="T23" s="90"/>
      <c r="U23" s="91"/>
      <c r="V23" s="92"/>
      <c r="W23" s="93">
        <f>G23+M23+S23</f>
        <v>40000</v>
      </c>
      <c r="X23" s="94">
        <f>J23+P23+V23</f>
        <v>40000</v>
      </c>
      <c r="Y23" s="94"/>
      <c r="Z23" s="95"/>
      <c r="AA23" s="96"/>
      <c r="AB23" s="98"/>
      <c r="AC23" s="98"/>
      <c r="AD23" s="98"/>
      <c r="AE23" s="98"/>
      <c r="AF23" s="98"/>
      <c r="AG23" s="98"/>
    </row>
    <row r="24" spans="1:33" ht="30" customHeight="1" thickBot="1" x14ac:dyDescent="0.25">
      <c r="A24" s="86"/>
      <c r="B24" s="284" t="s">
        <v>89</v>
      </c>
      <c r="C24" s="320" t="s">
        <v>314</v>
      </c>
      <c r="D24" s="285" t="s">
        <v>76</v>
      </c>
      <c r="E24" s="102">
        <v>4</v>
      </c>
      <c r="F24" s="103">
        <v>7500</v>
      </c>
      <c r="G24" s="104">
        <f>E24*F24</f>
        <v>30000</v>
      </c>
      <c r="H24" s="102">
        <v>4</v>
      </c>
      <c r="I24" s="103">
        <v>7500</v>
      </c>
      <c r="J24" s="104">
        <f>H24*I24</f>
        <v>30000</v>
      </c>
      <c r="K24" s="90"/>
      <c r="L24" s="91"/>
      <c r="M24" s="92"/>
      <c r="N24" s="90"/>
      <c r="O24" s="91"/>
      <c r="P24" s="92"/>
      <c r="Q24" s="90"/>
      <c r="R24" s="91"/>
      <c r="S24" s="92"/>
      <c r="T24" s="90"/>
      <c r="U24" s="91"/>
      <c r="V24" s="92"/>
      <c r="W24" s="93">
        <f>G24+M24+S24</f>
        <v>30000</v>
      </c>
      <c r="X24" s="94">
        <f>J24+P24+V24</f>
        <v>30000</v>
      </c>
      <c r="Y24" s="94"/>
      <c r="Z24" s="95"/>
      <c r="AA24" s="96"/>
      <c r="AB24" s="98"/>
      <c r="AC24" s="98"/>
      <c r="AD24" s="98"/>
      <c r="AE24" s="98"/>
      <c r="AF24" s="98"/>
      <c r="AG24" s="98"/>
    </row>
    <row r="25" spans="1:33" ht="30" customHeight="1" thickBot="1" x14ac:dyDescent="0.25">
      <c r="A25" s="86" t="s">
        <v>73</v>
      </c>
      <c r="B25" s="284" t="s">
        <v>315</v>
      </c>
      <c r="C25" s="320" t="s">
        <v>316</v>
      </c>
      <c r="D25" s="285" t="s">
        <v>76</v>
      </c>
      <c r="E25" s="102">
        <v>4</v>
      </c>
      <c r="F25" s="103">
        <v>10000</v>
      </c>
      <c r="G25" s="104">
        <f>E25*F25</f>
        <v>40000</v>
      </c>
      <c r="H25" s="102">
        <v>4</v>
      </c>
      <c r="I25" s="103">
        <v>10000</v>
      </c>
      <c r="J25" s="104">
        <f>H25*I25</f>
        <v>40000</v>
      </c>
      <c r="K25" s="90"/>
      <c r="L25" s="91"/>
      <c r="M25" s="92">
        <f>K25*L25</f>
        <v>0</v>
      </c>
      <c r="N25" s="90"/>
      <c r="O25" s="91"/>
      <c r="P25" s="92">
        <f>N25*O25</f>
        <v>0</v>
      </c>
      <c r="Q25" s="90"/>
      <c r="R25" s="91"/>
      <c r="S25" s="92">
        <f>Q25*R25</f>
        <v>0</v>
      </c>
      <c r="T25" s="90"/>
      <c r="U25" s="91"/>
      <c r="V25" s="92">
        <f>T25*U25</f>
        <v>0</v>
      </c>
      <c r="W25" s="93">
        <f>G25+M25+S25</f>
        <v>40000</v>
      </c>
      <c r="X25" s="94">
        <f>J25+P25+V25</f>
        <v>40000</v>
      </c>
      <c r="Y25" s="94">
        <f t="shared" si="0"/>
        <v>0</v>
      </c>
      <c r="Z25" s="95">
        <f t="shared" si="1"/>
        <v>0</v>
      </c>
      <c r="AA25" s="96"/>
      <c r="AB25" s="98"/>
      <c r="AC25" s="98"/>
      <c r="AD25" s="98"/>
      <c r="AE25" s="98"/>
      <c r="AF25" s="98"/>
      <c r="AG25" s="98"/>
    </row>
    <row r="26" spans="1:33" ht="30" customHeight="1" thickBot="1" x14ac:dyDescent="0.25">
      <c r="A26" s="99" t="s">
        <v>73</v>
      </c>
      <c r="B26" s="284" t="s">
        <v>317</v>
      </c>
      <c r="C26" s="321" t="s">
        <v>318</v>
      </c>
      <c r="D26" s="285" t="s">
        <v>76</v>
      </c>
      <c r="E26" s="116">
        <v>3</v>
      </c>
      <c r="F26" s="117">
        <v>10000</v>
      </c>
      <c r="G26" s="118">
        <f>E26*F26</f>
        <v>30000</v>
      </c>
      <c r="H26" s="116">
        <v>3</v>
      </c>
      <c r="I26" s="117">
        <v>10000</v>
      </c>
      <c r="J26" s="118">
        <f>H26*I26</f>
        <v>30000</v>
      </c>
      <c r="K26" s="116"/>
      <c r="L26" s="117"/>
      <c r="M26" s="118">
        <f>K26*L26</f>
        <v>0</v>
      </c>
      <c r="N26" s="116"/>
      <c r="O26" s="117"/>
      <c r="P26" s="118">
        <f>N26*O26</f>
        <v>0</v>
      </c>
      <c r="Q26" s="116"/>
      <c r="R26" s="117"/>
      <c r="S26" s="118">
        <f>Q26*R26</f>
        <v>0</v>
      </c>
      <c r="T26" s="116"/>
      <c r="U26" s="117"/>
      <c r="V26" s="118">
        <f>T26*U26</f>
        <v>0</v>
      </c>
      <c r="W26" s="105">
        <f>G26+M26+S26</f>
        <v>30000</v>
      </c>
      <c r="X26" s="94">
        <f>J26+P26+V26</f>
        <v>30000</v>
      </c>
      <c r="Y26" s="94">
        <f t="shared" si="0"/>
        <v>0</v>
      </c>
      <c r="Z26" s="95">
        <f t="shared" si="1"/>
        <v>0</v>
      </c>
      <c r="AA26" s="119"/>
      <c r="AB26" s="98"/>
      <c r="AC26" s="98"/>
      <c r="AD26" s="98"/>
      <c r="AE26" s="98"/>
      <c r="AF26" s="98"/>
      <c r="AG26" s="98"/>
    </row>
    <row r="27" spans="1:33" ht="30" customHeight="1" x14ac:dyDescent="0.2">
      <c r="A27" s="75" t="s">
        <v>68</v>
      </c>
      <c r="B27" s="122" t="s">
        <v>90</v>
      </c>
      <c r="C27" s="322" t="s">
        <v>91</v>
      </c>
      <c r="D27" s="108"/>
      <c r="E27" s="109">
        <f>SUM(E28:E30)</f>
        <v>170000</v>
      </c>
      <c r="F27" s="110"/>
      <c r="G27" s="111">
        <f>SUM(G28:G30)</f>
        <v>37400</v>
      </c>
      <c r="H27" s="109">
        <f>SUM(H28:H30)</f>
        <v>170000</v>
      </c>
      <c r="I27" s="110"/>
      <c r="J27" s="111">
        <f>SUM(J28:J30)</f>
        <v>37400</v>
      </c>
      <c r="K27" s="109">
        <f>SUM(K28:K30)</f>
        <v>0</v>
      </c>
      <c r="L27" s="110"/>
      <c r="M27" s="111">
        <f>SUM(M28:M30)</f>
        <v>0</v>
      </c>
      <c r="N27" s="109">
        <f>SUM(N28:N30)</f>
        <v>0</v>
      </c>
      <c r="O27" s="110"/>
      <c r="P27" s="111">
        <f>SUM(P28:P30)</f>
        <v>0</v>
      </c>
      <c r="Q27" s="109">
        <f>SUM(Q28:Q30)</f>
        <v>0</v>
      </c>
      <c r="R27" s="110"/>
      <c r="S27" s="111">
        <f>SUM(S28:S30)</f>
        <v>0</v>
      </c>
      <c r="T27" s="109">
        <f>SUM(T28:T30)</f>
        <v>0</v>
      </c>
      <c r="U27" s="110"/>
      <c r="V27" s="111">
        <f>SUM(V28:V30)</f>
        <v>0</v>
      </c>
      <c r="W27" s="111">
        <f>SUM(W28:W30)</f>
        <v>37400</v>
      </c>
      <c r="X27" s="111">
        <f>SUM(X28:X30)</f>
        <v>37400</v>
      </c>
      <c r="Y27" s="82">
        <f t="shared" si="0"/>
        <v>0</v>
      </c>
      <c r="Z27" s="83">
        <f t="shared" si="1"/>
        <v>0</v>
      </c>
      <c r="AA27" s="113"/>
      <c r="AB27" s="7"/>
      <c r="AC27" s="7"/>
      <c r="AD27" s="7"/>
      <c r="AE27" s="7"/>
      <c r="AF27" s="7"/>
      <c r="AG27" s="7"/>
    </row>
    <row r="28" spans="1:33" ht="30" customHeight="1" x14ac:dyDescent="0.2">
      <c r="A28" s="123" t="s">
        <v>73</v>
      </c>
      <c r="B28" s="124" t="s">
        <v>92</v>
      </c>
      <c r="C28" s="88" t="s">
        <v>93</v>
      </c>
      <c r="D28" s="125"/>
      <c r="E28" s="126">
        <f>G13</f>
        <v>0</v>
      </c>
      <c r="F28" s="127">
        <v>0.22</v>
      </c>
      <c r="G28" s="128">
        <f>E28*F28</f>
        <v>0</v>
      </c>
      <c r="H28" s="126">
        <f>J13</f>
        <v>0</v>
      </c>
      <c r="I28" s="127">
        <v>0.22</v>
      </c>
      <c r="J28" s="128">
        <f>H28*I28</f>
        <v>0</v>
      </c>
      <c r="K28" s="126">
        <f>M13</f>
        <v>0</v>
      </c>
      <c r="L28" s="127">
        <v>0.22</v>
      </c>
      <c r="M28" s="128">
        <f>K28*L28</f>
        <v>0</v>
      </c>
      <c r="N28" s="126">
        <f>P13</f>
        <v>0</v>
      </c>
      <c r="O28" s="127">
        <v>0.22</v>
      </c>
      <c r="P28" s="128">
        <f>N28*O28</f>
        <v>0</v>
      </c>
      <c r="Q28" s="126">
        <f>S13</f>
        <v>0</v>
      </c>
      <c r="R28" s="127">
        <v>0.22</v>
      </c>
      <c r="S28" s="128">
        <f>Q28*R28</f>
        <v>0</v>
      </c>
      <c r="T28" s="126">
        <f>V13</f>
        <v>0</v>
      </c>
      <c r="U28" s="127">
        <v>0.22</v>
      </c>
      <c r="V28" s="128">
        <f>T28*U28</f>
        <v>0</v>
      </c>
      <c r="W28" s="94">
        <f>G28+M28+S28</f>
        <v>0</v>
      </c>
      <c r="X28" s="94">
        <f>J28+P28+V28</f>
        <v>0</v>
      </c>
      <c r="Y28" s="94">
        <f t="shared" si="0"/>
        <v>0</v>
      </c>
      <c r="Z28" s="95" t="e">
        <f t="shared" si="1"/>
        <v>#DIV/0!</v>
      </c>
      <c r="AA28" s="129"/>
      <c r="AB28" s="97"/>
      <c r="AC28" s="98"/>
      <c r="AD28" s="98"/>
      <c r="AE28" s="98"/>
      <c r="AF28" s="98"/>
      <c r="AG28" s="98"/>
    </row>
    <row r="29" spans="1:33" ht="30" customHeight="1" x14ac:dyDescent="0.2">
      <c r="A29" s="86" t="s">
        <v>73</v>
      </c>
      <c r="B29" s="87" t="s">
        <v>94</v>
      </c>
      <c r="C29" s="88" t="s">
        <v>95</v>
      </c>
      <c r="D29" s="89"/>
      <c r="E29" s="90">
        <f>G17</f>
        <v>0</v>
      </c>
      <c r="F29" s="91">
        <v>0.22</v>
      </c>
      <c r="G29" s="92">
        <f>E29*F29</f>
        <v>0</v>
      </c>
      <c r="H29" s="90">
        <f>J17</f>
        <v>0</v>
      </c>
      <c r="I29" s="91">
        <v>0.22</v>
      </c>
      <c r="J29" s="92">
        <f>H29*I29</f>
        <v>0</v>
      </c>
      <c r="K29" s="90">
        <f>M17</f>
        <v>0</v>
      </c>
      <c r="L29" s="91">
        <v>0.22</v>
      </c>
      <c r="M29" s="92">
        <f>K29*L29</f>
        <v>0</v>
      </c>
      <c r="N29" s="90">
        <f>P17</f>
        <v>0</v>
      </c>
      <c r="O29" s="91">
        <v>0.22</v>
      </c>
      <c r="P29" s="92">
        <f>N29*O29</f>
        <v>0</v>
      </c>
      <c r="Q29" s="90">
        <f>S17</f>
        <v>0</v>
      </c>
      <c r="R29" s="91">
        <v>0.22</v>
      </c>
      <c r="S29" s="92">
        <f>Q29*R29</f>
        <v>0</v>
      </c>
      <c r="T29" s="90">
        <f>V17</f>
        <v>0</v>
      </c>
      <c r="U29" s="91">
        <v>0.22</v>
      </c>
      <c r="V29" s="92">
        <f>T29*U29</f>
        <v>0</v>
      </c>
      <c r="W29" s="93">
        <f>G29+M29+S29</f>
        <v>0</v>
      </c>
      <c r="X29" s="94">
        <f>J29+P29+V29</f>
        <v>0</v>
      </c>
      <c r="Y29" s="94">
        <f t="shared" si="0"/>
        <v>0</v>
      </c>
      <c r="Z29" s="95" t="e">
        <f t="shared" si="1"/>
        <v>#DIV/0!</v>
      </c>
      <c r="AA29" s="96"/>
      <c r="AB29" s="98"/>
      <c r="AC29" s="98"/>
      <c r="AD29" s="98"/>
      <c r="AE29" s="98"/>
      <c r="AF29" s="98"/>
      <c r="AG29" s="98"/>
    </row>
    <row r="30" spans="1:33" ht="30" customHeight="1" x14ac:dyDescent="0.2">
      <c r="A30" s="99" t="s">
        <v>73</v>
      </c>
      <c r="B30" s="121" t="s">
        <v>96</v>
      </c>
      <c r="C30" s="130" t="s">
        <v>85</v>
      </c>
      <c r="D30" s="101"/>
      <c r="E30" s="102">
        <f>G21</f>
        <v>170000</v>
      </c>
      <c r="F30" s="103">
        <v>0.22</v>
      </c>
      <c r="G30" s="104">
        <f>E30*F30</f>
        <v>37400</v>
      </c>
      <c r="H30" s="102">
        <f>J21</f>
        <v>170000</v>
      </c>
      <c r="I30" s="103">
        <v>0.22</v>
      </c>
      <c r="J30" s="104">
        <f>H30*I30</f>
        <v>37400</v>
      </c>
      <c r="K30" s="102">
        <f>M21</f>
        <v>0</v>
      </c>
      <c r="L30" s="103">
        <v>0.22</v>
      </c>
      <c r="M30" s="104">
        <f>K30*L30</f>
        <v>0</v>
      </c>
      <c r="N30" s="102">
        <f>P21</f>
        <v>0</v>
      </c>
      <c r="O30" s="103">
        <v>0.22</v>
      </c>
      <c r="P30" s="104">
        <f>N30*O30</f>
        <v>0</v>
      </c>
      <c r="Q30" s="102">
        <f>S21</f>
        <v>0</v>
      </c>
      <c r="R30" s="103">
        <v>0.22</v>
      </c>
      <c r="S30" s="104">
        <f>Q30*R30</f>
        <v>0</v>
      </c>
      <c r="T30" s="102">
        <f>V21</f>
        <v>0</v>
      </c>
      <c r="U30" s="103">
        <v>0.22</v>
      </c>
      <c r="V30" s="104">
        <f>T30*U30</f>
        <v>0</v>
      </c>
      <c r="W30" s="105">
        <f>G30+M30+S30</f>
        <v>37400</v>
      </c>
      <c r="X30" s="94">
        <f>J30+P30+V30</f>
        <v>37400</v>
      </c>
      <c r="Y30" s="94">
        <f t="shared" si="0"/>
        <v>0</v>
      </c>
      <c r="Z30" s="95">
        <f t="shared" si="1"/>
        <v>0</v>
      </c>
      <c r="AA30" s="106"/>
      <c r="AB30" s="98"/>
      <c r="AC30" s="98"/>
      <c r="AD30" s="98"/>
      <c r="AE30" s="98"/>
      <c r="AF30" s="98"/>
      <c r="AG30" s="98"/>
    </row>
    <row r="31" spans="1:33" ht="30" customHeight="1" x14ac:dyDescent="0.2">
      <c r="A31" s="75" t="s">
        <v>70</v>
      </c>
      <c r="B31" s="122" t="s">
        <v>97</v>
      </c>
      <c r="C31" s="107" t="s">
        <v>98</v>
      </c>
      <c r="D31" s="108"/>
      <c r="E31" s="109">
        <f>SUM(E32:E34)</f>
        <v>0</v>
      </c>
      <c r="F31" s="110"/>
      <c r="G31" s="111">
        <f>SUM(G32:G34)</f>
        <v>0</v>
      </c>
      <c r="H31" s="109">
        <f>SUM(H32:H34)</f>
        <v>0</v>
      </c>
      <c r="I31" s="110"/>
      <c r="J31" s="111">
        <f>SUM(J32:J34)</f>
        <v>0</v>
      </c>
      <c r="K31" s="109">
        <f>SUM(K32:K34)</f>
        <v>0</v>
      </c>
      <c r="L31" s="110"/>
      <c r="M31" s="111">
        <f>SUM(M32:M34)</f>
        <v>0</v>
      </c>
      <c r="N31" s="109">
        <f>SUM(N32:N34)</f>
        <v>0</v>
      </c>
      <c r="O31" s="110"/>
      <c r="P31" s="111">
        <f>SUM(P32:P34)</f>
        <v>0</v>
      </c>
      <c r="Q31" s="109">
        <f>SUM(Q32:Q34)</f>
        <v>0</v>
      </c>
      <c r="R31" s="110"/>
      <c r="S31" s="111">
        <f>SUM(S32:S34)</f>
        <v>0</v>
      </c>
      <c r="T31" s="109">
        <f>SUM(T32:T34)</f>
        <v>0</v>
      </c>
      <c r="U31" s="110"/>
      <c r="V31" s="111">
        <f>SUM(V32:V34)</f>
        <v>0</v>
      </c>
      <c r="W31" s="111">
        <f>SUM(W32:W34)</f>
        <v>0</v>
      </c>
      <c r="X31" s="111">
        <f>SUM(X32:X34)</f>
        <v>0</v>
      </c>
      <c r="Y31" s="111">
        <f t="shared" si="0"/>
        <v>0</v>
      </c>
      <c r="Z31" s="111" t="e">
        <f t="shared" si="1"/>
        <v>#DIV/0!</v>
      </c>
      <c r="AA31" s="113"/>
      <c r="AB31" s="7"/>
      <c r="AC31" s="7"/>
      <c r="AD31" s="7"/>
      <c r="AE31" s="7"/>
      <c r="AF31" s="7"/>
      <c r="AG31" s="7"/>
    </row>
    <row r="32" spans="1:33" ht="30" customHeight="1" x14ac:dyDescent="0.2">
      <c r="A32" s="86" t="s">
        <v>73</v>
      </c>
      <c r="B32" s="124" t="s">
        <v>99</v>
      </c>
      <c r="C32" s="88" t="s">
        <v>87</v>
      </c>
      <c r="D32" s="89" t="s">
        <v>76</v>
      </c>
      <c r="E32" s="90"/>
      <c r="F32" s="91"/>
      <c r="G32" s="92">
        <f>E32*F32</f>
        <v>0</v>
      </c>
      <c r="H32" s="90"/>
      <c r="I32" s="91"/>
      <c r="J32" s="92">
        <f>H32*I32</f>
        <v>0</v>
      </c>
      <c r="K32" s="90"/>
      <c r="L32" s="91"/>
      <c r="M32" s="92">
        <f>K32*L32</f>
        <v>0</v>
      </c>
      <c r="N32" s="90"/>
      <c r="O32" s="91"/>
      <c r="P32" s="92">
        <f>N32*O32</f>
        <v>0</v>
      </c>
      <c r="Q32" s="90"/>
      <c r="R32" s="91"/>
      <c r="S32" s="92">
        <f>Q32*R32</f>
        <v>0</v>
      </c>
      <c r="T32" s="90"/>
      <c r="U32" s="91"/>
      <c r="V32" s="92">
        <f>T32*U32</f>
        <v>0</v>
      </c>
      <c r="W32" s="93">
        <f>G32+M32+S32</f>
        <v>0</v>
      </c>
      <c r="X32" s="94">
        <f>J32+P32+V32</f>
        <v>0</v>
      </c>
      <c r="Y32" s="94">
        <f t="shared" si="0"/>
        <v>0</v>
      </c>
      <c r="Z32" s="95" t="e">
        <f t="shared" si="1"/>
        <v>#DIV/0!</v>
      </c>
      <c r="AA32" s="96"/>
      <c r="AB32" s="7"/>
      <c r="AC32" s="7"/>
      <c r="AD32" s="7"/>
      <c r="AE32" s="7"/>
      <c r="AF32" s="7"/>
      <c r="AG32" s="7"/>
    </row>
    <row r="33" spans="1:33" ht="30" customHeight="1" x14ac:dyDescent="0.2">
      <c r="A33" s="86" t="s">
        <v>73</v>
      </c>
      <c r="B33" s="87" t="s">
        <v>100</v>
      </c>
      <c r="C33" s="88" t="s">
        <v>87</v>
      </c>
      <c r="D33" s="89" t="s">
        <v>76</v>
      </c>
      <c r="E33" s="90"/>
      <c r="F33" s="91"/>
      <c r="G33" s="92">
        <f>E33*F33</f>
        <v>0</v>
      </c>
      <c r="H33" s="90"/>
      <c r="I33" s="91"/>
      <c r="J33" s="92">
        <f>H33*I33</f>
        <v>0</v>
      </c>
      <c r="K33" s="90"/>
      <c r="L33" s="91"/>
      <c r="M33" s="92">
        <f>K33*L33</f>
        <v>0</v>
      </c>
      <c r="N33" s="90"/>
      <c r="O33" s="91"/>
      <c r="P33" s="92">
        <f>N33*O33</f>
        <v>0</v>
      </c>
      <c r="Q33" s="90"/>
      <c r="R33" s="91"/>
      <c r="S33" s="92">
        <f>Q33*R33</f>
        <v>0</v>
      </c>
      <c r="T33" s="90"/>
      <c r="U33" s="91"/>
      <c r="V33" s="92">
        <f>T33*U33</f>
        <v>0</v>
      </c>
      <c r="W33" s="93">
        <f>G33+M33+S33</f>
        <v>0</v>
      </c>
      <c r="X33" s="94">
        <f>J33+P33+V33</f>
        <v>0</v>
      </c>
      <c r="Y33" s="94">
        <f t="shared" si="0"/>
        <v>0</v>
      </c>
      <c r="Z33" s="95" t="e">
        <f t="shared" si="1"/>
        <v>#DIV/0!</v>
      </c>
      <c r="AA33" s="96"/>
      <c r="AB33" s="7"/>
      <c r="AC33" s="7"/>
      <c r="AD33" s="7"/>
      <c r="AE33" s="7"/>
      <c r="AF33" s="7"/>
      <c r="AG33" s="7"/>
    </row>
    <row r="34" spans="1:33" ht="30" customHeight="1" x14ac:dyDescent="0.2">
      <c r="A34" s="99" t="s">
        <v>73</v>
      </c>
      <c r="B34" s="100" t="s">
        <v>101</v>
      </c>
      <c r="C34" s="131" t="s">
        <v>87</v>
      </c>
      <c r="D34" s="101" t="s">
        <v>76</v>
      </c>
      <c r="E34" s="102"/>
      <c r="F34" s="103"/>
      <c r="G34" s="104">
        <f>E34*F34</f>
        <v>0</v>
      </c>
      <c r="H34" s="102"/>
      <c r="I34" s="103"/>
      <c r="J34" s="104">
        <f>H34*I34</f>
        <v>0</v>
      </c>
      <c r="K34" s="116"/>
      <c r="L34" s="117"/>
      <c r="M34" s="118">
        <f>K34*L34</f>
        <v>0</v>
      </c>
      <c r="N34" s="116"/>
      <c r="O34" s="117"/>
      <c r="P34" s="118">
        <f>N34*O34</f>
        <v>0</v>
      </c>
      <c r="Q34" s="116"/>
      <c r="R34" s="117"/>
      <c r="S34" s="118">
        <f>Q34*R34</f>
        <v>0</v>
      </c>
      <c r="T34" s="116"/>
      <c r="U34" s="117"/>
      <c r="V34" s="118">
        <f>T34*U34</f>
        <v>0</v>
      </c>
      <c r="W34" s="105">
        <f>G34+M34+S34</f>
        <v>0</v>
      </c>
      <c r="X34" s="94">
        <f>J34+P34+V34</f>
        <v>0</v>
      </c>
      <c r="Y34" s="132">
        <f t="shared" si="0"/>
        <v>0</v>
      </c>
      <c r="Z34" s="95" t="e">
        <f t="shared" si="1"/>
        <v>#DIV/0!</v>
      </c>
      <c r="AA34" s="119"/>
      <c r="AB34" s="7"/>
      <c r="AC34" s="7"/>
      <c r="AD34" s="7"/>
      <c r="AE34" s="7"/>
      <c r="AF34" s="7"/>
      <c r="AG34" s="7"/>
    </row>
    <row r="35" spans="1:33" ht="30" customHeight="1" x14ac:dyDescent="0.2">
      <c r="A35" s="133" t="s">
        <v>102</v>
      </c>
      <c r="B35" s="134"/>
      <c r="C35" s="135"/>
      <c r="D35" s="136"/>
      <c r="E35" s="137"/>
      <c r="F35" s="138"/>
      <c r="G35" s="139">
        <f>G13+G17+G21+G27+G31</f>
        <v>207400</v>
      </c>
      <c r="H35" s="137"/>
      <c r="I35" s="138"/>
      <c r="J35" s="139">
        <f>J13+J17+J21+J27+J31</f>
        <v>207400</v>
      </c>
      <c r="K35" s="137"/>
      <c r="L35" s="140"/>
      <c r="M35" s="139">
        <f>M13+M17+M21+M27+M31</f>
        <v>0</v>
      </c>
      <c r="N35" s="137"/>
      <c r="O35" s="140"/>
      <c r="P35" s="139">
        <f>P13+P17+P21+P27+P31</f>
        <v>0</v>
      </c>
      <c r="Q35" s="137"/>
      <c r="R35" s="140"/>
      <c r="S35" s="139">
        <f>S13+S17+S21+S27+S31</f>
        <v>0</v>
      </c>
      <c r="T35" s="137"/>
      <c r="U35" s="140"/>
      <c r="V35" s="139">
        <f>V13+V17+V21+V27+V31</f>
        <v>0</v>
      </c>
      <c r="W35" s="139">
        <f>W13+W17+W21+W27+W31</f>
        <v>207400</v>
      </c>
      <c r="X35" s="141">
        <f>X13+X17+X21+X27+X31</f>
        <v>207400</v>
      </c>
      <c r="Y35" s="142">
        <f t="shared" si="0"/>
        <v>0</v>
      </c>
      <c r="Z35" s="143">
        <f t="shared" si="1"/>
        <v>0</v>
      </c>
      <c r="AA35" s="144"/>
      <c r="AB35" s="6"/>
      <c r="AC35" s="7"/>
      <c r="AD35" s="7"/>
      <c r="AE35" s="7"/>
      <c r="AF35" s="7"/>
      <c r="AG35" s="7"/>
    </row>
    <row r="36" spans="1:33" ht="30" customHeight="1" x14ac:dyDescent="0.2">
      <c r="A36" s="145" t="s">
        <v>68</v>
      </c>
      <c r="B36" s="146">
        <v>2</v>
      </c>
      <c r="C36" s="147" t="s">
        <v>103</v>
      </c>
      <c r="D36" s="148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3"/>
      <c r="X36" s="73"/>
      <c r="Y36" s="149"/>
      <c r="Z36" s="73"/>
      <c r="AA36" s="74"/>
      <c r="AB36" s="7"/>
      <c r="AC36" s="7"/>
      <c r="AD36" s="7"/>
      <c r="AE36" s="7"/>
      <c r="AF36" s="7"/>
      <c r="AG36" s="7"/>
    </row>
    <row r="37" spans="1:33" ht="30" customHeight="1" x14ac:dyDescent="0.2">
      <c r="A37" s="75" t="s">
        <v>70</v>
      </c>
      <c r="B37" s="122" t="s">
        <v>104</v>
      </c>
      <c r="C37" s="77" t="s">
        <v>105</v>
      </c>
      <c r="D37" s="78"/>
      <c r="E37" s="79">
        <f>SUM(E38:E40)</f>
        <v>0</v>
      </c>
      <c r="F37" s="80"/>
      <c r="G37" s="81">
        <f>SUM(G38:G40)</f>
        <v>0</v>
      </c>
      <c r="H37" s="79">
        <f>SUM(H38:H40)</f>
        <v>0</v>
      </c>
      <c r="I37" s="80"/>
      <c r="J37" s="81">
        <f>SUM(J38:J40)</f>
        <v>0</v>
      </c>
      <c r="K37" s="79">
        <f>SUM(K38:K40)</f>
        <v>0</v>
      </c>
      <c r="L37" s="80"/>
      <c r="M37" s="81">
        <f>SUM(M38:M40)</f>
        <v>0</v>
      </c>
      <c r="N37" s="79">
        <f>SUM(N38:N40)</f>
        <v>0</v>
      </c>
      <c r="O37" s="80"/>
      <c r="P37" s="81">
        <f>SUM(P38:P40)</f>
        <v>0</v>
      </c>
      <c r="Q37" s="79">
        <f>SUM(Q38:Q40)</f>
        <v>0</v>
      </c>
      <c r="R37" s="80"/>
      <c r="S37" s="81">
        <f>SUM(S38:S40)</f>
        <v>0</v>
      </c>
      <c r="T37" s="79">
        <f>SUM(T38:T40)</f>
        <v>0</v>
      </c>
      <c r="U37" s="80"/>
      <c r="V37" s="81">
        <f>SUM(V38:V40)</f>
        <v>0</v>
      </c>
      <c r="W37" s="81">
        <f>SUM(W38:W40)</f>
        <v>0</v>
      </c>
      <c r="X37" s="150">
        <f>SUM(X38:X40)</f>
        <v>0</v>
      </c>
      <c r="Y37" s="110">
        <f t="shared" ref="Y37:Y49" si="2">W37-X37</f>
        <v>0</v>
      </c>
      <c r="Z37" s="151" t="e">
        <f t="shared" ref="Z37:Z49" si="3">Y37/W37</f>
        <v>#DIV/0!</v>
      </c>
      <c r="AA37" s="84"/>
      <c r="AB37" s="152"/>
      <c r="AC37" s="85"/>
      <c r="AD37" s="85"/>
      <c r="AE37" s="85"/>
      <c r="AF37" s="85"/>
      <c r="AG37" s="85"/>
    </row>
    <row r="38" spans="1:33" ht="30" customHeight="1" x14ac:dyDescent="0.2">
      <c r="A38" s="86" t="s">
        <v>73</v>
      </c>
      <c r="B38" s="87" t="s">
        <v>106</v>
      </c>
      <c r="C38" s="88" t="s">
        <v>107</v>
      </c>
      <c r="D38" s="89" t="s">
        <v>108</v>
      </c>
      <c r="E38" s="90"/>
      <c r="F38" s="91"/>
      <c r="G38" s="92">
        <f>E38*F38</f>
        <v>0</v>
      </c>
      <c r="H38" s="90"/>
      <c r="I38" s="91"/>
      <c r="J38" s="92">
        <f>H38*I38</f>
        <v>0</v>
      </c>
      <c r="K38" s="90"/>
      <c r="L38" s="91"/>
      <c r="M38" s="92">
        <f>K38*L38</f>
        <v>0</v>
      </c>
      <c r="N38" s="90"/>
      <c r="O38" s="91"/>
      <c r="P38" s="92">
        <f>N38*O38</f>
        <v>0</v>
      </c>
      <c r="Q38" s="90"/>
      <c r="R38" s="91"/>
      <c r="S38" s="92">
        <f>Q38*R38</f>
        <v>0</v>
      </c>
      <c r="T38" s="90"/>
      <c r="U38" s="91"/>
      <c r="V38" s="92">
        <f>T38*U38</f>
        <v>0</v>
      </c>
      <c r="W38" s="93">
        <f>G38+M38+S38</f>
        <v>0</v>
      </c>
      <c r="X38" s="94">
        <f>J38+P38+V38</f>
        <v>0</v>
      </c>
      <c r="Y38" s="94">
        <f t="shared" si="2"/>
        <v>0</v>
      </c>
      <c r="Z38" s="95" t="e">
        <f t="shared" si="3"/>
        <v>#DIV/0!</v>
      </c>
      <c r="AA38" s="96"/>
      <c r="AB38" s="98"/>
      <c r="AC38" s="98"/>
      <c r="AD38" s="98"/>
      <c r="AE38" s="98"/>
      <c r="AF38" s="98"/>
      <c r="AG38" s="98"/>
    </row>
    <row r="39" spans="1:33" ht="30" customHeight="1" x14ac:dyDescent="0.2">
      <c r="A39" s="86" t="s">
        <v>73</v>
      </c>
      <c r="B39" s="87" t="s">
        <v>109</v>
      </c>
      <c r="C39" s="88" t="s">
        <v>107</v>
      </c>
      <c r="D39" s="89" t="s">
        <v>108</v>
      </c>
      <c r="E39" s="90"/>
      <c r="F39" s="91"/>
      <c r="G39" s="92">
        <f>E39*F39</f>
        <v>0</v>
      </c>
      <c r="H39" s="90"/>
      <c r="I39" s="91"/>
      <c r="J39" s="92">
        <f>H39*I39</f>
        <v>0</v>
      </c>
      <c r="K39" s="90"/>
      <c r="L39" s="91"/>
      <c r="M39" s="92">
        <f>K39*L39</f>
        <v>0</v>
      </c>
      <c r="N39" s="90"/>
      <c r="O39" s="91"/>
      <c r="P39" s="92">
        <f>N39*O39</f>
        <v>0</v>
      </c>
      <c r="Q39" s="90"/>
      <c r="R39" s="91"/>
      <c r="S39" s="92">
        <f>Q39*R39</f>
        <v>0</v>
      </c>
      <c r="T39" s="90"/>
      <c r="U39" s="91"/>
      <c r="V39" s="92">
        <f>T39*U39</f>
        <v>0</v>
      </c>
      <c r="W39" s="93">
        <f>G39+M39+S39</f>
        <v>0</v>
      </c>
      <c r="X39" s="94">
        <f>J39+P39+V39</f>
        <v>0</v>
      </c>
      <c r="Y39" s="94">
        <f t="shared" si="2"/>
        <v>0</v>
      </c>
      <c r="Z39" s="95" t="e">
        <f t="shared" si="3"/>
        <v>#DIV/0!</v>
      </c>
      <c r="AA39" s="96"/>
      <c r="AB39" s="98"/>
      <c r="AC39" s="98"/>
      <c r="AD39" s="98"/>
      <c r="AE39" s="98"/>
      <c r="AF39" s="98"/>
      <c r="AG39" s="98"/>
    </row>
    <row r="40" spans="1:33" ht="30" customHeight="1" x14ac:dyDescent="0.2">
      <c r="A40" s="114" t="s">
        <v>73</v>
      </c>
      <c r="B40" s="121" t="s">
        <v>110</v>
      </c>
      <c r="C40" s="88" t="s">
        <v>107</v>
      </c>
      <c r="D40" s="115" t="s">
        <v>108</v>
      </c>
      <c r="E40" s="116"/>
      <c r="F40" s="117"/>
      <c r="G40" s="118">
        <f>E40*F40</f>
        <v>0</v>
      </c>
      <c r="H40" s="116"/>
      <c r="I40" s="117"/>
      <c r="J40" s="118">
        <f>H40*I40</f>
        <v>0</v>
      </c>
      <c r="K40" s="116"/>
      <c r="L40" s="117"/>
      <c r="M40" s="118">
        <f>K40*L40</f>
        <v>0</v>
      </c>
      <c r="N40" s="116"/>
      <c r="O40" s="117"/>
      <c r="P40" s="118">
        <f>N40*O40</f>
        <v>0</v>
      </c>
      <c r="Q40" s="116"/>
      <c r="R40" s="117"/>
      <c r="S40" s="118">
        <f>Q40*R40</f>
        <v>0</v>
      </c>
      <c r="T40" s="116"/>
      <c r="U40" s="117"/>
      <c r="V40" s="118">
        <f>T40*U40</f>
        <v>0</v>
      </c>
      <c r="W40" s="105">
        <f>G40+M40+S40</f>
        <v>0</v>
      </c>
      <c r="X40" s="94">
        <f>J40+P40+V40</f>
        <v>0</v>
      </c>
      <c r="Y40" s="94">
        <f t="shared" si="2"/>
        <v>0</v>
      </c>
      <c r="Z40" s="95" t="e">
        <f t="shared" si="3"/>
        <v>#DIV/0!</v>
      </c>
      <c r="AA40" s="119"/>
      <c r="AB40" s="98"/>
      <c r="AC40" s="98"/>
      <c r="AD40" s="98"/>
      <c r="AE40" s="98"/>
      <c r="AF40" s="98"/>
      <c r="AG40" s="98"/>
    </row>
    <row r="41" spans="1:33" ht="30" customHeight="1" x14ac:dyDescent="0.2">
      <c r="A41" s="75" t="s">
        <v>70</v>
      </c>
      <c r="B41" s="122" t="s">
        <v>111</v>
      </c>
      <c r="C41" s="120" t="s">
        <v>112</v>
      </c>
      <c r="D41" s="108"/>
      <c r="E41" s="109">
        <f>SUM(E42:E44)</f>
        <v>0</v>
      </c>
      <c r="F41" s="110"/>
      <c r="G41" s="111">
        <f>SUM(G42:G44)</f>
        <v>0</v>
      </c>
      <c r="H41" s="109">
        <f>SUM(H42:H44)</f>
        <v>0</v>
      </c>
      <c r="I41" s="110"/>
      <c r="J41" s="111">
        <f>SUM(J42:J44)</f>
        <v>0</v>
      </c>
      <c r="K41" s="109">
        <f>SUM(K42:K44)</f>
        <v>0</v>
      </c>
      <c r="L41" s="110"/>
      <c r="M41" s="111">
        <f>SUM(M42:M44)</f>
        <v>0</v>
      </c>
      <c r="N41" s="109">
        <f>SUM(N42:N44)</f>
        <v>0</v>
      </c>
      <c r="O41" s="110"/>
      <c r="P41" s="111">
        <f>SUM(P42:P44)</f>
        <v>0</v>
      </c>
      <c r="Q41" s="109">
        <f>SUM(Q42:Q44)</f>
        <v>0</v>
      </c>
      <c r="R41" s="110"/>
      <c r="S41" s="111">
        <f>SUM(S42:S44)</f>
        <v>0</v>
      </c>
      <c r="T41" s="109">
        <f>SUM(T42:T44)</f>
        <v>0</v>
      </c>
      <c r="U41" s="110"/>
      <c r="V41" s="111">
        <f>SUM(V42:V44)</f>
        <v>0</v>
      </c>
      <c r="W41" s="111">
        <f>SUM(W42:W44)</f>
        <v>0</v>
      </c>
      <c r="X41" s="111">
        <f>SUM(X42:X44)</f>
        <v>0</v>
      </c>
      <c r="Y41" s="153">
        <f t="shared" si="2"/>
        <v>0</v>
      </c>
      <c r="Z41" s="153" t="e">
        <f t="shared" si="3"/>
        <v>#DIV/0!</v>
      </c>
      <c r="AA41" s="113"/>
      <c r="AB41" s="85"/>
      <c r="AC41" s="85"/>
      <c r="AD41" s="85"/>
      <c r="AE41" s="85"/>
      <c r="AF41" s="85"/>
      <c r="AG41" s="85"/>
    </row>
    <row r="42" spans="1:33" ht="30" customHeight="1" x14ac:dyDescent="0.2">
      <c r="A42" s="86" t="s">
        <v>73</v>
      </c>
      <c r="B42" s="87" t="s">
        <v>113</v>
      </c>
      <c r="C42" s="88" t="s">
        <v>114</v>
      </c>
      <c r="D42" s="89" t="s">
        <v>115</v>
      </c>
      <c r="E42" s="90"/>
      <c r="F42" s="91"/>
      <c r="G42" s="92">
        <f>E42*F42</f>
        <v>0</v>
      </c>
      <c r="H42" s="90"/>
      <c r="I42" s="91"/>
      <c r="J42" s="92">
        <f>H42*I42</f>
        <v>0</v>
      </c>
      <c r="K42" s="90"/>
      <c r="L42" s="91"/>
      <c r="M42" s="92">
        <f>K42*L42</f>
        <v>0</v>
      </c>
      <c r="N42" s="90"/>
      <c r="O42" s="91"/>
      <c r="P42" s="92">
        <f>N42*O42</f>
        <v>0</v>
      </c>
      <c r="Q42" s="90"/>
      <c r="R42" s="91"/>
      <c r="S42" s="92">
        <f>Q42*R42</f>
        <v>0</v>
      </c>
      <c r="T42" s="90"/>
      <c r="U42" s="91"/>
      <c r="V42" s="92">
        <f>T42*U42</f>
        <v>0</v>
      </c>
      <c r="W42" s="93">
        <f>G42+M42+S42</f>
        <v>0</v>
      </c>
      <c r="X42" s="94">
        <f>J42+P42+V42</f>
        <v>0</v>
      </c>
      <c r="Y42" s="94">
        <f t="shared" si="2"/>
        <v>0</v>
      </c>
      <c r="Z42" s="95" t="e">
        <f t="shared" si="3"/>
        <v>#DIV/0!</v>
      </c>
      <c r="AA42" s="96"/>
      <c r="AB42" s="98"/>
      <c r="AC42" s="98"/>
      <c r="AD42" s="98"/>
      <c r="AE42" s="98"/>
      <c r="AF42" s="98"/>
      <c r="AG42" s="98"/>
    </row>
    <row r="43" spans="1:33" ht="30" customHeight="1" x14ac:dyDescent="0.2">
      <c r="A43" s="86" t="s">
        <v>73</v>
      </c>
      <c r="B43" s="87" t="s">
        <v>116</v>
      </c>
      <c r="C43" s="154" t="s">
        <v>114</v>
      </c>
      <c r="D43" s="89" t="s">
        <v>115</v>
      </c>
      <c r="E43" s="90"/>
      <c r="F43" s="91"/>
      <c r="G43" s="92">
        <f>E43*F43</f>
        <v>0</v>
      </c>
      <c r="H43" s="90"/>
      <c r="I43" s="91"/>
      <c r="J43" s="92">
        <f>H43*I43</f>
        <v>0</v>
      </c>
      <c r="K43" s="90"/>
      <c r="L43" s="91"/>
      <c r="M43" s="92">
        <f>K43*L43</f>
        <v>0</v>
      </c>
      <c r="N43" s="90"/>
      <c r="O43" s="91"/>
      <c r="P43" s="92">
        <f>N43*O43</f>
        <v>0</v>
      </c>
      <c r="Q43" s="90"/>
      <c r="R43" s="91"/>
      <c r="S43" s="92">
        <f>Q43*R43</f>
        <v>0</v>
      </c>
      <c r="T43" s="90"/>
      <c r="U43" s="91"/>
      <c r="V43" s="92">
        <f>T43*U43</f>
        <v>0</v>
      </c>
      <c r="W43" s="93">
        <f>G43+M43+S43</f>
        <v>0</v>
      </c>
      <c r="X43" s="94">
        <f>J43+P43+V43</f>
        <v>0</v>
      </c>
      <c r="Y43" s="94">
        <f t="shared" si="2"/>
        <v>0</v>
      </c>
      <c r="Z43" s="95" t="e">
        <f t="shared" si="3"/>
        <v>#DIV/0!</v>
      </c>
      <c r="AA43" s="96"/>
      <c r="AB43" s="98"/>
      <c r="AC43" s="98"/>
      <c r="AD43" s="98"/>
      <c r="AE43" s="98"/>
      <c r="AF43" s="98"/>
      <c r="AG43" s="98"/>
    </row>
    <row r="44" spans="1:33" ht="30" customHeight="1" x14ac:dyDescent="0.2">
      <c r="A44" s="114" t="s">
        <v>73</v>
      </c>
      <c r="B44" s="121" t="s">
        <v>117</v>
      </c>
      <c r="C44" s="155" t="s">
        <v>114</v>
      </c>
      <c r="D44" s="115" t="s">
        <v>115</v>
      </c>
      <c r="E44" s="116"/>
      <c r="F44" s="117"/>
      <c r="G44" s="118">
        <f>E44*F44</f>
        <v>0</v>
      </c>
      <c r="H44" s="116"/>
      <c r="I44" s="117"/>
      <c r="J44" s="118">
        <f>H44*I44</f>
        <v>0</v>
      </c>
      <c r="K44" s="116"/>
      <c r="L44" s="117"/>
      <c r="M44" s="118">
        <f>K44*L44</f>
        <v>0</v>
      </c>
      <c r="N44" s="116"/>
      <c r="O44" s="117"/>
      <c r="P44" s="118">
        <f>N44*O44</f>
        <v>0</v>
      </c>
      <c r="Q44" s="116"/>
      <c r="R44" s="117"/>
      <c r="S44" s="118">
        <f>Q44*R44</f>
        <v>0</v>
      </c>
      <c r="T44" s="116"/>
      <c r="U44" s="117"/>
      <c r="V44" s="118">
        <f>T44*U44</f>
        <v>0</v>
      </c>
      <c r="W44" s="105">
        <f>G44+M44+S44</f>
        <v>0</v>
      </c>
      <c r="X44" s="94">
        <f>J44+P44+V44</f>
        <v>0</v>
      </c>
      <c r="Y44" s="94">
        <f t="shared" si="2"/>
        <v>0</v>
      </c>
      <c r="Z44" s="95" t="e">
        <f t="shared" si="3"/>
        <v>#DIV/0!</v>
      </c>
      <c r="AA44" s="119"/>
      <c r="AB44" s="98"/>
      <c r="AC44" s="98"/>
      <c r="AD44" s="98"/>
      <c r="AE44" s="98"/>
      <c r="AF44" s="98"/>
      <c r="AG44" s="98"/>
    </row>
    <row r="45" spans="1:33" ht="30" customHeight="1" x14ac:dyDescent="0.2">
      <c r="A45" s="75" t="s">
        <v>70</v>
      </c>
      <c r="B45" s="122" t="s">
        <v>118</v>
      </c>
      <c r="C45" s="120" t="s">
        <v>119</v>
      </c>
      <c r="D45" s="108"/>
      <c r="E45" s="109">
        <f>SUM(E46:E48)</f>
        <v>0</v>
      </c>
      <c r="F45" s="110"/>
      <c r="G45" s="111">
        <f>SUM(G46:G48)</f>
        <v>0</v>
      </c>
      <c r="H45" s="109">
        <f>SUM(H46:H48)</f>
        <v>0</v>
      </c>
      <c r="I45" s="110"/>
      <c r="J45" s="111">
        <f>SUM(J46:J48)</f>
        <v>0</v>
      </c>
      <c r="K45" s="109">
        <f>SUM(K46:K48)</f>
        <v>0</v>
      </c>
      <c r="L45" s="110"/>
      <c r="M45" s="111">
        <f>SUM(M46:M48)</f>
        <v>0</v>
      </c>
      <c r="N45" s="109">
        <f>SUM(N46:N48)</f>
        <v>0</v>
      </c>
      <c r="O45" s="110"/>
      <c r="P45" s="111">
        <f>SUM(P46:P48)</f>
        <v>0</v>
      </c>
      <c r="Q45" s="109">
        <f>SUM(Q46:Q48)</f>
        <v>0</v>
      </c>
      <c r="R45" s="110"/>
      <c r="S45" s="111">
        <f>SUM(S46:S48)</f>
        <v>0</v>
      </c>
      <c r="T45" s="109">
        <f>SUM(T46:T48)</f>
        <v>0</v>
      </c>
      <c r="U45" s="110"/>
      <c r="V45" s="111">
        <f>SUM(V46:V48)</f>
        <v>0</v>
      </c>
      <c r="W45" s="111">
        <f>SUM(W46:W48)</f>
        <v>0</v>
      </c>
      <c r="X45" s="111">
        <f>SUM(X46:X48)</f>
        <v>0</v>
      </c>
      <c r="Y45" s="110">
        <f t="shared" si="2"/>
        <v>0</v>
      </c>
      <c r="Z45" s="110" t="e">
        <f t="shared" si="3"/>
        <v>#DIV/0!</v>
      </c>
      <c r="AA45" s="113"/>
      <c r="AB45" s="85"/>
      <c r="AC45" s="85"/>
      <c r="AD45" s="85"/>
      <c r="AE45" s="85"/>
      <c r="AF45" s="85"/>
      <c r="AG45" s="85"/>
    </row>
    <row r="46" spans="1:33" ht="30" customHeight="1" x14ac:dyDescent="0.2">
      <c r="A46" s="86" t="s">
        <v>73</v>
      </c>
      <c r="B46" s="87" t="s">
        <v>120</v>
      </c>
      <c r="C46" s="88" t="s">
        <v>121</v>
      </c>
      <c r="D46" s="89" t="s">
        <v>115</v>
      </c>
      <c r="E46" s="90"/>
      <c r="F46" s="91"/>
      <c r="G46" s="92">
        <f>E46*F46</f>
        <v>0</v>
      </c>
      <c r="H46" s="90"/>
      <c r="I46" s="91"/>
      <c r="J46" s="92">
        <f>H46*I46</f>
        <v>0</v>
      </c>
      <c r="K46" s="90"/>
      <c r="L46" s="91"/>
      <c r="M46" s="92">
        <f>K46*L46</f>
        <v>0</v>
      </c>
      <c r="N46" s="90"/>
      <c r="O46" s="91"/>
      <c r="P46" s="92">
        <f>N46*O46</f>
        <v>0</v>
      </c>
      <c r="Q46" s="90"/>
      <c r="R46" s="91"/>
      <c r="S46" s="92">
        <f>Q46*R46</f>
        <v>0</v>
      </c>
      <c r="T46" s="90"/>
      <c r="U46" s="91"/>
      <c r="V46" s="92">
        <f>T46*U46</f>
        <v>0</v>
      </c>
      <c r="W46" s="93">
        <f>G46+M46+S46</f>
        <v>0</v>
      </c>
      <c r="X46" s="94">
        <f>J46+P46+V46</f>
        <v>0</v>
      </c>
      <c r="Y46" s="94">
        <f t="shared" si="2"/>
        <v>0</v>
      </c>
      <c r="Z46" s="95" t="e">
        <f t="shared" si="3"/>
        <v>#DIV/0!</v>
      </c>
      <c r="AA46" s="96"/>
      <c r="AB46" s="97"/>
      <c r="AC46" s="98"/>
      <c r="AD46" s="98"/>
      <c r="AE46" s="98"/>
      <c r="AF46" s="98"/>
      <c r="AG46" s="98"/>
    </row>
    <row r="47" spans="1:33" ht="30" customHeight="1" x14ac:dyDescent="0.2">
      <c r="A47" s="86" t="s">
        <v>73</v>
      </c>
      <c r="B47" s="87" t="s">
        <v>122</v>
      </c>
      <c r="C47" s="88" t="s">
        <v>123</v>
      </c>
      <c r="D47" s="89" t="s">
        <v>115</v>
      </c>
      <c r="E47" s="90"/>
      <c r="F47" s="91"/>
      <c r="G47" s="92">
        <f>E47*F47</f>
        <v>0</v>
      </c>
      <c r="H47" s="90"/>
      <c r="I47" s="91"/>
      <c r="J47" s="92">
        <f>H47*I47</f>
        <v>0</v>
      </c>
      <c r="K47" s="90"/>
      <c r="L47" s="91"/>
      <c r="M47" s="92">
        <f>K47*L47</f>
        <v>0</v>
      </c>
      <c r="N47" s="90"/>
      <c r="O47" s="91"/>
      <c r="P47" s="92">
        <f>N47*O47</f>
        <v>0</v>
      </c>
      <c r="Q47" s="90"/>
      <c r="R47" s="91"/>
      <c r="S47" s="92">
        <f>Q47*R47</f>
        <v>0</v>
      </c>
      <c r="T47" s="90"/>
      <c r="U47" s="91"/>
      <c r="V47" s="92">
        <f>T47*U47</f>
        <v>0</v>
      </c>
      <c r="W47" s="93">
        <f>G47+M47+S47</f>
        <v>0</v>
      </c>
      <c r="X47" s="94">
        <f>J47+P47+V47</f>
        <v>0</v>
      </c>
      <c r="Y47" s="94">
        <f t="shared" si="2"/>
        <v>0</v>
      </c>
      <c r="Z47" s="95" t="e">
        <f t="shared" si="3"/>
        <v>#DIV/0!</v>
      </c>
      <c r="AA47" s="96"/>
      <c r="AB47" s="98"/>
      <c r="AC47" s="98"/>
      <c r="AD47" s="98"/>
      <c r="AE47" s="98"/>
      <c r="AF47" s="98"/>
      <c r="AG47" s="98"/>
    </row>
    <row r="48" spans="1:33" ht="30" customHeight="1" x14ac:dyDescent="0.2">
      <c r="A48" s="99" t="s">
        <v>73</v>
      </c>
      <c r="B48" s="100" t="s">
        <v>124</v>
      </c>
      <c r="C48" s="131" t="s">
        <v>121</v>
      </c>
      <c r="D48" s="101" t="s">
        <v>115</v>
      </c>
      <c r="E48" s="116"/>
      <c r="F48" s="117"/>
      <c r="G48" s="118">
        <f>E48*F48</f>
        <v>0</v>
      </c>
      <c r="H48" s="116"/>
      <c r="I48" s="117"/>
      <c r="J48" s="118">
        <f>H48*I48</f>
        <v>0</v>
      </c>
      <c r="K48" s="116"/>
      <c r="L48" s="117"/>
      <c r="M48" s="118">
        <f>K48*L48</f>
        <v>0</v>
      </c>
      <c r="N48" s="116"/>
      <c r="O48" s="117"/>
      <c r="P48" s="118">
        <f>N48*O48</f>
        <v>0</v>
      </c>
      <c r="Q48" s="116"/>
      <c r="R48" s="117"/>
      <c r="S48" s="118">
        <f>Q48*R48</f>
        <v>0</v>
      </c>
      <c r="T48" s="116"/>
      <c r="U48" s="117"/>
      <c r="V48" s="118">
        <f>T48*U48</f>
        <v>0</v>
      </c>
      <c r="W48" s="105">
        <f>G48+M48+S48</f>
        <v>0</v>
      </c>
      <c r="X48" s="94">
        <f>J48+P48+V48</f>
        <v>0</v>
      </c>
      <c r="Y48" s="94">
        <f t="shared" si="2"/>
        <v>0</v>
      </c>
      <c r="Z48" s="95" t="e">
        <f t="shared" si="3"/>
        <v>#DIV/0!</v>
      </c>
      <c r="AA48" s="119"/>
      <c r="AB48" s="98"/>
      <c r="AC48" s="98"/>
      <c r="AD48" s="98"/>
      <c r="AE48" s="98"/>
      <c r="AF48" s="98"/>
      <c r="AG48" s="98"/>
    </row>
    <row r="49" spans="1:33" ht="30" customHeight="1" x14ac:dyDescent="0.2">
      <c r="A49" s="133" t="s">
        <v>125</v>
      </c>
      <c r="B49" s="134"/>
      <c r="C49" s="135"/>
      <c r="D49" s="136"/>
      <c r="E49" s="140">
        <f>E45+E41+E37</f>
        <v>0</v>
      </c>
      <c r="F49" s="156"/>
      <c r="G49" s="139">
        <f>G45+G41+G37</f>
        <v>0</v>
      </c>
      <c r="H49" s="140">
        <f>H45+H41+H37</f>
        <v>0</v>
      </c>
      <c r="I49" s="156"/>
      <c r="J49" s="139">
        <f>J45+J41+J37</f>
        <v>0</v>
      </c>
      <c r="K49" s="157">
        <f>K45+K41+K37</f>
        <v>0</v>
      </c>
      <c r="L49" s="156"/>
      <c r="M49" s="139">
        <f>M45+M41+M37</f>
        <v>0</v>
      </c>
      <c r="N49" s="157">
        <f>N45+N41+N37</f>
        <v>0</v>
      </c>
      <c r="O49" s="156"/>
      <c r="P49" s="139">
        <f>P45+P41+P37</f>
        <v>0</v>
      </c>
      <c r="Q49" s="157">
        <f>Q45+Q41+Q37</f>
        <v>0</v>
      </c>
      <c r="R49" s="156"/>
      <c r="S49" s="139">
        <f>S45+S41+S37</f>
        <v>0</v>
      </c>
      <c r="T49" s="157">
        <f>T45+T41+T37</f>
        <v>0</v>
      </c>
      <c r="U49" s="156"/>
      <c r="V49" s="139">
        <f>V45+V41+V37</f>
        <v>0</v>
      </c>
      <c r="W49" s="158">
        <f>W45+W41+W37</f>
        <v>0</v>
      </c>
      <c r="X49" s="158">
        <f>X45+X41+X37</f>
        <v>0</v>
      </c>
      <c r="Y49" s="158">
        <f t="shared" si="2"/>
        <v>0</v>
      </c>
      <c r="Z49" s="158" t="e">
        <f t="shared" si="3"/>
        <v>#DIV/0!</v>
      </c>
      <c r="AA49" s="144"/>
      <c r="AB49" s="7"/>
      <c r="AC49" s="7"/>
      <c r="AD49" s="7"/>
      <c r="AE49" s="7"/>
      <c r="AF49" s="7"/>
      <c r="AG49" s="7"/>
    </row>
    <row r="50" spans="1:33" ht="30" customHeight="1" x14ac:dyDescent="0.2">
      <c r="A50" s="145" t="s">
        <v>68</v>
      </c>
      <c r="B50" s="146">
        <v>3</v>
      </c>
      <c r="C50" s="147" t="s">
        <v>126</v>
      </c>
      <c r="D50" s="148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3"/>
      <c r="X50" s="73"/>
      <c r="Y50" s="73"/>
      <c r="Z50" s="73"/>
      <c r="AA50" s="74"/>
      <c r="AB50" s="7"/>
      <c r="AC50" s="7"/>
      <c r="AD50" s="7"/>
      <c r="AE50" s="7"/>
      <c r="AF50" s="7"/>
      <c r="AG50" s="7"/>
    </row>
    <row r="51" spans="1:33" ht="45" customHeight="1" x14ac:dyDescent="0.2">
      <c r="A51" s="75" t="s">
        <v>70</v>
      </c>
      <c r="B51" s="122" t="s">
        <v>127</v>
      </c>
      <c r="C51" s="77" t="s">
        <v>128</v>
      </c>
      <c r="D51" s="78"/>
      <c r="E51" s="79">
        <f>SUM(E52:E54)</f>
        <v>0</v>
      </c>
      <c r="F51" s="80"/>
      <c r="G51" s="81">
        <f>SUM(G52:G54)</f>
        <v>0</v>
      </c>
      <c r="H51" s="79">
        <f>SUM(H52:H54)</f>
        <v>0</v>
      </c>
      <c r="I51" s="80"/>
      <c r="J51" s="81">
        <f>SUM(J52:J54)</f>
        <v>0</v>
      </c>
      <c r="K51" s="79">
        <f>SUM(K52:K54)</f>
        <v>0</v>
      </c>
      <c r="L51" s="80"/>
      <c r="M51" s="81">
        <f>SUM(M52:M54)</f>
        <v>0</v>
      </c>
      <c r="N51" s="79">
        <f>SUM(N52:N54)</f>
        <v>0</v>
      </c>
      <c r="O51" s="80"/>
      <c r="P51" s="81">
        <f>SUM(P52:P54)</f>
        <v>0</v>
      </c>
      <c r="Q51" s="79">
        <f>SUM(Q52:Q54)</f>
        <v>0</v>
      </c>
      <c r="R51" s="80"/>
      <c r="S51" s="81">
        <f>SUM(S52:S54)</f>
        <v>0</v>
      </c>
      <c r="T51" s="79">
        <f>SUM(T52:T54)</f>
        <v>0</v>
      </c>
      <c r="U51" s="80"/>
      <c r="V51" s="81">
        <f>SUM(V52:V54)</f>
        <v>0</v>
      </c>
      <c r="W51" s="81">
        <f>SUM(W52:W54)</f>
        <v>0</v>
      </c>
      <c r="X51" s="81">
        <f>SUM(X52:X54)</f>
        <v>0</v>
      </c>
      <c r="Y51" s="82">
        <f t="shared" ref="Y51:Y58" si="4">W51-X51</f>
        <v>0</v>
      </c>
      <c r="Z51" s="83" t="e">
        <f t="shared" ref="Z51:Z58" si="5">Y51/W51</f>
        <v>#DIV/0!</v>
      </c>
      <c r="AA51" s="84"/>
      <c r="AB51" s="85"/>
      <c r="AC51" s="85"/>
      <c r="AD51" s="85"/>
      <c r="AE51" s="85"/>
      <c r="AF51" s="85"/>
      <c r="AG51" s="85"/>
    </row>
    <row r="52" spans="1:33" ht="30" customHeight="1" x14ac:dyDescent="0.2">
      <c r="A52" s="86" t="s">
        <v>73</v>
      </c>
      <c r="B52" s="87" t="s">
        <v>129</v>
      </c>
      <c r="C52" s="154" t="s">
        <v>130</v>
      </c>
      <c r="D52" s="89" t="s">
        <v>108</v>
      </c>
      <c r="E52" s="90"/>
      <c r="F52" s="91"/>
      <c r="G52" s="92">
        <f>E52*F52</f>
        <v>0</v>
      </c>
      <c r="H52" s="90"/>
      <c r="I52" s="91"/>
      <c r="J52" s="92">
        <f>H52*I52</f>
        <v>0</v>
      </c>
      <c r="K52" s="90"/>
      <c r="L52" s="91"/>
      <c r="M52" s="92">
        <f>K52*L52</f>
        <v>0</v>
      </c>
      <c r="N52" s="90"/>
      <c r="O52" s="91"/>
      <c r="P52" s="92">
        <f>N52*O52</f>
        <v>0</v>
      </c>
      <c r="Q52" s="90"/>
      <c r="R52" s="91"/>
      <c r="S52" s="92">
        <f>Q52*R52</f>
        <v>0</v>
      </c>
      <c r="T52" s="90"/>
      <c r="U52" s="91"/>
      <c r="V52" s="92">
        <f>T52*U52</f>
        <v>0</v>
      </c>
      <c r="W52" s="93">
        <f>G52+M52+S52</f>
        <v>0</v>
      </c>
      <c r="X52" s="94">
        <f>J52+P52+V52</f>
        <v>0</v>
      </c>
      <c r="Y52" s="94">
        <f t="shared" si="4"/>
        <v>0</v>
      </c>
      <c r="Z52" s="95" t="e">
        <f t="shared" si="5"/>
        <v>#DIV/0!</v>
      </c>
      <c r="AA52" s="96"/>
      <c r="AB52" s="98"/>
      <c r="AC52" s="98"/>
      <c r="AD52" s="98"/>
      <c r="AE52" s="98"/>
      <c r="AF52" s="98"/>
      <c r="AG52" s="98"/>
    </row>
    <row r="53" spans="1:33" ht="30" customHeight="1" x14ac:dyDescent="0.2">
      <c r="A53" s="86" t="s">
        <v>73</v>
      </c>
      <c r="B53" s="87" t="s">
        <v>131</v>
      </c>
      <c r="C53" s="154" t="s">
        <v>132</v>
      </c>
      <c r="D53" s="89" t="s">
        <v>108</v>
      </c>
      <c r="E53" s="90"/>
      <c r="F53" s="91"/>
      <c r="G53" s="92">
        <f>E53*F53</f>
        <v>0</v>
      </c>
      <c r="H53" s="90"/>
      <c r="I53" s="91"/>
      <c r="J53" s="92">
        <f>H53*I53</f>
        <v>0</v>
      </c>
      <c r="K53" s="90"/>
      <c r="L53" s="91"/>
      <c r="M53" s="92">
        <f>K53*L53</f>
        <v>0</v>
      </c>
      <c r="N53" s="90"/>
      <c r="O53" s="91"/>
      <c r="P53" s="92">
        <f>N53*O53</f>
        <v>0</v>
      </c>
      <c r="Q53" s="90"/>
      <c r="R53" s="91"/>
      <c r="S53" s="92">
        <f>Q53*R53</f>
        <v>0</v>
      </c>
      <c r="T53" s="90"/>
      <c r="U53" s="91"/>
      <c r="V53" s="92">
        <f>T53*U53</f>
        <v>0</v>
      </c>
      <c r="W53" s="93">
        <f>G53+M53+S53</f>
        <v>0</v>
      </c>
      <c r="X53" s="94">
        <f>J53+P53+V53</f>
        <v>0</v>
      </c>
      <c r="Y53" s="94">
        <f t="shared" si="4"/>
        <v>0</v>
      </c>
      <c r="Z53" s="95" t="e">
        <f t="shared" si="5"/>
        <v>#DIV/0!</v>
      </c>
      <c r="AA53" s="96"/>
      <c r="AB53" s="98"/>
      <c r="AC53" s="98"/>
      <c r="AD53" s="98"/>
      <c r="AE53" s="98"/>
      <c r="AF53" s="98"/>
      <c r="AG53" s="98"/>
    </row>
    <row r="54" spans="1:33" ht="30" customHeight="1" x14ac:dyDescent="0.2">
      <c r="A54" s="99" t="s">
        <v>73</v>
      </c>
      <c r="B54" s="100" t="s">
        <v>133</v>
      </c>
      <c r="C54" s="130" t="s">
        <v>134</v>
      </c>
      <c r="D54" s="101" t="s">
        <v>108</v>
      </c>
      <c r="E54" s="102"/>
      <c r="F54" s="103"/>
      <c r="G54" s="104">
        <f>E54*F54</f>
        <v>0</v>
      </c>
      <c r="H54" s="102"/>
      <c r="I54" s="103"/>
      <c r="J54" s="104">
        <f>H54*I54</f>
        <v>0</v>
      </c>
      <c r="K54" s="102"/>
      <c r="L54" s="103"/>
      <c r="M54" s="104">
        <f>K54*L54</f>
        <v>0</v>
      </c>
      <c r="N54" s="102"/>
      <c r="O54" s="103"/>
      <c r="P54" s="104">
        <f>N54*O54</f>
        <v>0</v>
      </c>
      <c r="Q54" s="102"/>
      <c r="R54" s="103"/>
      <c r="S54" s="104">
        <f>Q54*R54</f>
        <v>0</v>
      </c>
      <c r="T54" s="102"/>
      <c r="U54" s="103"/>
      <c r="V54" s="104">
        <f>T54*U54</f>
        <v>0</v>
      </c>
      <c r="W54" s="105">
        <f>G54+M54+S54</f>
        <v>0</v>
      </c>
      <c r="X54" s="94">
        <f>J54+P54+V54</f>
        <v>0</v>
      </c>
      <c r="Y54" s="94">
        <f t="shared" si="4"/>
        <v>0</v>
      </c>
      <c r="Z54" s="95" t="e">
        <f t="shared" si="5"/>
        <v>#DIV/0!</v>
      </c>
      <c r="AA54" s="106"/>
      <c r="AB54" s="98"/>
      <c r="AC54" s="98"/>
      <c r="AD54" s="98"/>
      <c r="AE54" s="98"/>
      <c r="AF54" s="98"/>
      <c r="AG54" s="98"/>
    </row>
    <row r="55" spans="1:33" ht="47.25" customHeight="1" x14ac:dyDescent="0.2">
      <c r="A55" s="75" t="s">
        <v>70</v>
      </c>
      <c r="B55" s="122" t="s">
        <v>135</v>
      </c>
      <c r="C55" s="107" t="s">
        <v>136</v>
      </c>
      <c r="D55" s="108"/>
      <c r="E55" s="109"/>
      <c r="F55" s="110"/>
      <c r="G55" s="111"/>
      <c r="H55" s="109"/>
      <c r="I55" s="110"/>
      <c r="J55" s="111"/>
      <c r="K55" s="109">
        <f>SUM(K56:K57)</f>
        <v>0</v>
      </c>
      <c r="L55" s="110"/>
      <c r="M55" s="111">
        <f>SUM(M56:M57)</f>
        <v>0</v>
      </c>
      <c r="N55" s="109">
        <f>SUM(N56:N57)</f>
        <v>0</v>
      </c>
      <c r="O55" s="110"/>
      <c r="P55" s="111">
        <f>SUM(P56:P57)</f>
        <v>0</v>
      </c>
      <c r="Q55" s="109">
        <f>SUM(Q56:Q57)</f>
        <v>0</v>
      </c>
      <c r="R55" s="110"/>
      <c r="S55" s="111">
        <f>SUM(S56:S57)</f>
        <v>0</v>
      </c>
      <c r="T55" s="109">
        <f>SUM(T56:T57)</f>
        <v>0</v>
      </c>
      <c r="U55" s="110"/>
      <c r="V55" s="111">
        <f>SUM(V56:V57)</f>
        <v>0</v>
      </c>
      <c r="W55" s="111">
        <f>SUM(W56:W57)</f>
        <v>0</v>
      </c>
      <c r="X55" s="111">
        <f>SUM(X56:X57)</f>
        <v>0</v>
      </c>
      <c r="Y55" s="111">
        <f t="shared" si="4"/>
        <v>0</v>
      </c>
      <c r="Z55" s="111" t="e">
        <f t="shared" si="5"/>
        <v>#DIV/0!</v>
      </c>
      <c r="AA55" s="113"/>
      <c r="AB55" s="85"/>
      <c r="AC55" s="85"/>
      <c r="AD55" s="85"/>
      <c r="AE55" s="85"/>
      <c r="AF55" s="85"/>
      <c r="AG55" s="85"/>
    </row>
    <row r="56" spans="1:33" ht="30" customHeight="1" x14ac:dyDescent="0.2">
      <c r="A56" s="86" t="s">
        <v>73</v>
      </c>
      <c r="B56" s="87" t="s">
        <v>137</v>
      </c>
      <c r="C56" s="154" t="s">
        <v>138</v>
      </c>
      <c r="D56" s="89" t="s">
        <v>139</v>
      </c>
      <c r="E56" s="457" t="s">
        <v>140</v>
      </c>
      <c r="F56" s="458"/>
      <c r="G56" s="459"/>
      <c r="H56" s="457" t="s">
        <v>140</v>
      </c>
      <c r="I56" s="458"/>
      <c r="J56" s="459"/>
      <c r="K56" s="90"/>
      <c r="L56" s="91"/>
      <c r="M56" s="92">
        <f>K56*L56</f>
        <v>0</v>
      </c>
      <c r="N56" s="90"/>
      <c r="O56" s="91"/>
      <c r="P56" s="92">
        <f>N56*O56</f>
        <v>0</v>
      </c>
      <c r="Q56" s="90"/>
      <c r="R56" s="91"/>
      <c r="S56" s="92">
        <f>Q56*R56</f>
        <v>0</v>
      </c>
      <c r="T56" s="90"/>
      <c r="U56" s="91"/>
      <c r="V56" s="92">
        <f>T56*U56</f>
        <v>0</v>
      </c>
      <c r="W56" s="105">
        <f>G56+M56+S56</f>
        <v>0</v>
      </c>
      <c r="X56" s="94">
        <f>J56+P56+V56</f>
        <v>0</v>
      </c>
      <c r="Y56" s="94">
        <f t="shared" si="4"/>
        <v>0</v>
      </c>
      <c r="Z56" s="95" t="e">
        <f t="shared" si="5"/>
        <v>#DIV/0!</v>
      </c>
      <c r="AA56" s="96"/>
      <c r="AB56" s="98"/>
      <c r="AC56" s="98"/>
      <c r="AD56" s="98"/>
      <c r="AE56" s="98"/>
      <c r="AF56" s="98"/>
      <c r="AG56" s="98"/>
    </row>
    <row r="57" spans="1:33" ht="30" customHeight="1" x14ac:dyDescent="0.2">
      <c r="A57" s="99" t="s">
        <v>73</v>
      </c>
      <c r="B57" s="100" t="s">
        <v>141</v>
      </c>
      <c r="C57" s="130" t="s">
        <v>142</v>
      </c>
      <c r="D57" s="101" t="s">
        <v>139</v>
      </c>
      <c r="E57" s="460"/>
      <c r="F57" s="461"/>
      <c r="G57" s="462"/>
      <c r="H57" s="460"/>
      <c r="I57" s="461"/>
      <c r="J57" s="462"/>
      <c r="K57" s="116"/>
      <c r="L57" s="117"/>
      <c r="M57" s="118">
        <f>K57*L57</f>
        <v>0</v>
      </c>
      <c r="N57" s="116"/>
      <c r="O57" s="117"/>
      <c r="P57" s="118">
        <f>N57*O57</f>
        <v>0</v>
      </c>
      <c r="Q57" s="116"/>
      <c r="R57" s="117"/>
      <c r="S57" s="118">
        <f>Q57*R57</f>
        <v>0</v>
      </c>
      <c r="T57" s="116"/>
      <c r="U57" s="117"/>
      <c r="V57" s="118">
        <f>T57*U57</f>
        <v>0</v>
      </c>
      <c r="W57" s="105">
        <f>G57+M57+S57</f>
        <v>0</v>
      </c>
      <c r="X57" s="94">
        <f>J57+P57+V57</f>
        <v>0</v>
      </c>
      <c r="Y57" s="132">
        <f t="shared" si="4"/>
        <v>0</v>
      </c>
      <c r="Z57" s="95" t="e">
        <f t="shared" si="5"/>
        <v>#DIV/0!</v>
      </c>
      <c r="AA57" s="119"/>
      <c r="AB57" s="98"/>
      <c r="AC57" s="98"/>
      <c r="AD57" s="98"/>
      <c r="AE57" s="98"/>
      <c r="AF57" s="98"/>
      <c r="AG57" s="98"/>
    </row>
    <row r="58" spans="1:33" ht="30" customHeight="1" x14ac:dyDescent="0.2">
      <c r="A58" s="133" t="s">
        <v>143</v>
      </c>
      <c r="B58" s="134"/>
      <c r="C58" s="135"/>
      <c r="D58" s="136"/>
      <c r="E58" s="140">
        <f>E51</f>
        <v>0</v>
      </c>
      <c r="F58" s="156"/>
      <c r="G58" s="139">
        <f>G51</f>
        <v>0</v>
      </c>
      <c r="H58" s="140">
        <f>H51</f>
        <v>0</v>
      </c>
      <c r="I58" s="156"/>
      <c r="J58" s="139">
        <f>J51</f>
        <v>0</v>
      </c>
      <c r="K58" s="157">
        <f>K55+K51</f>
        <v>0</v>
      </c>
      <c r="L58" s="156"/>
      <c r="M58" s="139">
        <f>M55+M51</f>
        <v>0</v>
      </c>
      <c r="N58" s="157">
        <f>N55+N51</f>
        <v>0</v>
      </c>
      <c r="O58" s="156"/>
      <c r="P58" s="139">
        <f>P55+P51</f>
        <v>0</v>
      </c>
      <c r="Q58" s="157">
        <f>Q55+Q51</f>
        <v>0</v>
      </c>
      <c r="R58" s="156"/>
      <c r="S58" s="139">
        <f>S55+S51</f>
        <v>0</v>
      </c>
      <c r="T58" s="157">
        <f>T55+T51</f>
        <v>0</v>
      </c>
      <c r="U58" s="156"/>
      <c r="V58" s="139">
        <f>V55+V51</f>
        <v>0</v>
      </c>
      <c r="W58" s="158">
        <f>W55+W51</f>
        <v>0</v>
      </c>
      <c r="X58" s="158">
        <f>X55+X51</f>
        <v>0</v>
      </c>
      <c r="Y58" s="158">
        <f t="shared" si="4"/>
        <v>0</v>
      </c>
      <c r="Z58" s="158" t="e">
        <f t="shared" si="5"/>
        <v>#DIV/0!</v>
      </c>
      <c r="AA58" s="144"/>
      <c r="AB58" s="98"/>
      <c r="AC58" s="98"/>
      <c r="AD58" s="98"/>
      <c r="AE58" s="7"/>
      <c r="AF58" s="7"/>
      <c r="AG58" s="7"/>
    </row>
    <row r="59" spans="1:33" ht="30" customHeight="1" x14ac:dyDescent="0.2">
      <c r="A59" s="145" t="s">
        <v>68</v>
      </c>
      <c r="B59" s="146">
        <v>4</v>
      </c>
      <c r="C59" s="147" t="s">
        <v>144</v>
      </c>
      <c r="D59" s="148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3"/>
      <c r="X59" s="73"/>
      <c r="Y59" s="149"/>
      <c r="Z59" s="73"/>
      <c r="AA59" s="74"/>
      <c r="AB59" s="7"/>
      <c r="AC59" s="7"/>
      <c r="AD59" s="7"/>
      <c r="AE59" s="7"/>
      <c r="AF59" s="7"/>
      <c r="AG59" s="7"/>
    </row>
    <row r="60" spans="1:33" ht="30" customHeight="1" x14ac:dyDescent="0.2">
      <c r="A60" s="75" t="s">
        <v>70</v>
      </c>
      <c r="B60" s="122" t="s">
        <v>145</v>
      </c>
      <c r="C60" s="159" t="s">
        <v>146</v>
      </c>
      <c r="D60" s="78"/>
      <c r="E60" s="79">
        <f>SUM(E61:E63)</f>
        <v>4</v>
      </c>
      <c r="F60" s="80"/>
      <c r="G60" s="81">
        <f>SUM(G61:G63)</f>
        <v>24000</v>
      </c>
      <c r="H60" s="79">
        <f>SUM(H61:H63)</f>
        <v>4</v>
      </c>
      <c r="I60" s="80"/>
      <c r="J60" s="81">
        <f>SUM(J61:J63)</f>
        <v>24000</v>
      </c>
      <c r="K60" s="79">
        <f>SUM(K61:K63)</f>
        <v>0</v>
      </c>
      <c r="L60" s="80"/>
      <c r="M60" s="81">
        <f>SUM(M61:M63)</f>
        <v>0</v>
      </c>
      <c r="N60" s="79">
        <f>SUM(N61:N63)</f>
        <v>0</v>
      </c>
      <c r="O60" s="80"/>
      <c r="P60" s="81">
        <f>SUM(P61:P63)</f>
        <v>0</v>
      </c>
      <c r="Q60" s="79">
        <f>SUM(Q61:Q63)</f>
        <v>0</v>
      </c>
      <c r="R60" s="80"/>
      <c r="S60" s="81">
        <f>SUM(S61:S63)</f>
        <v>0</v>
      </c>
      <c r="T60" s="79">
        <f>SUM(T61:T63)</f>
        <v>0</v>
      </c>
      <c r="U60" s="80"/>
      <c r="V60" s="81">
        <f>SUM(V61:V63)</f>
        <v>0</v>
      </c>
      <c r="W60" s="81">
        <f>SUM(W61:W63)</f>
        <v>24000</v>
      </c>
      <c r="X60" s="81">
        <f>SUM(X61:X63)</f>
        <v>24000</v>
      </c>
      <c r="Y60" s="160">
        <f t="shared" ref="Y60:Y65" si="6">W60-X60</f>
        <v>0</v>
      </c>
      <c r="Z60" s="83">
        <f t="shared" ref="Z60:Z65" si="7">Y60/W60</f>
        <v>0</v>
      </c>
      <c r="AA60" s="84"/>
      <c r="AB60" s="85"/>
      <c r="AC60" s="85"/>
      <c r="AD60" s="85"/>
      <c r="AE60" s="85"/>
      <c r="AF60" s="85"/>
      <c r="AG60" s="85"/>
    </row>
    <row r="61" spans="1:33" ht="30" customHeight="1" x14ac:dyDescent="0.2">
      <c r="A61" s="86" t="s">
        <v>73</v>
      </c>
      <c r="B61" s="287" t="s">
        <v>147</v>
      </c>
      <c r="C61" s="154" t="s">
        <v>320</v>
      </c>
      <c r="D61" s="288" t="s">
        <v>321</v>
      </c>
      <c r="E61" s="162">
        <v>4</v>
      </c>
      <c r="F61" s="163">
        <v>6000</v>
      </c>
      <c r="G61" s="164">
        <f>E61*F61</f>
        <v>24000</v>
      </c>
      <c r="H61" s="162">
        <v>4</v>
      </c>
      <c r="I61" s="163">
        <v>6000</v>
      </c>
      <c r="J61" s="319">
        <f>H61*I61</f>
        <v>24000</v>
      </c>
      <c r="K61" s="90"/>
      <c r="L61" s="163"/>
      <c r="M61" s="92">
        <f>K61*L61</f>
        <v>0</v>
      </c>
      <c r="N61" s="90"/>
      <c r="O61" s="163"/>
      <c r="P61" s="92">
        <f>N61*O61</f>
        <v>0</v>
      </c>
      <c r="Q61" s="90"/>
      <c r="R61" s="163"/>
      <c r="S61" s="92">
        <f>Q61*R61</f>
        <v>0</v>
      </c>
      <c r="T61" s="90"/>
      <c r="U61" s="163"/>
      <c r="V61" s="92">
        <f>T61*U61</f>
        <v>0</v>
      </c>
      <c r="W61" s="93">
        <f>G61+M61+S61</f>
        <v>24000</v>
      </c>
      <c r="X61" s="94">
        <f>J61+P61+V61</f>
        <v>24000</v>
      </c>
      <c r="Y61" s="94">
        <f t="shared" si="6"/>
        <v>0</v>
      </c>
      <c r="Z61" s="95">
        <f t="shared" si="7"/>
        <v>0</v>
      </c>
      <c r="AA61" s="96"/>
      <c r="AB61" s="98"/>
      <c r="AC61" s="98"/>
      <c r="AD61" s="98"/>
      <c r="AE61" s="98"/>
      <c r="AF61" s="98"/>
      <c r="AG61" s="98"/>
    </row>
    <row r="62" spans="1:33" ht="30" customHeight="1" x14ac:dyDescent="0.2">
      <c r="A62" s="86" t="s">
        <v>73</v>
      </c>
      <c r="B62" s="87" t="s">
        <v>150</v>
      </c>
      <c r="C62" s="154" t="s">
        <v>148</v>
      </c>
      <c r="D62" s="161" t="s">
        <v>149</v>
      </c>
      <c r="E62" s="162"/>
      <c r="F62" s="163"/>
      <c r="G62" s="164">
        <f>E62*F62</f>
        <v>0</v>
      </c>
      <c r="H62" s="162"/>
      <c r="I62" s="163"/>
      <c r="J62" s="164">
        <f>H62*I62</f>
        <v>0</v>
      </c>
      <c r="K62" s="90"/>
      <c r="L62" s="163"/>
      <c r="M62" s="92">
        <f>K62*L62</f>
        <v>0</v>
      </c>
      <c r="N62" s="90"/>
      <c r="O62" s="163"/>
      <c r="P62" s="92">
        <f>N62*O62</f>
        <v>0</v>
      </c>
      <c r="Q62" s="90"/>
      <c r="R62" s="163"/>
      <c r="S62" s="92">
        <f>Q62*R62</f>
        <v>0</v>
      </c>
      <c r="T62" s="90"/>
      <c r="U62" s="163"/>
      <c r="V62" s="92">
        <f>T62*U62</f>
        <v>0</v>
      </c>
      <c r="W62" s="93">
        <f>G62+M62+S62</f>
        <v>0</v>
      </c>
      <c r="X62" s="94">
        <f>J62+P62+V62</f>
        <v>0</v>
      </c>
      <c r="Y62" s="94">
        <f t="shared" si="6"/>
        <v>0</v>
      </c>
      <c r="Z62" s="95" t="e">
        <f t="shared" si="7"/>
        <v>#DIV/0!</v>
      </c>
      <c r="AA62" s="96"/>
      <c r="AB62" s="98"/>
      <c r="AC62" s="98"/>
      <c r="AD62" s="98"/>
      <c r="AE62" s="98"/>
      <c r="AF62" s="98"/>
      <c r="AG62" s="98"/>
    </row>
    <row r="63" spans="1:33" ht="30" customHeight="1" x14ac:dyDescent="0.2">
      <c r="A63" s="114" t="s">
        <v>73</v>
      </c>
      <c r="B63" s="100" t="s">
        <v>151</v>
      </c>
      <c r="C63" s="130" t="s">
        <v>148</v>
      </c>
      <c r="D63" s="161" t="s">
        <v>149</v>
      </c>
      <c r="E63" s="165"/>
      <c r="F63" s="166"/>
      <c r="G63" s="167">
        <f>E63*F63</f>
        <v>0</v>
      </c>
      <c r="H63" s="165"/>
      <c r="I63" s="166"/>
      <c r="J63" s="167">
        <f>H63*I63</f>
        <v>0</v>
      </c>
      <c r="K63" s="102"/>
      <c r="L63" s="166"/>
      <c r="M63" s="104">
        <f>K63*L63</f>
        <v>0</v>
      </c>
      <c r="N63" s="102"/>
      <c r="O63" s="166"/>
      <c r="P63" s="104">
        <f>N63*O63</f>
        <v>0</v>
      </c>
      <c r="Q63" s="102"/>
      <c r="R63" s="166"/>
      <c r="S63" s="104">
        <f>Q63*R63</f>
        <v>0</v>
      </c>
      <c r="T63" s="102"/>
      <c r="U63" s="166"/>
      <c r="V63" s="104">
        <f>T63*U63</f>
        <v>0</v>
      </c>
      <c r="W63" s="105">
        <f>G63+M63+S63</f>
        <v>0</v>
      </c>
      <c r="X63" s="94">
        <f>J63+P63+V63</f>
        <v>0</v>
      </c>
      <c r="Y63" s="94">
        <f t="shared" si="6"/>
        <v>0</v>
      </c>
      <c r="Z63" s="95" t="e">
        <f t="shared" si="7"/>
        <v>#DIV/0!</v>
      </c>
      <c r="AA63" s="106"/>
      <c r="AB63" s="98"/>
      <c r="AC63" s="98"/>
      <c r="AD63" s="98"/>
      <c r="AE63" s="98"/>
      <c r="AF63" s="98"/>
      <c r="AG63" s="98"/>
    </row>
    <row r="64" spans="1:33" ht="30" customHeight="1" x14ac:dyDescent="0.2">
      <c r="A64" s="75" t="s">
        <v>70</v>
      </c>
      <c r="B64" s="122" t="s">
        <v>152</v>
      </c>
      <c r="C64" s="120" t="s">
        <v>153</v>
      </c>
      <c r="D64" s="108"/>
      <c r="E64" s="109">
        <f>SUM(E65:E113)</f>
        <v>164</v>
      </c>
      <c r="F64" s="110"/>
      <c r="G64" s="111">
        <f>SUM(G65:G113)</f>
        <v>216000</v>
      </c>
      <c r="H64" s="109">
        <f>SUM(H65:H113)</f>
        <v>152</v>
      </c>
      <c r="I64" s="110"/>
      <c r="J64" s="111">
        <f>SUM(J65:J113)</f>
        <v>209080</v>
      </c>
      <c r="K64" s="109">
        <f>SUM(K65:K113)</f>
        <v>0</v>
      </c>
      <c r="L64" s="110"/>
      <c r="M64" s="111">
        <f>SUM(M65:M113)</f>
        <v>0</v>
      </c>
      <c r="N64" s="109">
        <f>SUM(N65:N113)</f>
        <v>0</v>
      </c>
      <c r="O64" s="110"/>
      <c r="P64" s="111">
        <f>SUM(P65:P113)</f>
        <v>0</v>
      </c>
      <c r="Q64" s="109">
        <f>SUM(Q65:Q113)</f>
        <v>0</v>
      </c>
      <c r="R64" s="110"/>
      <c r="S64" s="111">
        <f>SUM(S65:S113)</f>
        <v>0</v>
      </c>
      <c r="T64" s="109">
        <f>SUM(T65:T113)</f>
        <v>0</v>
      </c>
      <c r="U64" s="110"/>
      <c r="V64" s="111">
        <f>SUM(V65:V113)</f>
        <v>0</v>
      </c>
      <c r="W64" s="111">
        <f>SUM(W65:W113)</f>
        <v>216000</v>
      </c>
      <c r="X64" s="111">
        <f>SUM(X65:X113)</f>
        <v>209080</v>
      </c>
      <c r="Y64" s="111">
        <f t="shared" si="6"/>
        <v>6920</v>
      </c>
      <c r="Z64" s="111">
        <f t="shared" si="7"/>
        <v>3.2037037037037037E-2</v>
      </c>
      <c r="AA64" s="113"/>
      <c r="AB64" s="85"/>
      <c r="AC64" s="85"/>
      <c r="AD64" s="85"/>
      <c r="AE64" s="85"/>
      <c r="AF64" s="85"/>
      <c r="AG64" s="85"/>
    </row>
    <row r="65" spans="1:33" ht="30" customHeight="1" thickBot="1" x14ac:dyDescent="0.25">
      <c r="A65" s="99" t="s">
        <v>73</v>
      </c>
      <c r="B65" s="100" t="s">
        <v>154</v>
      </c>
      <c r="C65" s="170" t="s">
        <v>155</v>
      </c>
      <c r="D65" s="171" t="s">
        <v>156</v>
      </c>
      <c r="E65" s="102"/>
      <c r="F65" s="103"/>
      <c r="G65" s="104">
        <f>E65*F65</f>
        <v>0</v>
      </c>
      <c r="H65" s="102"/>
      <c r="I65" s="103"/>
      <c r="J65" s="104">
        <f>H65*I65</f>
        <v>0</v>
      </c>
      <c r="K65" s="102"/>
      <c r="L65" s="103"/>
      <c r="M65" s="104">
        <f>K65*L65</f>
        <v>0</v>
      </c>
      <c r="N65" s="102"/>
      <c r="O65" s="103"/>
      <c r="P65" s="104">
        <f>N65*O65</f>
        <v>0</v>
      </c>
      <c r="Q65" s="102"/>
      <c r="R65" s="103"/>
      <c r="S65" s="104">
        <f>Q65*R65</f>
        <v>0</v>
      </c>
      <c r="T65" s="102"/>
      <c r="U65" s="103"/>
      <c r="V65" s="104">
        <f>T65*U65</f>
        <v>0</v>
      </c>
      <c r="W65" s="105">
        <f t="shared" ref="W65:W113" si="8">G65+M65+S65</f>
        <v>0</v>
      </c>
      <c r="X65" s="359">
        <f t="shared" ref="X65:X113" si="9">J65+P65+V65</f>
        <v>0</v>
      </c>
      <c r="Y65" s="359">
        <f t="shared" si="6"/>
        <v>0</v>
      </c>
      <c r="Z65" s="360" t="e">
        <f t="shared" si="7"/>
        <v>#DIV/0!</v>
      </c>
      <c r="AA65" s="106"/>
      <c r="AB65" s="98"/>
      <c r="AC65" s="98"/>
      <c r="AD65" s="98"/>
      <c r="AE65" s="98"/>
      <c r="AF65" s="98"/>
      <c r="AG65" s="98"/>
    </row>
    <row r="66" spans="1:33" ht="39" customHeight="1" thickBot="1" x14ac:dyDescent="0.25">
      <c r="A66" s="375"/>
      <c r="B66" s="361" t="s">
        <v>154</v>
      </c>
      <c r="C66" s="362" t="s">
        <v>322</v>
      </c>
      <c r="D66" s="363" t="s">
        <v>323</v>
      </c>
      <c r="E66" s="364"/>
      <c r="F66" s="365"/>
      <c r="G66" s="366">
        <f>E66*F66</f>
        <v>0</v>
      </c>
      <c r="H66" s="364"/>
      <c r="I66" s="365"/>
      <c r="J66" s="366"/>
      <c r="K66" s="364"/>
      <c r="L66" s="365"/>
      <c r="M66" s="366"/>
      <c r="N66" s="364"/>
      <c r="O66" s="365"/>
      <c r="P66" s="366"/>
      <c r="Q66" s="364"/>
      <c r="R66" s="365"/>
      <c r="S66" s="366"/>
      <c r="T66" s="364"/>
      <c r="U66" s="365"/>
      <c r="V66" s="366"/>
      <c r="W66" s="367">
        <f t="shared" si="8"/>
        <v>0</v>
      </c>
      <c r="X66" s="367">
        <f t="shared" si="9"/>
        <v>0</v>
      </c>
      <c r="Y66" s="367"/>
      <c r="Z66" s="368"/>
      <c r="AA66" s="369"/>
      <c r="AB66" s="98"/>
      <c r="AC66" s="98"/>
      <c r="AD66" s="98"/>
      <c r="AE66" s="98"/>
      <c r="AF66" s="98"/>
      <c r="AG66" s="98"/>
    </row>
    <row r="67" spans="1:33" ht="30" customHeight="1" thickBot="1" x14ac:dyDescent="0.25">
      <c r="A67" s="376"/>
      <c r="B67" s="372" t="s">
        <v>324</v>
      </c>
      <c r="C67" s="370" t="s">
        <v>325</v>
      </c>
      <c r="D67" s="295" t="s">
        <v>323</v>
      </c>
      <c r="E67" s="296">
        <v>4</v>
      </c>
      <c r="F67" s="126">
        <v>3600</v>
      </c>
      <c r="G67" s="128">
        <f t="shared" ref="G67:G84" si="10">F67*E67</f>
        <v>14400</v>
      </c>
      <c r="H67" s="126">
        <v>4</v>
      </c>
      <c r="I67" s="126">
        <v>3600</v>
      </c>
      <c r="J67" s="126">
        <f t="shared" ref="J67:J84" si="11">I67*H67</f>
        <v>14400</v>
      </c>
      <c r="K67" s="126"/>
      <c r="L67" s="127"/>
      <c r="M67" s="128"/>
      <c r="N67" s="126"/>
      <c r="O67" s="127"/>
      <c r="P67" s="128"/>
      <c r="Q67" s="126"/>
      <c r="R67" s="127"/>
      <c r="S67" s="128"/>
      <c r="T67" s="126"/>
      <c r="U67" s="127"/>
      <c r="V67" s="128"/>
      <c r="W67" s="94">
        <f t="shared" si="8"/>
        <v>14400</v>
      </c>
      <c r="X67" s="94">
        <f t="shared" si="9"/>
        <v>14400</v>
      </c>
      <c r="Y67" s="94"/>
      <c r="Z67" s="95"/>
      <c r="AA67" s="129" t="s">
        <v>437</v>
      </c>
      <c r="AB67" s="98"/>
      <c r="AC67" s="98"/>
      <c r="AD67" s="98"/>
      <c r="AE67" s="98"/>
      <c r="AF67" s="98"/>
      <c r="AG67" s="98"/>
    </row>
    <row r="68" spans="1:33" ht="30" customHeight="1" thickBot="1" x14ac:dyDescent="0.25">
      <c r="A68" s="377"/>
      <c r="B68" s="373" t="s">
        <v>326</v>
      </c>
      <c r="C68" s="370" t="s">
        <v>327</v>
      </c>
      <c r="D68" s="89" t="s">
        <v>323</v>
      </c>
      <c r="E68" s="169">
        <v>4</v>
      </c>
      <c r="F68" s="90">
        <v>1400</v>
      </c>
      <c r="G68" s="92">
        <f t="shared" si="10"/>
        <v>5600</v>
      </c>
      <c r="H68" s="126">
        <v>4</v>
      </c>
      <c r="I68" s="126">
        <v>1400</v>
      </c>
      <c r="J68" s="126">
        <f t="shared" si="11"/>
        <v>5600</v>
      </c>
      <c r="K68" s="90"/>
      <c r="L68" s="91"/>
      <c r="M68" s="92"/>
      <c r="N68" s="90"/>
      <c r="O68" s="91"/>
      <c r="P68" s="92"/>
      <c r="Q68" s="90"/>
      <c r="R68" s="91"/>
      <c r="S68" s="92"/>
      <c r="T68" s="90"/>
      <c r="U68" s="91"/>
      <c r="V68" s="92"/>
      <c r="W68" s="93">
        <f t="shared" si="8"/>
        <v>5600</v>
      </c>
      <c r="X68" s="94">
        <f t="shared" si="9"/>
        <v>5600</v>
      </c>
      <c r="Y68" s="94"/>
      <c r="Z68" s="95"/>
      <c r="AA68" s="96" t="s">
        <v>437</v>
      </c>
      <c r="AB68" s="98"/>
      <c r="AC68" s="98"/>
      <c r="AD68" s="98"/>
      <c r="AE68" s="98"/>
      <c r="AF68" s="98"/>
      <c r="AG68" s="98"/>
    </row>
    <row r="69" spans="1:33" ht="30" customHeight="1" thickBot="1" x14ac:dyDescent="0.25">
      <c r="A69" s="377"/>
      <c r="B69" s="373" t="s">
        <v>328</v>
      </c>
      <c r="C69" s="370" t="s">
        <v>329</v>
      </c>
      <c r="D69" s="89" t="s">
        <v>323</v>
      </c>
      <c r="E69" s="169">
        <v>4</v>
      </c>
      <c r="F69" s="90">
        <v>1600</v>
      </c>
      <c r="G69" s="92">
        <f t="shared" si="10"/>
        <v>6400</v>
      </c>
      <c r="H69" s="126">
        <v>4</v>
      </c>
      <c r="I69" s="126">
        <v>1600</v>
      </c>
      <c r="J69" s="126">
        <f t="shared" si="11"/>
        <v>6400</v>
      </c>
      <c r="K69" s="90"/>
      <c r="L69" s="91"/>
      <c r="M69" s="92"/>
      <c r="N69" s="90"/>
      <c r="O69" s="91"/>
      <c r="P69" s="92"/>
      <c r="Q69" s="90"/>
      <c r="R69" s="91"/>
      <c r="S69" s="92"/>
      <c r="T69" s="90"/>
      <c r="U69" s="91"/>
      <c r="V69" s="92"/>
      <c r="W69" s="93">
        <f t="shared" si="8"/>
        <v>6400</v>
      </c>
      <c r="X69" s="94">
        <f t="shared" si="9"/>
        <v>6400</v>
      </c>
      <c r="Y69" s="94"/>
      <c r="Z69" s="95"/>
      <c r="AA69" s="316" t="s">
        <v>437</v>
      </c>
      <c r="AB69" s="98"/>
      <c r="AC69" s="98"/>
      <c r="AD69" s="98"/>
      <c r="AE69" s="98"/>
      <c r="AF69" s="98"/>
      <c r="AG69" s="98"/>
    </row>
    <row r="70" spans="1:33" ht="30" customHeight="1" thickBot="1" x14ac:dyDescent="0.25">
      <c r="A70" s="377"/>
      <c r="B70" s="373" t="s">
        <v>330</v>
      </c>
      <c r="C70" s="370" t="s">
        <v>331</v>
      </c>
      <c r="D70" s="89" t="s">
        <v>323</v>
      </c>
      <c r="E70" s="169">
        <v>4</v>
      </c>
      <c r="F70" s="90">
        <v>3600</v>
      </c>
      <c r="G70" s="92">
        <f t="shared" si="10"/>
        <v>14400</v>
      </c>
      <c r="H70" s="126">
        <v>4</v>
      </c>
      <c r="I70" s="126">
        <v>3600</v>
      </c>
      <c r="J70" s="126">
        <f t="shared" si="11"/>
        <v>14400</v>
      </c>
      <c r="K70" s="90"/>
      <c r="L70" s="91"/>
      <c r="M70" s="92"/>
      <c r="N70" s="90"/>
      <c r="O70" s="91"/>
      <c r="P70" s="92"/>
      <c r="Q70" s="90"/>
      <c r="R70" s="91"/>
      <c r="S70" s="92"/>
      <c r="T70" s="90"/>
      <c r="U70" s="91"/>
      <c r="V70" s="92"/>
      <c r="W70" s="93">
        <f t="shared" si="8"/>
        <v>14400</v>
      </c>
      <c r="X70" s="94">
        <f t="shared" si="9"/>
        <v>14400</v>
      </c>
      <c r="Y70" s="94"/>
      <c r="Z70" s="95"/>
      <c r="AA70" s="96" t="s">
        <v>437</v>
      </c>
      <c r="AB70" s="98"/>
      <c r="AC70" s="98"/>
      <c r="AD70" s="98"/>
      <c r="AE70" s="98"/>
      <c r="AF70" s="98"/>
      <c r="AG70" s="98"/>
    </row>
    <row r="71" spans="1:33" ht="30" customHeight="1" thickBot="1" x14ac:dyDescent="0.25">
      <c r="A71" s="377"/>
      <c r="B71" s="373" t="s">
        <v>332</v>
      </c>
      <c r="C71" s="370" t="s">
        <v>333</v>
      </c>
      <c r="D71" s="89" t="s">
        <v>323</v>
      </c>
      <c r="E71" s="169">
        <v>4</v>
      </c>
      <c r="F71" s="90">
        <v>1000</v>
      </c>
      <c r="G71" s="92">
        <f t="shared" si="10"/>
        <v>4000</v>
      </c>
      <c r="H71" s="126">
        <v>4</v>
      </c>
      <c r="I71" s="126">
        <v>1000</v>
      </c>
      <c r="J71" s="126">
        <f t="shared" si="11"/>
        <v>4000</v>
      </c>
      <c r="K71" s="90"/>
      <c r="L71" s="91"/>
      <c r="M71" s="92"/>
      <c r="N71" s="90"/>
      <c r="O71" s="91"/>
      <c r="P71" s="92"/>
      <c r="Q71" s="90"/>
      <c r="R71" s="91"/>
      <c r="S71" s="92"/>
      <c r="T71" s="90"/>
      <c r="U71" s="91"/>
      <c r="V71" s="92"/>
      <c r="W71" s="93">
        <f t="shared" si="8"/>
        <v>4000</v>
      </c>
      <c r="X71" s="94">
        <f t="shared" si="9"/>
        <v>4000</v>
      </c>
      <c r="Y71" s="94"/>
      <c r="Z71" s="95"/>
      <c r="AA71" s="316" t="s">
        <v>437</v>
      </c>
      <c r="AB71" s="98"/>
      <c r="AC71" s="98"/>
      <c r="AD71" s="98"/>
      <c r="AE71" s="98"/>
      <c r="AF71" s="98"/>
      <c r="AG71" s="98"/>
    </row>
    <row r="72" spans="1:33" ht="30" customHeight="1" thickBot="1" x14ac:dyDescent="0.25">
      <c r="A72" s="377"/>
      <c r="B72" s="373" t="s">
        <v>334</v>
      </c>
      <c r="C72" s="370" t="s">
        <v>335</v>
      </c>
      <c r="D72" s="89" t="s">
        <v>323</v>
      </c>
      <c r="E72" s="169">
        <v>4</v>
      </c>
      <c r="F72" s="90">
        <v>700</v>
      </c>
      <c r="G72" s="92">
        <f t="shared" si="10"/>
        <v>2800</v>
      </c>
      <c r="H72" s="126">
        <v>4</v>
      </c>
      <c r="I72" s="126">
        <v>700</v>
      </c>
      <c r="J72" s="126">
        <f t="shared" si="11"/>
        <v>2800</v>
      </c>
      <c r="K72" s="90"/>
      <c r="L72" s="91"/>
      <c r="M72" s="92"/>
      <c r="N72" s="90"/>
      <c r="O72" s="91"/>
      <c r="P72" s="92"/>
      <c r="Q72" s="90"/>
      <c r="R72" s="91"/>
      <c r="S72" s="92"/>
      <c r="T72" s="90"/>
      <c r="U72" s="91"/>
      <c r="V72" s="92"/>
      <c r="W72" s="93">
        <f t="shared" si="8"/>
        <v>2800</v>
      </c>
      <c r="X72" s="94">
        <f t="shared" si="9"/>
        <v>2800</v>
      </c>
      <c r="Y72" s="94"/>
      <c r="Z72" s="95"/>
      <c r="AA72" s="96" t="s">
        <v>438</v>
      </c>
      <c r="AB72" s="98"/>
      <c r="AC72" s="98"/>
      <c r="AD72" s="98"/>
      <c r="AE72" s="98"/>
      <c r="AF72" s="98"/>
      <c r="AG72" s="98"/>
    </row>
    <row r="73" spans="1:33" ht="30" customHeight="1" thickBot="1" x14ac:dyDescent="0.25">
      <c r="A73" s="377"/>
      <c r="B73" s="373" t="s">
        <v>336</v>
      </c>
      <c r="C73" s="370" t="s">
        <v>337</v>
      </c>
      <c r="D73" s="89" t="s">
        <v>323</v>
      </c>
      <c r="E73" s="169">
        <v>4</v>
      </c>
      <c r="F73" s="90">
        <v>1100</v>
      </c>
      <c r="G73" s="92">
        <f t="shared" si="10"/>
        <v>4400</v>
      </c>
      <c r="H73" s="126">
        <v>4</v>
      </c>
      <c r="I73" s="126">
        <v>1100</v>
      </c>
      <c r="J73" s="126">
        <f t="shared" si="11"/>
        <v>4400</v>
      </c>
      <c r="K73" s="90"/>
      <c r="L73" s="91"/>
      <c r="M73" s="92"/>
      <c r="N73" s="90"/>
      <c r="O73" s="91"/>
      <c r="P73" s="92"/>
      <c r="Q73" s="90"/>
      <c r="R73" s="91"/>
      <c r="S73" s="92"/>
      <c r="T73" s="90"/>
      <c r="U73" s="91"/>
      <c r="V73" s="92"/>
      <c r="W73" s="93">
        <f t="shared" si="8"/>
        <v>4400</v>
      </c>
      <c r="X73" s="94">
        <f t="shared" si="9"/>
        <v>4400</v>
      </c>
      <c r="Y73" s="94"/>
      <c r="Z73" s="95"/>
      <c r="AA73" s="96" t="s">
        <v>437</v>
      </c>
      <c r="AB73" s="98"/>
      <c r="AC73" s="98"/>
      <c r="AD73" s="98"/>
      <c r="AE73" s="98"/>
      <c r="AF73" s="98"/>
      <c r="AG73" s="98"/>
    </row>
    <row r="74" spans="1:33" ht="30" customHeight="1" thickBot="1" x14ac:dyDescent="0.25">
      <c r="A74" s="377"/>
      <c r="B74" s="373" t="s">
        <v>338</v>
      </c>
      <c r="C74" s="370" t="s">
        <v>339</v>
      </c>
      <c r="D74" s="89" t="s">
        <v>323</v>
      </c>
      <c r="E74" s="169">
        <v>4</v>
      </c>
      <c r="F74" s="91">
        <v>450</v>
      </c>
      <c r="G74" s="92">
        <f t="shared" si="10"/>
        <v>1800</v>
      </c>
      <c r="H74" s="126">
        <v>4</v>
      </c>
      <c r="I74" s="126">
        <v>450</v>
      </c>
      <c r="J74" s="126">
        <f t="shared" si="11"/>
        <v>1800</v>
      </c>
      <c r="K74" s="90"/>
      <c r="L74" s="91"/>
      <c r="M74" s="92"/>
      <c r="N74" s="90"/>
      <c r="O74" s="91"/>
      <c r="P74" s="92"/>
      <c r="Q74" s="90"/>
      <c r="R74" s="91"/>
      <c r="S74" s="92"/>
      <c r="T74" s="90"/>
      <c r="U74" s="91"/>
      <c r="V74" s="92"/>
      <c r="W74" s="93">
        <f t="shared" si="8"/>
        <v>1800</v>
      </c>
      <c r="X74" s="94">
        <f t="shared" si="9"/>
        <v>1800</v>
      </c>
      <c r="Y74" s="94"/>
      <c r="Z74" s="95"/>
      <c r="AA74" s="96" t="s">
        <v>438</v>
      </c>
      <c r="AB74" s="98"/>
      <c r="AC74" s="98"/>
      <c r="AD74" s="98"/>
      <c r="AE74" s="98"/>
      <c r="AF74" s="98"/>
      <c r="AG74" s="98"/>
    </row>
    <row r="75" spans="1:33" ht="30" customHeight="1" thickBot="1" x14ac:dyDescent="0.25">
      <c r="A75" s="378"/>
      <c r="B75" s="379" t="s">
        <v>340</v>
      </c>
      <c r="C75" s="370" t="s">
        <v>339</v>
      </c>
      <c r="D75" s="89" t="s">
        <v>323</v>
      </c>
      <c r="E75" s="169">
        <v>4</v>
      </c>
      <c r="F75" s="91">
        <v>1200</v>
      </c>
      <c r="G75" s="92">
        <f t="shared" si="10"/>
        <v>4800</v>
      </c>
      <c r="H75" s="126">
        <v>4</v>
      </c>
      <c r="I75" s="126">
        <v>1200</v>
      </c>
      <c r="J75" s="126">
        <f t="shared" si="11"/>
        <v>4800</v>
      </c>
      <c r="K75" s="90"/>
      <c r="L75" s="91"/>
      <c r="M75" s="92"/>
      <c r="N75" s="90"/>
      <c r="O75" s="91"/>
      <c r="P75" s="92"/>
      <c r="Q75" s="90"/>
      <c r="R75" s="91"/>
      <c r="S75" s="92"/>
      <c r="T75" s="90"/>
      <c r="U75" s="91"/>
      <c r="V75" s="92"/>
      <c r="W75" s="93">
        <f t="shared" si="8"/>
        <v>4800</v>
      </c>
      <c r="X75" s="94">
        <f t="shared" si="9"/>
        <v>4800</v>
      </c>
      <c r="Y75" s="94"/>
      <c r="Z75" s="95"/>
      <c r="AA75" s="96" t="s">
        <v>438</v>
      </c>
      <c r="AB75" s="98"/>
      <c r="AC75" s="98"/>
      <c r="AD75" s="98"/>
      <c r="AE75" s="98"/>
      <c r="AF75" s="98"/>
      <c r="AG75" s="98"/>
    </row>
    <row r="76" spans="1:33" ht="30" customHeight="1" thickBot="1" x14ac:dyDescent="0.25">
      <c r="A76" s="380"/>
      <c r="B76" s="381" t="s">
        <v>341</v>
      </c>
      <c r="C76" s="370" t="s">
        <v>342</v>
      </c>
      <c r="D76" s="89" t="s">
        <v>323</v>
      </c>
      <c r="E76" s="169">
        <v>4</v>
      </c>
      <c r="F76" s="91">
        <v>2000</v>
      </c>
      <c r="G76" s="92">
        <f t="shared" si="10"/>
        <v>8000</v>
      </c>
      <c r="H76" s="126">
        <v>4</v>
      </c>
      <c r="I76" s="126">
        <v>2000</v>
      </c>
      <c r="J76" s="126">
        <f t="shared" si="11"/>
        <v>8000</v>
      </c>
      <c r="K76" s="90"/>
      <c r="L76" s="91"/>
      <c r="M76" s="92"/>
      <c r="N76" s="90"/>
      <c r="O76" s="91"/>
      <c r="P76" s="92"/>
      <c r="Q76" s="90"/>
      <c r="R76" s="91"/>
      <c r="S76" s="92"/>
      <c r="T76" s="90"/>
      <c r="U76" s="91"/>
      <c r="V76" s="92"/>
      <c r="W76" s="93">
        <f t="shared" si="8"/>
        <v>8000</v>
      </c>
      <c r="X76" s="94">
        <f t="shared" si="9"/>
        <v>8000</v>
      </c>
      <c r="Y76" s="94"/>
      <c r="Z76" s="95"/>
      <c r="AA76" s="96" t="s">
        <v>438</v>
      </c>
      <c r="AB76" s="98"/>
      <c r="AC76" s="98"/>
      <c r="AD76" s="98"/>
      <c r="AE76" s="98"/>
      <c r="AF76" s="98"/>
      <c r="AG76" s="98"/>
    </row>
    <row r="77" spans="1:33" ht="30" customHeight="1" thickBot="1" x14ac:dyDescent="0.25">
      <c r="A77" s="380"/>
      <c r="B77" s="381" t="s">
        <v>343</v>
      </c>
      <c r="C77" s="370" t="s">
        <v>344</v>
      </c>
      <c r="D77" s="89" t="s">
        <v>323</v>
      </c>
      <c r="E77" s="169">
        <v>4</v>
      </c>
      <c r="F77" s="91">
        <v>500</v>
      </c>
      <c r="G77" s="92">
        <f t="shared" si="10"/>
        <v>2000</v>
      </c>
      <c r="H77" s="126">
        <v>4</v>
      </c>
      <c r="I77" s="126">
        <v>500</v>
      </c>
      <c r="J77" s="126">
        <f t="shared" si="11"/>
        <v>2000</v>
      </c>
      <c r="K77" s="90"/>
      <c r="L77" s="91"/>
      <c r="M77" s="92"/>
      <c r="N77" s="90"/>
      <c r="O77" s="91"/>
      <c r="P77" s="92"/>
      <c r="Q77" s="90"/>
      <c r="R77" s="91"/>
      <c r="S77" s="92"/>
      <c r="T77" s="90"/>
      <c r="U77" s="91"/>
      <c r="V77" s="92"/>
      <c r="W77" s="93">
        <f t="shared" si="8"/>
        <v>2000</v>
      </c>
      <c r="X77" s="94">
        <f t="shared" si="9"/>
        <v>2000</v>
      </c>
      <c r="Y77" s="94"/>
      <c r="Z77" s="95"/>
      <c r="AA77" s="96" t="s">
        <v>438</v>
      </c>
      <c r="AB77" s="98"/>
      <c r="AC77" s="98"/>
      <c r="AD77" s="98"/>
      <c r="AE77" s="98"/>
      <c r="AF77" s="98"/>
      <c r="AG77" s="98"/>
    </row>
    <row r="78" spans="1:33" ht="30" customHeight="1" thickBot="1" x14ac:dyDescent="0.25">
      <c r="A78" s="380"/>
      <c r="B78" s="381" t="s">
        <v>345</v>
      </c>
      <c r="C78" s="370" t="s">
        <v>346</v>
      </c>
      <c r="D78" s="89" t="s">
        <v>323</v>
      </c>
      <c r="E78" s="169">
        <v>4</v>
      </c>
      <c r="F78" s="91">
        <v>100</v>
      </c>
      <c r="G78" s="92">
        <f t="shared" si="10"/>
        <v>400</v>
      </c>
      <c r="H78" s="126">
        <v>4</v>
      </c>
      <c r="I78" s="126">
        <v>100</v>
      </c>
      <c r="J78" s="126">
        <f t="shared" si="11"/>
        <v>400</v>
      </c>
      <c r="K78" s="90"/>
      <c r="L78" s="91"/>
      <c r="M78" s="92"/>
      <c r="N78" s="90"/>
      <c r="O78" s="91"/>
      <c r="P78" s="92"/>
      <c r="Q78" s="90"/>
      <c r="R78" s="91"/>
      <c r="S78" s="92"/>
      <c r="T78" s="90"/>
      <c r="U78" s="91"/>
      <c r="V78" s="92"/>
      <c r="W78" s="93">
        <f t="shared" si="8"/>
        <v>400</v>
      </c>
      <c r="X78" s="94">
        <f t="shared" si="9"/>
        <v>400</v>
      </c>
      <c r="Y78" s="94"/>
      <c r="Z78" s="95"/>
      <c r="AA78" s="96" t="s">
        <v>438</v>
      </c>
      <c r="AB78" s="98"/>
      <c r="AC78" s="98"/>
      <c r="AD78" s="98"/>
      <c r="AE78" s="98"/>
      <c r="AF78" s="98"/>
      <c r="AG78" s="98"/>
    </row>
    <row r="79" spans="1:33" ht="30" customHeight="1" thickBot="1" x14ac:dyDescent="0.25">
      <c r="A79" s="380"/>
      <c r="B79" s="381" t="s">
        <v>347</v>
      </c>
      <c r="C79" s="370" t="s">
        <v>348</v>
      </c>
      <c r="D79" s="89" t="s">
        <v>323</v>
      </c>
      <c r="E79" s="169">
        <v>4</v>
      </c>
      <c r="F79" s="91">
        <v>100</v>
      </c>
      <c r="G79" s="92">
        <f t="shared" si="10"/>
        <v>400</v>
      </c>
      <c r="H79" s="126">
        <v>4</v>
      </c>
      <c r="I79" s="126">
        <v>100</v>
      </c>
      <c r="J79" s="126">
        <f t="shared" si="11"/>
        <v>400</v>
      </c>
      <c r="K79" s="90"/>
      <c r="L79" s="91"/>
      <c r="M79" s="92"/>
      <c r="N79" s="90"/>
      <c r="O79" s="91"/>
      <c r="P79" s="92"/>
      <c r="Q79" s="90"/>
      <c r="R79" s="91"/>
      <c r="S79" s="92"/>
      <c r="T79" s="90"/>
      <c r="U79" s="91"/>
      <c r="V79" s="92"/>
      <c r="W79" s="93">
        <f t="shared" si="8"/>
        <v>400</v>
      </c>
      <c r="X79" s="94">
        <f t="shared" si="9"/>
        <v>400</v>
      </c>
      <c r="Y79" s="94"/>
      <c r="Z79" s="95"/>
      <c r="AA79" s="96" t="s">
        <v>438</v>
      </c>
      <c r="AB79" s="98"/>
      <c r="AC79" s="98"/>
      <c r="AD79" s="98"/>
      <c r="AE79" s="98"/>
      <c r="AF79" s="98"/>
      <c r="AG79" s="98"/>
    </row>
    <row r="80" spans="1:33" ht="30" customHeight="1" thickBot="1" x14ac:dyDescent="0.25">
      <c r="A80" s="380"/>
      <c r="B80" s="381" t="s">
        <v>349</v>
      </c>
      <c r="C80" s="370" t="s">
        <v>350</v>
      </c>
      <c r="D80" s="89" t="s">
        <v>323</v>
      </c>
      <c r="E80" s="169">
        <v>4</v>
      </c>
      <c r="F80" s="91">
        <v>100</v>
      </c>
      <c r="G80" s="92">
        <f t="shared" si="10"/>
        <v>400</v>
      </c>
      <c r="H80" s="126">
        <v>4</v>
      </c>
      <c r="I80" s="126">
        <v>100</v>
      </c>
      <c r="J80" s="126">
        <f t="shared" si="11"/>
        <v>400</v>
      </c>
      <c r="K80" s="90"/>
      <c r="L80" s="91"/>
      <c r="M80" s="92"/>
      <c r="N80" s="90"/>
      <c r="O80" s="91"/>
      <c r="P80" s="92"/>
      <c r="Q80" s="90"/>
      <c r="R80" s="91"/>
      <c r="S80" s="92"/>
      <c r="T80" s="90"/>
      <c r="U80" s="91"/>
      <c r="V80" s="92"/>
      <c r="W80" s="93">
        <f t="shared" si="8"/>
        <v>400</v>
      </c>
      <c r="X80" s="94">
        <f t="shared" si="9"/>
        <v>400</v>
      </c>
      <c r="Y80" s="94"/>
      <c r="Z80" s="95"/>
      <c r="AA80" s="96" t="s">
        <v>438</v>
      </c>
      <c r="AB80" s="98"/>
      <c r="AC80" s="98"/>
      <c r="AD80" s="98"/>
      <c r="AE80" s="98"/>
      <c r="AF80" s="98"/>
      <c r="AG80" s="98"/>
    </row>
    <row r="81" spans="1:33" ht="30" customHeight="1" thickBot="1" x14ac:dyDescent="0.25">
      <c r="A81" s="380"/>
      <c r="B81" s="381" t="s">
        <v>351</v>
      </c>
      <c r="C81" s="370" t="s">
        <v>352</v>
      </c>
      <c r="D81" s="89" t="s">
        <v>323</v>
      </c>
      <c r="E81" s="169">
        <v>4</v>
      </c>
      <c r="F81" s="91">
        <v>100</v>
      </c>
      <c r="G81" s="92">
        <f t="shared" si="10"/>
        <v>400</v>
      </c>
      <c r="H81" s="126">
        <v>4</v>
      </c>
      <c r="I81" s="126">
        <v>100</v>
      </c>
      <c r="J81" s="126">
        <f t="shared" si="11"/>
        <v>400</v>
      </c>
      <c r="K81" s="90"/>
      <c r="L81" s="91"/>
      <c r="M81" s="92"/>
      <c r="N81" s="90"/>
      <c r="O81" s="91"/>
      <c r="P81" s="92"/>
      <c r="Q81" s="90"/>
      <c r="R81" s="91"/>
      <c r="S81" s="92"/>
      <c r="T81" s="90"/>
      <c r="U81" s="91"/>
      <c r="V81" s="92"/>
      <c r="W81" s="93">
        <f t="shared" si="8"/>
        <v>400</v>
      </c>
      <c r="X81" s="94">
        <f t="shared" si="9"/>
        <v>400</v>
      </c>
      <c r="Y81" s="94"/>
      <c r="Z81" s="95"/>
      <c r="AA81" s="96" t="s">
        <v>438</v>
      </c>
      <c r="AB81" s="98"/>
      <c r="AC81" s="98"/>
      <c r="AD81" s="98"/>
      <c r="AE81" s="98"/>
      <c r="AF81" s="98"/>
      <c r="AG81" s="98"/>
    </row>
    <row r="82" spans="1:33" ht="30" customHeight="1" thickBot="1" x14ac:dyDescent="0.25">
      <c r="A82" s="380"/>
      <c r="B82" s="381" t="s">
        <v>353</v>
      </c>
      <c r="C82" s="370" t="s">
        <v>352</v>
      </c>
      <c r="D82" s="89" t="s">
        <v>323</v>
      </c>
      <c r="E82" s="169">
        <v>4</v>
      </c>
      <c r="F82" s="91">
        <v>100</v>
      </c>
      <c r="G82" s="92">
        <f t="shared" si="10"/>
        <v>400</v>
      </c>
      <c r="H82" s="126">
        <v>4</v>
      </c>
      <c r="I82" s="126">
        <v>100</v>
      </c>
      <c r="J82" s="126">
        <f t="shared" si="11"/>
        <v>400</v>
      </c>
      <c r="K82" s="90"/>
      <c r="L82" s="91"/>
      <c r="M82" s="92"/>
      <c r="N82" s="90"/>
      <c r="O82" s="91"/>
      <c r="P82" s="92"/>
      <c r="Q82" s="90"/>
      <c r="R82" s="91"/>
      <c r="S82" s="92"/>
      <c r="T82" s="90"/>
      <c r="U82" s="91"/>
      <c r="V82" s="92"/>
      <c r="W82" s="93">
        <f t="shared" si="8"/>
        <v>400</v>
      </c>
      <c r="X82" s="94">
        <f t="shared" si="9"/>
        <v>400</v>
      </c>
      <c r="Y82" s="94"/>
      <c r="Z82" s="95"/>
      <c r="AA82" s="96" t="s">
        <v>438</v>
      </c>
      <c r="AB82" s="98"/>
      <c r="AC82" s="98"/>
      <c r="AD82" s="98"/>
      <c r="AE82" s="98"/>
      <c r="AF82" s="98"/>
      <c r="AG82" s="98"/>
    </row>
    <row r="83" spans="1:33" ht="30" customHeight="1" thickBot="1" x14ac:dyDescent="0.25">
      <c r="A83" s="380"/>
      <c r="B83" s="381" t="s">
        <v>354</v>
      </c>
      <c r="C83" s="370" t="s">
        <v>355</v>
      </c>
      <c r="D83" s="89" t="s">
        <v>323</v>
      </c>
      <c r="E83" s="169">
        <v>4</v>
      </c>
      <c r="F83" s="91">
        <v>1000</v>
      </c>
      <c r="G83" s="92">
        <f t="shared" si="10"/>
        <v>4000</v>
      </c>
      <c r="H83" s="126">
        <v>4</v>
      </c>
      <c r="I83" s="126">
        <v>1000</v>
      </c>
      <c r="J83" s="126">
        <f t="shared" si="11"/>
        <v>4000</v>
      </c>
      <c r="K83" s="90"/>
      <c r="L83" s="91"/>
      <c r="M83" s="92"/>
      <c r="N83" s="90"/>
      <c r="O83" s="91"/>
      <c r="P83" s="92"/>
      <c r="Q83" s="90"/>
      <c r="R83" s="91"/>
      <c r="S83" s="92"/>
      <c r="T83" s="90"/>
      <c r="U83" s="91"/>
      <c r="V83" s="92"/>
      <c r="W83" s="93">
        <f t="shared" si="8"/>
        <v>4000</v>
      </c>
      <c r="X83" s="94">
        <f t="shared" si="9"/>
        <v>4000</v>
      </c>
      <c r="Y83" s="94"/>
      <c r="Z83" s="95"/>
      <c r="AA83" s="96" t="s">
        <v>438</v>
      </c>
      <c r="AB83" s="98"/>
      <c r="AC83" s="98"/>
      <c r="AD83" s="98"/>
      <c r="AE83" s="98"/>
      <c r="AF83" s="98"/>
      <c r="AG83" s="98"/>
    </row>
    <row r="84" spans="1:33" ht="30" customHeight="1" thickBot="1" x14ac:dyDescent="0.25">
      <c r="A84" s="382"/>
      <c r="B84" s="383" t="s">
        <v>356</v>
      </c>
      <c r="C84" s="371" t="s">
        <v>357</v>
      </c>
      <c r="D84" s="101" t="s">
        <v>323</v>
      </c>
      <c r="E84" s="171">
        <v>4</v>
      </c>
      <c r="F84" s="103">
        <v>100</v>
      </c>
      <c r="G84" s="104">
        <f t="shared" si="10"/>
        <v>400</v>
      </c>
      <c r="H84" s="384">
        <v>4</v>
      </c>
      <c r="I84" s="384">
        <v>100</v>
      </c>
      <c r="J84" s="384">
        <f t="shared" si="11"/>
        <v>400</v>
      </c>
      <c r="K84" s="102"/>
      <c r="L84" s="103"/>
      <c r="M84" s="104"/>
      <c r="N84" s="102"/>
      <c r="O84" s="103"/>
      <c r="P84" s="104"/>
      <c r="Q84" s="102"/>
      <c r="R84" s="103"/>
      <c r="S84" s="104"/>
      <c r="T84" s="102"/>
      <c r="U84" s="103"/>
      <c r="V84" s="104"/>
      <c r="W84" s="105">
        <f t="shared" si="8"/>
        <v>400</v>
      </c>
      <c r="X84" s="359">
        <f t="shared" si="9"/>
        <v>400</v>
      </c>
      <c r="Y84" s="359"/>
      <c r="Z84" s="360"/>
      <c r="AA84" s="106" t="s">
        <v>438</v>
      </c>
      <c r="AB84" s="98"/>
      <c r="AC84" s="98"/>
      <c r="AD84" s="98"/>
      <c r="AE84" s="98"/>
      <c r="AF84" s="98"/>
      <c r="AG84" s="98"/>
    </row>
    <row r="85" spans="1:33" ht="40.5" customHeight="1" thickBot="1" x14ac:dyDescent="0.25">
      <c r="A85" s="375"/>
      <c r="B85" s="386"/>
      <c r="C85" s="387" t="s">
        <v>358</v>
      </c>
      <c r="D85" s="363" t="s">
        <v>323</v>
      </c>
      <c r="E85" s="364"/>
      <c r="F85" s="365"/>
      <c r="G85" s="366"/>
      <c r="H85" s="364"/>
      <c r="I85" s="364"/>
      <c r="J85" s="364"/>
      <c r="K85" s="364"/>
      <c r="L85" s="365"/>
      <c r="M85" s="366"/>
      <c r="N85" s="364"/>
      <c r="O85" s="365"/>
      <c r="P85" s="366"/>
      <c r="Q85" s="364"/>
      <c r="R85" s="365"/>
      <c r="S85" s="366"/>
      <c r="T85" s="364"/>
      <c r="U85" s="365"/>
      <c r="V85" s="366"/>
      <c r="W85" s="367">
        <f t="shared" si="8"/>
        <v>0</v>
      </c>
      <c r="X85" s="367">
        <f t="shared" si="9"/>
        <v>0</v>
      </c>
      <c r="Y85" s="367"/>
      <c r="Z85" s="368"/>
      <c r="AA85" s="369"/>
      <c r="AB85" s="98"/>
      <c r="AC85" s="98"/>
      <c r="AD85" s="98"/>
      <c r="AE85" s="98"/>
      <c r="AF85" s="98"/>
      <c r="AG85" s="98"/>
    </row>
    <row r="86" spans="1:33" ht="30" customHeight="1" thickBot="1" x14ac:dyDescent="0.25">
      <c r="A86" s="374"/>
      <c r="B86" s="293" t="s">
        <v>359</v>
      </c>
      <c r="C86" s="294" t="s">
        <v>360</v>
      </c>
      <c r="D86" s="295" t="s">
        <v>323</v>
      </c>
      <c r="E86" s="126">
        <v>4</v>
      </c>
      <c r="F86" s="127">
        <v>3500</v>
      </c>
      <c r="G86" s="128">
        <f t="shared" ref="G86:G92" si="12">F86*E86</f>
        <v>14000</v>
      </c>
      <c r="H86" s="126">
        <v>4</v>
      </c>
      <c r="I86" s="126">
        <v>3500</v>
      </c>
      <c r="J86" s="126">
        <f t="shared" ref="J86:J92" si="13">I86*H86</f>
        <v>14000</v>
      </c>
      <c r="K86" s="126"/>
      <c r="L86" s="127"/>
      <c r="M86" s="128"/>
      <c r="N86" s="126"/>
      <c r="O86" s="127"/>
      <c r="P86" s="128"/>
      <c r="Q86" s="126"/>
      <c r="R86" s="127"/>
      <c r="S86" s="128"/>
      <c r="T86" s="126"/>
      <c r="U86" s="127"/>
      <c r="V86" s="128"/>
      <c r="W86" s="94">
        <f t="shared" si="8"/>
        <v>14000</v>
      </c>
      <c r="X86" s="94">
        <f t="shared" si="9"/>
        <v>14000</v>
      </c>
      <c r="Y86" s="94"/>
      <c r="Z86" s="95"/>
      <c r="AA86" s="385" t="s">
        <v>441</v>
      </c>
      <c r="AB86" s="98"/>
      <c r="AC86" s="98"/>
      <c r="AD86" s="98"/>
      <c r="AE86" s="98"/>
      <c r="AF86" s="98"/>
      <c r="AG86" s="98"/>
    </row>
    <row r="87" spans="1:33" ht="30" customHeight="1" thickBot="1" x14ac:dyDescent="0.25">
      <c r="A87" s="86"/>
      <c r="B87" s="287" t="s">
        <v>361</v>
      </c>
      <c r="C87" s="294" t="s">
        <v>362</v>
      </c>
      <c r="D87" s="89" t="s">
        <v>323</v>
      </c>
      <c r="E87" s="90">
        <v>4</v>
      </c>
      <c r="F87" s="91">
        <v>11900</v>
      </c>
      <c r="G87" s="92">
        <f t="shared" si="12"/>
        <v>47600</v>
      </c>
      <c r="H87" s="126">
        <v>4</v>
      </c>
      <c r="I87" s="126">
        <v>11900</v>
      </c>
      <c r="J87" s="126">
        <f t="shared" si="13"/>
        <v>47600</v>
      </c>
      <c r="K87" s="90"/>
      <c r="L87" s="91"/>
      <c r="M87" s="92"/>
      <c r="N87" s="90"/>
      <c r="O87" s="91"/>
      <c r="P87" s="92"/>
      <c r="Q87" s="90"/>
      <c r="R87" s="91"/>
      <c r="S87" s="92"/>
      <c r="T87" s="90"/>
      <c r="U87" s="91"/>
      <c r="V87" s="92"/>
      <c r="W87" s="93">
        <f t="shared" si="8"/>
        <v>47600</v>
      </c>
      <c r="X87" s="94">
        <f t="shared" si="9"/>
        <v>47600</v>
      </c>
      <c r="Y87" s="94"/>
      <c r="Z87" s="95"/>
      <c r="AA87" s="316" t="s">
        <v>442</v>
      </c>
      <c r="AB87" s="98"/>
      <c r="AC87" s="98"/>
      <c r="AD87" s="98"/>
      <c r="AE87" s="98"/>
      <c r="AF87" s="98"/>
      <c r="AG87" s="98"/>
    </row>
    <row r="88" spans="1:33" ht="30" customHeight="1" thickBot="1" x14ac:dyDescent="0.25">
      <c r="A88" s="86"/>
      <c r="B88" s="287" t="s">
        <v>363</v>
      </c>
      <c r="C88" s="294" t="s">
        <v>362</v>
      </c>
      <c r="D88" s="89" t="s">
        <v>323</v>
      </c>
      <c r="E88" s="90">
        <v>4</v>
      </c>
      <c r="F88" s="91">
        <v>2000</v>
      </c>
      <c r="G88" s="92">
        <f t="shared" si="12"/>
        <v>8000</v>
      </c>
      <c r="H88" s="126">
        <v>4</v>
      </c>
      <c r="I88" s="126">
        <v>2000</v>
      </c>
      <c r="J88" s="126">
        <f t="shared" si="13"/>
        <v>8000</v>
      </c>
      <c r="K88" s="90"/>
      <c r="L88" s="91"/>
      <c r="M88" s="92"/>
      <c r="N88" s="90"/>
      <c r="O88" s="91"/>
      <c r="P88" s="92"/>
      <c r="Q88" s="90"/>
      <c r="R88" s="91"/>
      <c r="S88" s="92"/>
      <c r="T88" s="90"/>
      <c r="U88" s="91"/>
      <c r="V88" s="92"/>
      <c r="W88" s="93">
        <f t="shared" si="8"/>
        <v>8000</v>
      </c>
      <c r="X88" s="94">
        <f t="shared" si="9"/>
        <v>8000</v>
      </c>
      <c r="Y88" s="94"/>
      <c r="Z88" s="95"/>
      <c r="AA88" s="316" t="s">
        <v>441</v>
      </c>
      <c r="AB88" s="98"/>
      <c r="AC88" s="98"/>
      <c r="AD88" s="98"/>
      <c r="AE88" s="98"/>
      <c r="AF88" s="98"/>
      <c r="AG88" s="98"/>
    </row>
    <row r="89" spans="1:33" ht="30" customHeight="1" thickBot="1" x14ac:dyDescent="0.25">
      <c r="A89" s="86"/>
      <c r="B89" s="287" t="s">
        <v>364</v>
      </c>
      <c r="C89" s="294" t="s">
        <v>365</v>
      </c>
      <c r="D89" s="89" t="s">
        <v>323</v>
      </c>
      <c r="E89" s="90">
        <v>4</v>
      </c>
      <c r="F89" s="91">
        <v>1000</v>
      </c>
      <c r="G89" s="92">
        <f t="shared" si="12"/>
        <v>4000</v>
      </c>
      <c r="H89" s="126">
        <v>4</v>
      </c>
      <c r="I89" s="126">
        <v>1000</v>
      </c>
      <c r="J89" s="126">
        <f t="shared" si="13"/>
        <v>4000</v>
      </c>
      <c r="K89" s="90"/>
      <c r="L89" s="91"/>
      <c r="M89" s="92"/>
      <c r="N89" s="90"/>
      <c r="O89" s="91"/>
      <c r="P89" s="92"/>
      <c r="Q89" s="90"/>
      <c r="R89" s="91"/>
      <c r="S89" s="92"/>
      <c r="T89" s="90"/>
      <c r="U89" s="91"/>
      <c r="V89" s="92"/>
      <c r="W89" s="93">
        <f t="shared" si="8"/>
        <v>4000</v>
      </c>
      <c r="X89" s="94">
        <f t="shared" si="9"/>
        <v>4000</v>
      </c>
      <c r="Y89" s="94"/>
      <c r="Z89" s="95"/>
      <c r="AA89" s="316" t="s">
        <v>441</v>
      </c>
      <c r="AB89" s="98"/>
      <c r="AC89" s="98"/>
      <c r="AD89" s="98"/>
      <c r="AE89" s="98"/>
      <c r="AF89" s="98"/>
      <c r="AG89" s="98"/>
    </row>
    <row r="90" spans="1:33" ht="30" customHeight="1" thickBot="1" x14ac:dyDescent="0.25">
      <c r="A90" s="86"/>
      <c r="B90" s="287" t="s">
        <v>366</v>
      </c>
      <c r="C90" s="294" t="s">
        <v>367</v>
      </c>
      <c r="D90" s="89" t="s">
        <v>323</v>
      </c>
      <c r="E90" s="90">
        <v>4</v>
      </c>
      <c r="F90" s="91">
        <v>900</v>
      </c>
      <c r="G90" s="92">
        <f t="shared" si="12"/>
        <v>3600</v>
      </c>
      <c r="H90" s="126">
        <v>4</v>
      </c>
      <c r="I90" s="126">
        <v>900</v>
      </c>
      <c r="J90" s="126">
        <f t="shared" si="13"/>
        <v>3600</v>
      </c>
      <c r="K90" s="90"/>
      <c r="L90" s="91"/>
      <c r="M90" s="92"/>
      <c r="N90" s="90"/>
      <c r="O90" s="91"/>
      <c r="P90" s="92"/>
      <c r="Q90" s="90"/>
      <c r="R90" s="91"/>
      <c r="S90" s="92"/>
      <c r="T90" s="90"/>
      <c r="U90" s="91"/>
      <c r="V90" s="92"/>
      <c r="W90" s="93">
        <f t="shared" si="8"/>
        <v>3600</v>
      </c>
      <c r="X90" s="94">
        <f t="shared" si="9"/>
        <v>3600</v>
      </c>
      <c r="Y90" s="94"/>
      <c r="Z90" s="95"/>
      <c r="AA90" s="316" t="s">
        <v>441</v>
      </c>
      <c r="AB90" s="98"/>
      <c r="AC90" s="98"/>
      <c r="AD90" s="98"/>
      <c r="AE90" s="98"/>
      <c r="AF90" s="98"/>
      <c r="AG90" s="98"/>
    </row>
    <row r="91" spans="1:33" ht="30" customHeight="1" thickBot="1" x14ac:dyDescent="0.25">
      <c r="A91" s="86"/>
      <c r="B91" s="287" t="s">
        <v>368</v>
      </c>
      <c r="C91" s="299" t="s">
        <v>369</v>
      </c>
      <c r="D91" s="89" t="s">
        <v>323</v>
      </c>
      <c r="E91" s="90">
        <v>4</v>
      </c>
      <c r="F91" s="91">
        <v>1000</v>
      </c>
      <c r="G91" s="92">
        <f t="shared" si="12"/>
        <v>4000</v>
      </c>
      <c r="H91" s="126">
        <v>4</v>
      </c>
      <c r="I91" s="126">
        <v>1000</v>
      </c>
      <c r="J91" s="126">
        <f t="shared" si="13"/>
        <v>4000</v>
      </c>
      <c r="K91" s="90"/>
      <c r="L91" s="91"/>
      <c r="M91" s="92"/>
      <c r="N91" s="90"/>
      <c r="O91" s="91"/>
      <c r="P91" s="92"/>
      <c r="Q91" s="90"/>
      <c r="R91" s="91"/>
      <c r="S91" s="92"/>
      <c r="T91" s="90"/>
      <c r="U91" s="91"/>
      <c r="V91" s="92"/>
      <c r="W91" s="93">
        <f t="shared" si="8"/>
        <v>4000</v>
      </c>
      <c r="X91" s="94">
        <f t="shared" si="9"/>
        <v>4000</v>
      </c>
      <c r="Y91" s="94"/>
      <c r="Z91" s="95"/>
      <c r="AA91" s="316" t="s">
        <v>441</v>
      </c>
      <c r="AB91" s="98"/>
      <c r="AC91" s="98"/>
      <c r="AD91" s="98"/>
      <c r="AE91" s="98"/>
      <c r="AF91" s="98"/>
      <c r="AG91" s="98"/>
    </row>
    <row r="92" spans="1:33" ht="30" customHeight="1" thickBot="1" x14ac:dyDescent="0.25">
      <c r="A92" s="86"/>
      <c r="B92" s="297" t="s">
        <v>370</v>
      </c>
      <c r="C92" s="300" t="s">
        <v>371</v>
      </c>
      <c r="D92" s="101" t="s">
        <v>323</v>
      </c>
      <c r="E92" s="102">
        <v>4</v>
      </c>
      <c r="F92" s="103">
        <v>1450</v>
      </c>
      <c r="G92" s="104">
        <f t="shared" si="12"/>
        <v>5800</v>
      </c>
      <c r="H92" s="102">
        <v>4</v>
      </c>
      <c r="I92" s="103">
        <v>1450</v>
      </c>
      <c r="J92" s="104">
        <f t="shared" si="13"/>
        <v>5800</v>
      </c>
      <c r="K92" s="102"/>
      <c r="L92" s="103"/>
      <c r="M92" s="104"/>
      <c r="N92" s="102"/>
      <c r="O92" s="103"/>
      <c r="P92" s="104"/>
      <c r="Q92" s="102"/>
      <c r="R92" s="103"/>
      <c r="S92" s="104"/>
      <c r="T92" s="102"/>
      <c r="U92" s="103"/>
      <c r="V92" s="104"/>
      <c r="W92" s="105">
        <f t="shared" si="8"/>
        <v>5800</v>
      </c>
      <c r="X92" s="359">
        <f t="shared" si="9"/>
        <v>5800</v>
      </c>
      <c r="Y92" s="359"/>
      <c r="Z92" s="360"/>
      <c r="AA92" s="389" t="s">
        <v>441</v>
      </c>
      <c r="AB92" s="98"/>
      <c r="AC92" s="98"/>
      <c r="AD92" s="98"/>
      <c r="AE92" s="98"/>
      <c r="AF92" s="98"/>
      <c r="AG92" s="98"/>
    </row>
    <row r="93" spans="1:33" ht="39.75" customHeight="1" thickBot="1" x14ac:dyDescent="0.25">
      <c r="A93" s="86"/>
      <c r="B93" s="289" t="s">
        <v>158</v>
      </c>
      <c r="C93" s="388" t="s">
        <v>386</v>
      </c>
      <c r="D93" s="390"/>
      <c r="E93" s="364"/>
      <c r="F93" s="365"/>
      <c r="G93" s="366"/>
      <c r="H93" s="391"/>
      <c r="I93" s="365"/>
      <c r="J93" s="366"/>
      <c r="K93" s="364"/>
      <c r="L93" s="365"/>
      <c r="M93" s="366"/>
      <c r="N93" s="364"/>
      <c r="O93" s="365"/>
      <c r="P93" s="366"/>
      <c r="Q93" s="364"/>
      <c r="R93" s="365"/>
      <c r="S93" s="366"/>
      <c r="T93" s="364"/>
      <c r="U93" s="365"/>
      <c r="V93" s="366"/>
      <c r="W93" s="367">
        <f t="shared" si="8"/>
        <v>0</v>
      </c>
      <c r="X93" s="367">
        <f t="shared" si="9"/>
        <v>0</v>
      </c>
      <c r="Y93" s="367"/>
      <c r="Z93" s="368"/>
      <c r="AA93" s="369"/>
      <c r="AB93" s="98"/>
      <c r="AC93" s="98"/>
      <c r="AD93" s="98"/>
      <c r="AE93" s="98"/>
      <c r="AF93" s="98"/>
      <c r="AG93" s="98"/>
    </row>
    <row r="94" spans="1:33" ht="30" customHeight="1" thickBot="1" x14ac:dyDescent="0.25">
      <c r="A94" s="86"/>
      <c r="B94" s="293" t="s">
        <v>372</v>
      </c>
      <c r="C94" s="294" t="s">
        <v>373</v>
      </c>
      <c r="D94" s="295" t="s">
        <v>323</v>
      </c>
      <c r="E94" s="126">
        <v>4</v>
      </c>
      <c r="F94" s="127">
        <v>2000</v>
      </c>
      <c r="G94" s="128">
        <f t="shared" ref="G94:G100" si="14">F94*E94</f>
        <v>8000</v>
      </c>
      <c r="H94" s="126">
        <v>4</v>
      </c>
      <c r="I94" s="127">
        <v>2000</v>
      </c>
      <c r="J94" s="128">
        <f t="shared" ref="J94:J100" si="15">I94*H94</f>
        <v>8000</v>
      </c>
      <c r="K94" s="126"/>
      <c r="L94" s="127"/>
      <c r="M94" s="128"/>
      <c r="N94" s="126"/>
      <c r="O94" s="127"/>
      <c r="P94" s="128"/>
      <c r="Q94" s="126"/>
      <c r="R94" s="127"/>
      <c r="S94" s="128"/>
      <c r="T94" s="126"/>
      <c r="U94" s="127"/>
      <c r="V94" s="128"/>
      <c r="W94" s="94">
        <f t="shared" si="8"/>
        <v>8000</v>
      </c>
      <c r="X94" s="94">
        <f t="shared" si="9"/>
        <v>8000</v>
      </c>
      <c r="Y94" s="94"/>
      <c r="Z94" s="95"/>
      <c r="AA94" s="385" t="s">
        <v>443</v>
      </c>
      <c r="AB94" s="98"/>
      <c r="AC94" s="98"/>
      <c r="AD94" s="98"/>
      <c r="AE94" s="98"/>
      <c r="AF94" s="98"/>
      <c r="AG94" s="98"/>
    </row>
    <row r="95" spans="1:33" ht="30" customHeight="1" thickBot="1" x14ac:dyDescent="0.25">
      <c r="A95" s="86"/>
      <c r="B95" s="287" t="s">
        <v>374</v>
      </c>
      <c r="C95" s="294" t="s">
        <v>375</v>
      </c>
      <c r="D95" s="89" t="s">
        <v>323</v>
      </c>
      <c r="E95" s="90">
        <v>4</v>
      </c>
      <c r="F95" s="91">
        <v>800</v>
      </c>
      <c r="G95" s="92">
        <f t="shared" si="14"/>
        <v>3200</v>
      </c>
      <c r="H95" s="90">
        <v>4</v>
      </c>
      <c r="I95" s="91">
        <v>800</v>
      </c>
      <c r="J95" s="92">
        <f t="shared" si="15"/>
        <v>3200</v>
      </c>
      <c r="K95" s="90"/>
      <c r="L95" s="91"/>
      <c r="M95" s="92"/>
      <c r="N95" s="90"/>
      <c r="O95" s="91"/>
      <c r="P95" s="92"/>
      <c r="Q95" s="90"/>
      <c r="R95" s="91"/>
      <c r="S95" s="92"/>
      <c r="T95" s="90"/>
      <c r="U95" s="91"/>
      <c r="V95" s="92"/>
      <c r="W95" s="93">
        <f t="shared" si="8"/>
        <v>3200</v>
      </c>
      <c r="X95" s="94">
        <f t="shared" si="9"/>
        <v>3200</v>
      </c>
      <c r="Y95" s="94"/>
      <c r="Z95" s="95"/>
      <c r="AA95" s="316" t="s">
        <v>443</v>
      </c>
      <c r="AB95" s="98"/>
      <c r="AC95" s="98"/>
      <c r="AD95" s="98"/>
      <c r="AE95" s="98"/>
      <c r="AF95" s="98"/>
      <c r="AG95" s="98"/>
    </row>
    <row r="96" spans="1:33" ht="30" customHeight="1" thickBot="1" x14ac:dyDescent="0.25">
      <c r="A96" s="86"/>
      <c r="B96" s="287" t="s">
        <v>376</v>
      </c>
      <c r="C96" s="294" t="s">
        <v>377</v>
      </c>
      <c r="D96" s="89" t="s">
        <v>323</v>
      </c>
      <c r="E96" s="90">
        <v>4</v>
      </c>
      <c r="F96" s="91">
        <v>400</v>
      </c>
      <c r="G96" s="92">
        <f t="shared" si="14"/>
        <v>1600</v>
      </c>
      <c r="H96" s="90">
        <v>4</v>
      </c>
      <c r="I96" s="91">
        <v>400</v>
      </c>
      <c r="J96" s="92">
        <f t="shared" si="15"/>
        <v>1600</v>
      </c>
      <c r="K96" s="90"/>
      <c r="L96" s="91"/>
      <c r="M96" s="92"/>
      <c r="N96" s="90"/>
      <c r="O96" s="91"/>
      <c r="P96" s="92"/>
      <c r="Q96" s="90"/>
      <c r="R96" s="91"/>
      <c r="S96" s="92"/>
      <c r="T96" s="90"/>
      <c r="U96" s="91"/>
      <c r="V96" s="92"/>
      <c r="W96" s="93">
        <f t="shared" si="8"/>
        <v>1600</v>
      </c>
      <c r="X96" s="94">
        <f t="shared" si="9"/>
        <v>1600</v>
      </c>
      <c r="Y96" s="94"/>
      <c r="Z96" s="95"/>
      <c r="AA96" s="316" t="s">
        <v>443</v>
      </c>
      <c r="AB96" s="98"/>
      <c r="AC96" s="98"/>
      <c r="AD96" s="98"/>
      <c r="AE96" s="98"/>
      <c r="AF96" s="98"/>
      <c r="AG96" s="98"/>
    </row>
    <row r="97" spans="1:33" ht="30" customHeight="1" thickBot="1" x14ac:dyDescent="0.25">
      <c r="A97" s="86"/>
      <c r="B97" s="287" t="s">
        <v>378</v>
      </c>
      <c r="C97" s="294" t="s">
        <v>379</v>
      </c>
      <c r="D97" s="89" t="s">
        <v>323</v>
      </c>
      <c r="E97" s="90">
        <v>4</v>
      </c>
      <c r="F97" s="91">
        <v>40</v>
      </c>
      <c r="G97" s="92">
        <f t="shared" si="14"/>
        <v>160</v>
      </c>
      <c r="H97" s="90">
        <v>4</v>
      </c>
      <c r="I97" s="91">
        <v>40</v>
      </c>
      <c r="J97" s="92">
        <f t="shared" si="15"/>
        <v>160</v>
      </c>
      <c r="K97" s="90"/>
      <c r="L97" s="91"/>
      <c r="M97" s="92"/>
      <c r="N97" s="90"/>
      <c r="O97" s="91"/>
      <c r="P97" s="92"/>
      <c r="Q97" s="90"/>
      <c r="R97" s="91"/>
      <c r="S97" s="92"/>
      <c r="T97" s="90"/>
      <c r="U97" s="91"/>
      <c r="V97" s="92"/>
      <c r="W97" s="93">
        <f t="shared" si="8"/>
        <v>160</v>
      </c>
      <c r="X97" s="94">
        <f t="shared" si="9"/>
        <v>160</v>
      </c>
      <c r="Y97" s="94"/>
      <c r="Z97" s="95"/>
      <c r="AA97" s="316" t="s">
        <v>443</v>
      </c>
      <c r="AB97" s="98"/>
      <c r="AC97" s="98"/>
      <c r="AD97" s="98"/>
      <c r="AE97" s="98"/>
      <c r="AF97" s="98"/>
      <c r="AG97" s="98"/>
    </row>
    <row r="98" spans="1:33" ht="30" customHeight="1" thickBot="1" x14ac:dyDescent="0.25">
      <c r="A98" s="86"/>
      <c r="B98" s="287" t="s">
        <v>380</v>
      </c>
      <c r="C98" s="294" t="s">
        <v>381</v>
      </c>
      <c r="D98" s="89" t="s">
        <v>323</v>
      </c>
      <c r="E98" s="90">
        <v>4</v>
      </c>
      <c r="F98" s="91">
        <v>80</v>
      </c>
      <c r="G98" s="92">
        <f t="shared" si="14"/>
        <v>320</v>
      </c>
      <c r="H98" s="90">
        <v>4</v>
      </c>
      <c r="I98" s="91">
        <v>80</v>
      </c>
      <c r="J98" s="92">
        <f t="shared" si="15"/>
        <v>320</v>
      </c>
      <c r="K98" s="90"/>
      <c r="L98" s="91"/>
      <c r="M98" s="92"/>
      <c r="N98" s="90"/>
      <c r="O98" s="91"/>
      <c r="P98" s="92"/>
      <c r="Q98" s="90"/>
      <c r="R98" s="91"/>
      <c r="S98" s="92"/>
      <c r="T98" s="90"/>
      <c r="U98" s="91"/>
      <c r="V98" s="92"/>
      <c r="W98" s="93">
        <f t="shared" si="8"/>
        <v>320</v>
      </c>
      <c r="X98" s="94">
        <f t="shared" si="9"/>
        <v>320</v>
      </c>
      <c r="Y98" s="94"/>
      <c r="Z98" s="95"/>
      <c r="AA98" s="316" t="s">
        <v>443</v>
      </c>
      <c r="AB98" s="98"/>
      <c r="AC98" s="98"/>
      <c r="AD98" s="98"/>
      <c r="AE98" s="98"/>
      <c r="AF98" s="98"/>
      <c r="AG98" s="98"/>
    </row>
    <row r="99" spans="1:33" ht="30" customHeight="1" thickBot="1" x14ac:dyDescent="0.25">
      <c r="A99" s="86"/>
      <c r="B99" s="287" t="s">
        <v>382</v>
      </c>
      <c r="C99" s="294" t="s">
        <v>383</v>
      </c>
      <c r="D99" s="89" t="s">
        <v>323</v>
      </c>
      <c r="E99" s="90">
        <v>4</v>
      </c>
      <c r="F99" s="91">
        <v>230</v>
      </c>
      <c r="G99" s="92">
        <f t="shared" si="14"/>
        <v>920</v>
      </c>
      <c r="H99" s="90">
        <v>0</v>
      </c>
      <c r="I99" s="91">
        <v>0</v>
      </c>
      <c r="J99" s="92">
        <f t="shared" si="15"/>
        <v>0</v>
      </c>
      <c r="K99" s="90"/>
      <c r="L99" s="91"/>
      <c r="M99" s="92"/>
      <c r="N99" s="90"/>
      <c r="O99" s="91"/>
      <c r="P99" s="92"/>
      <c r="Q99" s="90"/>
      <c r="R99" s="91"/>
      <c r="S99" s="92"/>
      <c r="T99" s="90"/>
      <c r="U99" s="91"/>
      <c r="V99" s="92"/>
      <c r="W99" s="93">
        <f t="shared" si="8"/>
        <v>920</v>
      </c>
      <c r="X99" s="94">
        <f t="shared" si="9"/>
        <v>0</v>
      </c>
      <c r="Y99" s="94"/>
      <c r="Z99" s="95"/>
      <c r="AA99" s="96"/>
      <c r="AB99" s="98"/>
      <c r="AC99" s="98"/>
      <c r="AD99" s="98"/>
      <c r="AE99" s="98"/>
      <c r="AF99" s="98"/>
      <c r="AG99" s="98"/>
    </row>
    <row r="100" spans="1:33" ht="30" customHeight="1" thickBot="1" x14ac:dyDescent="0.25">
      <c r="A100" s="86"/>
      <c r="B100" s="297" t="s">
        <v>384</v>
      </c>
      <c r="C100" s="300" t="s">
        <v>385</v>
      </c>
      <c r="D100" s="101" t="s">
        <v>323</v>
      </c>
      <c r="E100" s="102">
        <v>4</v>
      </c>
      <c r="F100" s="103">
        <v>200</v>
      </c>
      <c r="G100" s="104">
        <f t="shared" si="14"/>
        <v>800</v>
      </c>
      <c r="H100" s="102">
        <v>0</v>
      </c>
      <c r="I100" s="103">
        <v>0</v>
      </c>
      <c r="J100" s="104">
        <f t="shared" si="15"/>
        <v>0</v>
      </c>
      <c r="K100" s="102"/>
      <c r="L100" s="103"/>
      <c r="M100" s="104"/>
      <c r="N100" s="102"/>
      <c r="O100" s="103"/>
      <c r="P100" s="104"/>
      <c r="Q100" s="102"/>
      <c r="R100" s="103"/>
      <c r="S100" s="104"/>
      <c r="T100" s="102"/>
      <c r="U100" s="103"/>
      <c r="V100" s="104"/>
      <c r="W100" s="105">
        <f t="shared" si="8"/>
        <v>800</v>
      </c>
      <c r="X100" s="359">
        <f t="shared" si="9"/>
        <v>0</v>
      </c>
      <c r="Y100" s="359"/>
      <c r="Z100" s="360"/>
      <c r="AA100" s="106"/>
      <c r="AB100" s="98"/>
      <c r="AC100" s="98"/>
      <c r="AD100" s="98"/>
      <c r="AE100" s="98"/>
      <c r="AF100" s="98"/>
      <c r="AG100" s="98"/>
    </row>
    <row r="101" spans="1:33" ht="45" customHeight="1" thickBot="1" x14ac:dyDescent="0.25">
      <c r="A101" s="86"/>
      <c r="B101" s="289" t="s">
        <v>387</v>
      </c>
      <c r="C101" s="317" t="s">
        <v>388</v>
      </c>
      <c r="D101" s="290"/>
      <c r="E101" s="291"/>
      <c r="F101" s="292"/>
      <c r="G101" s="392"/>
      <c r="H101" s="393"/>
      <c r="I101" s="365"/>
      <c r="J101" s="366"/>
      <c r="K101" s="364"/>
      <c r="L101" s="365"/>
      <c r="M101" s="366"/>
      <c r="N101" s="364"/>
      <c r="O101" s="365"/>
      <c r="P101" s="366"/>
      <c r="Q101" s="364"/>
      <c r="R101" s="365"/>
      <c r="S101" s="366"/>
      <c r="T101" s="364"/>
      <c r="U101" s="365"/>
      <c r="V101" s="366"/>
      <c r="W101" s="367">
        <f t="shared" si="8"/>
        <v>0</v>
      </c>
      <c r="X101" s="367">
        <f t="shared" si="9"/>
        <v>0</v>
      </c>
      <c r="Y101" s="367"/>
      <c r="Z101" s="368"/>
      <c r="AA101" s="369"/>
      <c r="AB101" s="98"/>
      <c r="AC101" s="98"/>
      <c r="AD101" s="98"/>
      <c r="AE101" s="98"/>
      <c r="AF101" s="98"/>
      <c r="AG101" s="98"/>
    </row>
    <row r="102" spans="1:33" ht="30" customHeight="1" thickBot="1" x14ac:dyDescent="0.25">
      <c r="A102" s="86"/>
      <c r="B102" s="293" t="s">
        <v>389</v>
      </c>
      <c r="C102" s="294" t="s">
        <v>390</v>
      </c>
      <c r="D102" s="295" t="s">
        <v>323</v>
      </c>
      <c r="E102" s="126">
        <v>4</v>
      </c>
      <c r="F102" s="127">
        <v>600</v>
      </c>
      <c r="G102" s="128">
        <f>F102*E102</f>
        <v>2400</v>
      </c>
      <c r="H102" s="126">
        <v>4</v>
      </c>
      <c r="I102" s="127">
        <v>600</v>
      </c>
      <c r="J102" s="128">
        <f>I102*H102</f>
        <v>2400</v>
      </c>
      <c r="K102" s="126"/>
      <c r="L102" s="127"/>
      <c r="M102" s="128"/>
      <c r="N102" s="126"/>
      <c r="O102" s="127"/>
      <c r="P102" s="128"/>
      <c r="Q102" s="126"/>
      <c r="R102" s="127"/>
      <c r="S102" s="128"/>
      <c r="T102" s="126"/>
      <c r="U102" s="127"/>
      <c r="V102" s="128"/>
      <c r="W102" s="94">
        <f t="shared" si="8"/>
        <v>2400</v>
      </c>
      <c r="X102" s="94">
        <f t="shared" si="9"/>
        <v>2400</v>
      </c>
      <c r="Y102" s="94"/>
      <c r="Z102" s="95"/>
      <c r="AA102" s="385" t="s">
        <v>440</v>
      </c>
      <c r="AB102" s="98"/>
      <c r="AC102" s="98"/>
      <c r="AD102" s="98"/>
      <c r="AE102" s="98"/>
      <c r="AF102" s="98"/>
      <c r="AG102" s="98"/>
    </row>
    <row r="103" spans="1:33" ht="30" customHeight="1" thickBot="1" x14ac:dyDescent="0.25">
      <c r="A103" s="86"/>
      <c r="B103" s="287" t="s">
        <v>391</v>
      </c>
      <c r="C103" s="294" t="s">
        <v>392</v>
      </c>
      <c r="D103" s="89" t="s">
        <v>323</v>
      </c>
      <c r="E103" s="90">
        <v>4</v>
      </c>
      <c r="F103" s="91">
        <v>2000</v>
      </c>
      <c r="G103" s="92">
        <f>F103*E103</f>
        <v>8000</v>
      </c>
      <c r="H103" s="90">
        <v>4</v>
      </c>
      <c r="I103" s="91">
        <v>2000</v>
      </c>
      <c r="J103" s="92">
        <f>I103*H103</f>
        <v>8000</v>
      </c>
      <c r="K103" s="90"/>
      <c r="L103" s="91"/>
      <c r="M103" s="92"/>
      <c r="N103" s="90"/>
      <c r="O103" s="91"/>
      <c r="P103" s="92"/>
      <c r="Q103" s="90"/>
      <c r="R103" s="91"/>
      <c r="S103" s="92"/>
      <c r="T103" s="90"/>
      <c r="U103" s="91"/>
      <c r="V103" s="92"/>
      <c r="W103" s="93">
        <f t="shared" si="8"/>
        <v>8000</v>
      </c>
      <c r="X103" s="94">
        <f t="shared" si="9"/>
        <v>8000</v>
      </c>
      <c r="Y103" s="94"/>
      <c r="Z103" s="95"/>
      <c r="AA103" s="316" t="s">
        <v>440</v>
      </c>
      <c r="AB103" s="98"/>
      <c r="AC103" s="98"/>
      <c r="AD103" s="98"/>
      <c r="AE103" s="98"/>
      <c r="AF103" s="98"/>
      <c r="AG103" s="98"/>
    </row>
    <row r="104" spans="1:33" ht="30" customHeight="1" thickBot="1" x14ac:dyDescent="0.25">
      <c r="A104" s="86"/>
      <c r="B104" s="287" t="s">
        <v>393</v>
      </c>
      <c r="C104" s="294" t="s">
        <v>394</v>
      </c>
      <c r="D104" s="89" t="s">
        <v>323</v>
      </c>
      <c r="E104" s="90">
        <v>4</v>
      </c>
      <c r="F104" s="91">
        <v>250</v>
      </c>
      <c r="G104" s="92">
        <f>F104*E104</f>
        <v>1000</v>
      </c>
      <c r="H104" s="90">
        <v>4</v>
      </c>
      <c r="I104" s="91">
        <v>250</v>
      </c>
      <c r="J104" s="92">
        <f>I104*H104</f>
        <v>1000</v>
      </c>
      <c r="K104" s="90"/>
      <c r="L104" s="91"/>
      <c r="M104" s="92"/>
      <c r="N104" s="90"/>
      <c r="O104" s="91"/>
      <c r="P104" s="92"/>
      <c r="Q104" s="90"/>
      <c r="R104" s="91"/>
      <c r="S104" s="92"/>
      <c r="T104" s="90"/>
      <c r="U104" s="91"/>
      <c r="V104" s="92"/>
      <c r="W104" s="93">
        <f t="shared" si="8"/>
        <v>1000</v>
      </c>
      <c r="X104" s="94">
        <f t="shared" si="9"/>
        <v>1000</v>
      </c>
      <c r="Y104" s="94"/>
      <c r="Z104" s="95"/>
      <c r="AA104" s="316" t="s">
        <v>440</v>
      </c>
      <c r="AB104" s="98"/>
      <c r="AC104" s="98"/>
      <c r="AD104" s="98"/>
      <c r="AE104" s="98"/>
      <c r="AF104" s="98"/>
      <c r="AG104" s="98"/>
    </row>
    <row r="105" spans="1:33" ht="30" customHeight="1" thickBot="1" x14ac:dyDescent="0.25">
      <c r="A105" s="99"/>
      <c r="B105" s="297" t="s">
        <v>395</v>
      </c>
      <c r="C105" s="298" t="s">
        <v>344</v>
      </c>
      <c r="D105" s="101" t="s">
        <v>323</v>
      </c>
      <c r="E105" s="102">
        <v>4</v>
      </c>
      <c r="F105" s="103">
        <v>900</v>
      </c>
      <c r="G105" s="104">
        <f>F105*E105</f>
        <v>3600</v>
      </c>
      <c r="H105" s="102">
        <v>4</v>
      </c>
      <c r="I105" s="103">
        <v>900</v>
      </c>
      <c r="J105" s="104">
        <f>I105*H105</f>
        <v>3600</v>
      </c>
      <c r="K105" s="102"/>
      <c r="L105" s="103"/>
      <c r="M105" s="104"/>
      <c r="N105" s="102"/>
      <c r="O105" s="103"/>
      <c r="P105" s="104"/>
      <c r="Q105" s="102"/>
      <c r="R105" s="103"/>
      <c r="S105" s="104"/>
      <c r="T105" s="102"/>
      <c r="U105" s="103"/>
      <c r="V105" s="104"/>
      <c r="W105" s="105">
        <f t="shared" si="8"/>
        <v>3600</v>
      </c>
      <c r="X105" s="359">
        <f t="shared" si="9"/>
        <v>3600</v>
      </c>
      <c r="Y105" s="359"/>
      <c r="Z105" s="360"/>
      <c r="AA105" s="389" t="s">
        <v>440</v>
      </c>
      <c r="AB105" s="98"/>
      <c r="AC105" s="98"/>
      <c r="AD105" s="98"/>
      <c r="AE105" s="98"/>
      <c r="AF105" s="98"/>
      <c r="AG105" s="98"/>
    </row>
    <row r="106" spans="1:33" ht="30" customHeight="1" thickBot="1" x14ac:dyDescent="0.25">
      <c r="A106" s="394"/>
      <c r="B106" s="395" t="s">
        <v>396</v>
      </c>
      <c r="C106" s="396" t="s">
        <v>397</v>
      </c>
      <c r="D106" s="363"/>
      <c r="E106" s="364"/>
      <c r="F106" s="365"/>
      <c r="G106" s="366"/>
      <c r="H106" s="391"/>
      <c r="I106" s="365"/>
      <c r="J106" s="366"/>
      <c r="K106" s="364"/>
      <c r="L106" s="365"/>
      <c r="M106" s="366"/>
      <c r="N106" s="364"/>
      <c r="O106" s="365"/>
      <c r="P106" s="366"/>
      <c r="Q106" s="364"/>
      <c r="R106" s="365"/>
      <c r="S106" s="366"/>
      <c r="T106" s="364"/>
      <c r="U106" s="365"/>
      <c r="V106" s="366"/>
      <c r="W106" s="367">
        <f t="shared" si="8"/>
        <v>0</v>
      </c>
      <c r="X106" s="367">
        <f t="shared" si="9"/>
        <v>0</v>
      </c>
      <c r="Y106" s="367"/>
      <c r="Z106" s="368"/>
      <c r="AA106" s="369"/>
      <c r="AB106" s="98"/>
      <c r="AC106" s="98"/>
      <c r="AD106" s="98"/>
      <c r="AE106" s="98"/>
      <c r="AF106" s="98"/>
      <c r="AG106" s="98"/>
    </row>
    <row r="107" spans="1:33" ht="30" customHeight="1" thickBot="1" x14ac:dyDescent="0.25">
      <c r="A107" s="374"/>
      <c r="B107" s="293" t="s">
        <v>398</v>
      </c>
      <c r="C107" s="299" t="s">
        <v>369</v>
      </c>
      <c r="D107" s="295" t="s">
        <v>323</v>
      </c>
      <c r="E107" s="126">
        <v>4</v>
      </c>
      <c r="F107" s="127">
        <v>1500</v>
      </c>
      <c r="G107" s="128">
        <f>F107*E107</f>
        <v>6000</v>
      </c>
      <c r="H107" s="126">
        <v>4</v>
      </c>
      <c r="I107" s="127">
        <v>1500</v>
      </c>
      <c r="J107" s="128">
        <f>I107*H107</f>
        <v>6000</v>
      </c>
      <c r="K107" s="126"/>
      <c r="L107" s="127"/>
      <c r="M107" s="128"/>
      <c r="N107" s="126"/>
      <c r="O107" s="127"/>
      <c r="P107" s="128"/>
      <c r="Q107" s="126"/>
      <c r="R107" s="127"/>
      <c r="S107" s="128"/>
      <c r="T107" s="126"/>
      <c r="U107" s="127"/>
      <c r="V107" s="128"/>
      <c r="W107" s="94">
        <f t="shared" si="8"/>
        <v>6000</v>
      </c>
      <c r="X107" s="94">
        <f t="shared" si="9"/>
        <v>6000</v>
      </c>
      <c r="Y107" s="94"/>
      <c r="Z107" s="95"/>
      <c r="AA107" s="385" t="s">
        <v>439</v>
      </c>
      <c r="AB107" s="98"/>
      <c r="AC107" s="98"/>
      <c r="AD107" s="98"/>
      <c r="AE107" s="98"/>
      <c r="AF107" s="98"/>
      <c r="AG107" s="98"/>
    </row>
    <row r="108" spans="1:33" ht="30" customHeight="1" thickBot="1" x14ac:dyDescent="0.25">
      <c r="A108" s="86"/>
      <c r="B108" s="287" t="s">
        <v>399</v>
      </c>
      <c r="C108" s="299" t="s">
        <v>400</v>
      </c>
      <c r="D108" s="89" t="s">
        <v>323</v>
      </c>
      <c r="E108" s="90">
        <v>4</v>
      </c>
      <c r="F108" s="91">
        <v>800</v>
      </c>
      <c r="G108" s="92">
        <f>F108*E108</f>
        <v>3200</v>
      </c>
      <c r="H108" s="90">
        <v>4</v>
      </c>
      <c r="I108" s="91">
        <v>800</v>
      </c>
      <c r="J108" s="92">
        <f>I108*H108</f>
        <v>3200</v>
      </c>
      <c r="K108" s="90"/>
      <c r="L108" s="91"/>
      <c r="M108" s="92"/>
      <c r="N108" s="90"/>
      <c r="O108" s="91"/>
      <c r="P108" s="92"/>
      <c r="Q108" s="90"/>
      <c r="R108" s="91"/>
      <c r="S108" s="92"/>
      <c r="T108" s="90"/>
      <c r="U108" s="91"/>
      <c r="V108" s="92"/>
      <c r="W108" s="93">
        <f t="shared" si="8"/>
        <v>3200</v>
      </c>
      <c r="X108" s="94">
        <f t="shared" si="9"/>
        <v>3200</v>
      </c>
      <c r="Y108" s="94"/>
      <c r="Z108" s="95"/>
      <c r="AA108" s="316" t="s">
        <v>439</v>
      </c>
      <c r="AB108" s="98"/>
      <c r="AC108" s="98"/>
      <c r="AD108" s="98"/>
      <c r="AE108" s="98"/>
      <c r="AF108" s="98"/>
      <c r="AG108" s="98"/>
    </row>
    <row r="109" spans="1:33" ht="30" customHeight="1" thickBot="1" x14ac:dyDescent="0.25">
      <c r="A109" s="86"/>
      <c r="B109" s="287" t="s">
        <v>401</v>
      </c>
      <c r="C109" s="299" t="s">
        <v>402</v>
      </c>
      <c r="D109" s="89" t="s">
        <v>323</v>
      </c>
      <c r="E109" s="90">
        <v>4</v>
      </c>
      <c r="F109" s="91">
        <v>400</v>
      </c>
      <c r="G109" s="92">
        <f>F109*E109</f>
        <v>1600</v>
      </c>
      <c r="H109" s="90">
        <v>4</v>
      </c>
      <c r="I109" s="91">
        <v>400</v>
      </c>
      <c r="J109" s="92">
        <f>I109*H109</f>
        <v>1600</v>
      </c>
      <c r="K109" s="90"/>
      <c r="L109" s="91"/>
      <c r="M109" s="92"/>
      <c r="N109" s="90"/>
      <c r="O109" s="91"/>
      <c r="P109" s="92"/>
      <c r="Q109" s="90"/>
      <c r="R109" s="91"/>
      <c r="S109" s="92"/>
      <c r="T109" s="90"/>
      <c r="U109" s="91"/>
      <c r="V109" s="92"/>
      <c r="W109" s="93">
        <f t="shared" si="8"/>
        <v>1600</v>
      </c>
      <c r="X109" s="94">
        <f t="shared" si="9"/>
        <v>1600</v>
      </c>
      <c r="Y109" s="94"/>
      <c r="Z109" s="95"/>
      <c r="AA109" s="316" t="s">
        <v>439</v>
      </c>
      <c r="AB109" s="98"/>
      <c r="AC109" s="98"/>
      <c r="AD109" s="98"/>
      <c r="AE109" s="98"/>
      <c r="AF109" s="98"/>
      <c r="AG109" s="98"/>
    </row>
    <row r="110" spans="1:33" ht="30" customHeight="1" thickBot="1" x14ac:dyDescent="0.25">
      <c r="A110" s="86"/>
      <c r="B110" s="287" t="s">
        <v>403</v>
      </c>
      <c r="C110" s="299" t="s">
        <v>404</v>
      </c>
      <c r="D110" s="89" t="s">
        <v>323</v>
      </c>
      <c r="E110" s="90">
        <v>4</v>
      </c>
      <c r="F110" s="91">
        <v>2000</v>
      </c>
      <c r="G110" s="92">
        <f>F110*E110</f>
        <v>8000</v>
      </c>
      <c r="H110" s="90">
        <v>4</v>
      </c>
      <c r="I110" s="91">
        <v>2000</v>
      </c>
      <c r="J110" s="92">
        <f>I110*H110</f>
        <v>8000</v>
      </c>
      <c r="K110" s="90"/>
      <c r="L110" s="91"/>
      <c r="M110" s="92"/>
      <c r="N110" s="90"/>
      <c r="O110" s="91"/>
      <c r="P110" s="92"/>
      <c r="Q110" s="90"/>
      <c r="R110" s="91"/>
      <c r="S110" s="92"/>
      <c r="T110" s="90"/>
      <c r="U110" s="91"/>
      <c r="V110" s="92"/>
      <c r="W110" s="93">
        <f t="shared" si="8"/>
        <v>8000</v>
      </c>
      <c r="X110" s="94">
        <f t="shared" si="9"/>
        <v>8000</v>
      </c>
      <c r="Y110" s="94"/>
      <c r="Z110" s="95"/>
      <c r="AA110" s="316" t="s">
        <v>439</v>
      </c>
      <c r="AB110" s="98"/>
      <c r="AC110" s="98"/>
      <c r="AD110" s="98"/>
      <c r="AE110" s="98"/>
      <c r="AF110" s="98"/>
      <c r="AG110" s="98"/>
    </row>
    <row r="111" spans="1:33" ht="30" customHeight="1" thickBot="1" x14ac:dyDescent="0.25">
      <c r="A111" s="86"/>
      <c r="B111" s="287" t="s">
        <v>405</v>
      </c>
      <c r="C111" s="299" t="s">
        <v>406</v>
      </c>
      <c r="D111" s="89" t="s">
        <v>323</v>
      </c>
      <c r="E111" s="90">
        <v>4</v>
      </c>
      <c r="F111" s="91">
        <v>1300</v>
      </c>
      <c r="G111" s="92">
        <f>F111*E111</f>
        <v>5200</v>
      </c>
      <c r="H111" s="90">
        <v>0</v>
      </c>
      <c r="I111" s="91">
        <v>0</v>
      </c>
      <c r="J111" s="92">
        <f>I111*H111</f>
        <v>0</v>
      </c>
      <c r="K111" s="90"/>
      <c r="L111" s="91"/>
      <c r="M111" s="92"/>
      <c r="N111" s="90"/>
      <c r="O111" s="91"/>
      <c r="P111" s="92"/>
      <c r="Q111" s="90"/>
      <c r="R111" s="91"/>
      <c r="S111" s="92"/>
      <c r="T111" s="90"/>
      <c r="U111" s="91"/>
      <c r="V111" s="92"/>
      <c r="W111" s="93">
        <f t="shared" si="8"/>
        <v>5200</v>
      </c>
      <c r="X111" s="94">
        <f t="shared" si="9"/>
        <v>0</v>
      </c>
      <c r="Y111" s="94"/>
      <c r="Z111" s="95"/>
      <c r="AA111" s="316" t="s">
        <v>439</v>
      </c>
      <c r="AB111" s="98"/>
      <c r="AC111" s="98"/>
      <c r="AD111" s="98"/>
      <c r="AE111" s="98"/>
      <c r="AF111" s="98"/>
      <c r="AG111" s="98"/>
    </row>
    <row r="112" spans="1:33" ht="30" customHeight="1" x14ac:dyDescent="0.2">
      <c r="A112" s="86" t="s">
        <v>73</v>
      </c>
      <c r="B112" s="87" t="s">
        <v>157</v>
      </c>
      <c r="C112" s="168" t="s">
        <v>130</v>
      </c>
      <c r="D112" s="169" t="s">
        <v>156</v>
      </c>
      <c r="E112" s="90"/>
      <c r="F112" s="91"/>
      <c r="G112" s="92">
        <f>E112*F112</f>
        <v>0</v>
      </c>
      <c r="H112" s="90"/>
      <c r="I112" s="91"/>
      <c r="J112" s="92">
        <f>H112*I112</f>
        <v>0</v>
      </c>
      <c r="K112" s="90"/>
      <c r="L112" s="91"/>
      <c r="M112" s="92">
        <f>K112*L112</f>
        <v>0</v>
      </c>
      <c r="N112" s="90"/>
      <c r="O112" s="91"/>
      <c r="P112" s="92">
        <f>N112*O112</f>
        <v>0</v>
      </c>
      <c r="Q112" s="90"/>
      <c r="R112" s="91"/>
      <c r="S112" s="92">
        <f>Q112*R112</f>
        <v>0</v>
      </c>
      <c r="T112" s="90"/>
      <c r="U112" s="91"/>
      <c r="V112" s="92">
        <f>T112*U112</f>
        <v>0</v>
      </c>
      <c r="W112" s="93">
        <f t="shared" si="8"/>
        <v>0</v>
      </c>
      <c r="X112" s="94">
        <f t="shared" si="9"/>
        <v>0</v>
      </c>
      <c r="Y112" s="94">
        <f t="shared" ref="Y112:Y126" si="16">W112-X112</f>
        <v>0</v>
      </c>
      <c r="Z112" s="95" t="e">
        <f t="shared" ref="Z112:Z126" si="17">Y112/W112</f>
        <v>#DIV/0!</v>
      </c>
      <c r="AA112" s="96"/>
      <c r="AB112" s="98"/>
      <c r="AC112" s="98"/>
      <c r="AD112" s="98"/>
      <c r="AE112" s="98"/>
      <c r="AF112" s="98"/>
      <c r="AG112" s="98"/>
    </row>
    <row r="113" spans="1:33" ht="30" customHeight="1" x14ac:dyDescent="0.2">
      <c r="A113" s="99" t="s">
        <v>73</v>
      </c>
      <c r="B113" s="121" t="s">
        <v>158</v>
      </c>
      <c r="C113" s="170" t="s">
        <v>132</v>
      </c>
      <c r="D113" s="169" t="s">
        <v>156</v>
      </c>
      <c r="E113" s="102"/>
      <c r="F113" s="103"/>
      <c r="G113" s="104">
        <f>E113*F113</f>
        <v>0</v>
      </c>
      <c r="H113" s="102"/>
      <c r="I113" s="103"/>
      <c r="J113" s="104">
        <f>H113*I113</f>
        <v>0</v>
      </c>
      <c r="K113" s="102"/>
      <c r="L113" s="103"/>
      <c r="M113" s="104">
        <f>K113*L113</f>
        <v>0</v>
      </c>
      <c r="N113" s="102"/>
      <c r="O113" s="103"/>
      <c r="P113" s="104">
        <f>N113*O113</f>
        <v>0</v>
      </c>
      <c r="Q113" s="102"/>
      <c r="R113" s="103"/>
      <c r="S113" s="104">
        <f>Q113*R113</f>
        <v>0</v>
      </c>
      <c r="T113" s="102"/>
      <c r="U113" s="103"/>
      <c r="V113" s="104">
        <f>T113*U113</f>
        <v>0</v>
      </c>
      <c r="W113" s="105">
        <f t="shared" si="8"/>
        <v>0</v>
      </c>
      <c r="X113" s="94">
        <f t="shared" si="9"/>
        <v>0</v>
      </c>
      <c r="Y113" s="94">
        <f t="shared" si="16"/>
        <v>0</v>
      </c>
      <c r="Z113" s="95" t="e">
        <f t="shared" si="17"/>
        <v>#DIV/0!</v>
      </c>
      <c r="AA113" s="106"/>
      <c r="AB113" s="98"/>
      <c r="AC113" s="98"/>
      <c r="AD113" s="98"/>
      <c r="AE113" s="98"/>
      <c r="AF113" s="98"/>
      <c r="AG113" s="98"/>
    </row>
    <row r="114" spans="1:33" ht="30" customHeight="1" x14ac:dyDescent="0.2">
      <c r="A114" s="75" t="s">
        <v>70</v>
      </c>
      <c r="B114" s="122" t="s">
        <v>159</v>
      </c>
      <c r="C114" s="120" t="s">
        <v>160</v>
      </c>
      <c r="D114" s="108"/>
      <c r="E114" s="109">
        <f>SUM(E115:E117)</f>
        <v>520</v>
      </c>
      <c r="F114" s="110"/>
      <c r="G114" s="111">
        <f>SUM(G115:G117)</f>
        <v>14040</v>
      </c>
      <c r="H114" s="109">
        <f>SUM(H115:H117)</f>
        <v>612</v>
      </c>
      <c r="I114" s="110"/>
      <c r="J114" s="111">
        <f>SUM(J115:J117)</f>
        <v>10404</v>
      </c>
      <c r="K114" s="109">
        <f>SUM(K115:K117)</f>
        <v>0</v>
      </c>
      <c r="L114" s="110"/>
      <c r="M114" s="111">
        <f>SUM(M115:M117)</f>
        <v>0</v>
      </c>
      <c r="N114" s="109">
        <f>SUM(N115:N117)</f>
        <v>0</v>
      </c>
      <c r="O114" s="110"/>
      <c r="P114" s="111">
        <f>SUM(P115:P117)</f>
        <v>0</v>
      </c>
      <c r="Q114" s="109">
        <f>SUM(Q115:Q117)</f>
        <v>0</v>
      </c>
      <c r="R114" s="110"/>
      <c r="S114" s="111">
        <f>SUM(S115:S117)</f>
        <v>0</v>
      </c>
      <c r="T114" s="109">
        <f>SUM(T115:T117)</f>
        <v>0</v>
      </c>
      <c r="U114" s="110"/>
      <c r="V114" s="111">
        <f>SUM(V115:V117)</f>
        <v>0</v>
      </c>
      <c r="W114" s="111">
        <f>SUM(W115:W117)</f>
        <v>14040</v>
      </c>
      <c r="X114" s="111">
        <f>SUM(X115:X117)</f>
        <v>10404</v>
      </c>
      <c r="Y114" s="111">
        <f t="shared" si="16"/>
        <v>3636</v>
      </c>
      <c r="Z114" s="111">
        <f t="shared" si="17"/>
        <v>0.258974358974359</v>
      </c>
      <c r="AA114" s="113"/>
      <c r="AB114" s="85"/>
      <c r="AC114" s="85"/>
      <c r="AD114" s="85"/>
      <c r="AE114" s="85"/>
      <c r="AF114" s="85"/>
      <c r="AG114" s="85"/>
    </row>
    <row r="115" spans="1:33" ht="40.5" customHeight="1" x14ac:dyDescent="0.2">
      <c r="A115" s="86" t="s">
        <v>73</v>
      </c>
      <c r="B115" s="287" t="s">
        <v>161</v>
      </c>
      <c r="C115" s="301" t="s">
        <v>407</v>
      </c>
      <c r="D115" s="89" t="s">
        <v>162</v>
      </c>
      <c r="E115" s="90">
        <v>520</v>
      </c>
      <c r="F115" s="91">
        <v>27</v>
      </c>
      <c r="G115" s="92">
        <f>E115*F115</f>
        <v>14040</v>
      </c>
      <c r="H115" s="90">
        <v>612</v>
      </c>
      <c r="I115" s="91">
        <v>17</v>
      </c>
      <c r="J115" s="92">
        <f>H115*I115</f>
        <v>10404</v>
      </c>
      <c r="K115" s="90"/>
      <c r="L115" s="91"/>
      <c r="M115" s="92">
        <f>K115*L115</f>
        <v>0</v>
      </c>
      <c r="N115" s="90"/>
      <c r="O115" s="91"/>
      <c r="P115" s="92">
        <f>N115*O115</f>
        <v>0</v>
      </c>
      <c r="Q115" s="90"/>
      <c r="R115" s="91"/>
      <c r="S115" s="92">
        <f>Q115*R115</f>
        <v>0</v>
      </c>
      <c r="T115" s="90"/>
      <c r="U115" s="91"/>
      <c r="V115" s="92">
        <f>T115*U115</f>
        <v>0</v>
      </c>
      <c r="W115" s="93">
        <f>G115+M115+S115</f>
        <v>14040</v>
      </c>
      <c r="X115" s="94">
        <f>J115+P115+V115</f>
        <v>10404</v>
      </c>
      <c r="Y115" s="94">
        <f t="shared" si="16"/>
        <v>3636</v>
      </c>
      <c r="Z115" s="95">
        <f t="shared" si="17"/>
        <v>0.258974358974359</v>
      </c>
      <c r="AA115" s="96"/>
      <c r="AB115" s="98"/>
      <c r="AC115" s="98"/>
      <c r="AD115" s="98"/>
      <c r="AE115" s="98"/>
      <c r="AF115" s="98"/>
      <c r="AG115" s="98"/>
    </row>
    <row r="116" spans="1:33" ht="30" customHeight="1" x14ac:dyDescent="0.2">
      <c r="A116" s="86" t="s">
        <v>73</v>
      </c>
      <c r="B116" s="87" t="s">
        <v>163</v>
      </c>
      <c r="C116" s="168" t="s">
        <v>164</v>
      </c>
      <c r="D116" s="169" t="s">
        <v>162</v>
      </c>
      <c r="E116" s="90"/>
      <c r="F116" s="91"/>
      <c r="G116" s="92">
        <f>E116*F116</f>
        <v>0</v>
      </c>
      <c r="H116" s="90"/>
      <c r="I116" s="91"/>
      <c r="J116" s="92">
        <f>H116*I116</f>
        <v>0</v>
      </c>
      <c r="K116" s="90"/>
      <c r="L116" s="91"/>
      <c r="M116" s="92">
        <f>K116*L116</f>
        <v>0</v>
      </c>
      <c r="N116" s="90"/>
      <c r="O116" s="91"/>
      <c r="P116" s="92">
        <f>N116*O116</f>
        <v>0</v>
      </c>
      <c r="Q116" s="90"/>
      <c r="R116" s="91"/>
      <c r="S116" s="92">
        <f>Q116*R116</f>
        <v>0</v>
      </c>
      <c r="T116" s="90"/>
      <c r="U116" s="91"/>
      <c r="V116" s="92">
        <f>T116*U116</f>
        <v>0</v>
      </c>
      <c r="W116" s="93">
        <f>G116+M116+S116</f>
        <v>0</v>
      </c>
      <c r="X116" s="94">
        <f>J116+P116+V116</f>
        <v>0</v>
      </c>
      <c r="Y116" s="94">
        <f t="shared" si="16"/>
        <v>0</v>
      </c>
      <c r="Z116" s="95" t="e">
        <f t="shared" si="17"/>
        <v>#DIV/0!</v>
      </c>
      <c r="AA116" s="96"/>
      <c r="AB116" s="98"/>
      <c r="AC116" s="98"/>
      <c r="AD116" s="98"/>
      <c r="AE116" s="98"/>
      <c r="AF116" s="98"/>
      <c r="AG116" s="98"/>
    </row>
    <row r="117" spans="1:33" ht="30" customHeight="1" x14ac:dyDescent="0.2">
      <c r="A117" s="99" t="s">
        <v>73</v>
      </c>
      <c r="B117" s="121" t="s">
        <v>165</v>
      </c>
      <c r="C117" s="170" t="s">
        <v>166</v>
      </c>
      <c r="D117" s="171" t="s">
        <v>162</v>
      </c>
      <c r="E117" s="102"/>
      <c r="F117" s="103"/>
      <c r="G117" s="104">
        <f>E117*F117</f>
        <v>0</v>
      </c>
      <c r="H117" s="102"/>
      <c r="I117" s="103"/>
      <c r="J117" s="104">
        <f>H117*I117</f>
        <v>0</v>
      </c>
      <c r="K117" s="102"/>
      <c r="L117" s="103"/>
      <c r="M117" s="104">
        <f>K117*L117</f>
        <v>0</v>
      </c>
      <c r="N117" s="102"/>
      <c r="O117" s="103"/>
      <c r="P117" s="104">
        <f>N117*O117</f>
        <v>0</v>
      </c>
      <c r="Q117" s="102"/>
      <c r="R117" s="103"/>
      <c r="S117" s="104">
        <f>Q117*R117</f>
        <v>0</v>
      </c>
      <c r="T117" s="102"/>
      <c r="U117" s="103"/>
      <c r="V117" s="104">
        <f>T117*U117</f>
        <v>0</v>
      </c>
      <c r="W117" s="105">
        <f>G117+M117+S117</f>
        <v>0</v>
      </c>
      <c r="X117" s="94">
        <f>J117+P117+V117</f>
        <v>0</v>
      </c>
      <c r="Y117" s="94">
        <f t="shared" si="16"/>
        <v>0</v>
      </c>
      <c r="Z117" s="95" t="e">
        <f t="shared" si="17"/>
        <v>#DIV/0!</v>
      </c>
      <c r="AA117" s="106"/>
      <c r="AB117" s="98"/>
      <c r="AC117" s="98"/>
      <c r="AD117" s="98"/>
      <c r="AE117" s="98"/>
      <c r="AF117" s="98"/>
      <c r="AG117" s="98"/>
    </row>
    <row r="118" spans="1:33" ht="30" customHeight="1" x14ac:dyDescent="0.2">
      <c r="A118" s="75" t="s">
        <v>70</v>
      </c>
      <c r="B118" s="122" t="s">
        <v>167</v>
      </c>
      <c r="C118" s="120" t="s">
        <v>168</v>
      </c>
      <c r="D118" s="108"/>
      <c r="E118" s="109">
        <f>SUM(E119:E121)</f>
        <v>0</v>
      </c>
      <c r="F118" s="110"/>
      <c r="G118" s="111">
        <f>SUM(G119:G121)</f>
        <v>0</v>
      </c>
      <c r="H118" s="109">
        <f>SUM(H119:H121)</f>
        <v>0</v>
      </c>
      <c r="I118" s="110"/>
      <c r="J118" s="111">
        <f>SUM(J119:J121)</f>
        <v>0</v>
      </c>
      <c r="K118" s="109">
        <f>SUM(K119:K121)</f>
        <v>0</v>
      </c>
      <c r="L118" s="110"/>
      <c r="M118" s="111">
        <f>SUM(M119:M121)</f>
        <v>0</v>
      </c>
      <c r="N118" s="109">
        <f>SUM(N119:N121)</f>
        <v>0</v>
      </c>
      <c r="O118" s="110"/>
      <c r="P118" s="111">
        <f>SUM(P119:P121)</f>
        <v>0</v>
      </c>
      <c r="Q118" s="109">
        <f>SUM(Q119:Q121)</f>
        <v>0</v>
      </c>
      <c r="R118" s="110"/>
      <c r="S118" s="111">
        <f>SUM(S119:S121)</f>
        <v>0</v>
      </c>
      <c r="T118" s="109">
        <f>SUM(T119:T121)</f>
        <v>0</v>
      </c>
      <c r="U118" s="110"/>
      <c r="V118" s="111">
        <f>SUM(V119:V121)</f>
        <v>0</v>
      </c>
      <c r="W118" s="111">
        <f>SUM(W119:W121)</f>
        <v>0</v>
      </c>
      <c r="X118" s="111">
        <f>SUM(X119:X121)</f>
        <v>0</v>
      </c>
      <c r="Y118" s="111">
        <f t="shared" si="16"/>
        <v>0</v>
      </c>
      <c r="Z118" s="111" t="e">
        <f t="shared" si="17"/>
        <v>#DIV/0!</v>
      </c>
      <c r="AA118" s="113"/>
      <c r="AB118" s="85"/>
      <c r="AC118" s="85"/>
      <c r="AD118" s="85"/>
      <c r="AE118" s="85"/>
      <c r="AF118" s="85"/>
      <c r="AG118" s="85"/>
    </row>
    <row r="119" spans="1:33" ht="30" customHeight="1" x14ac:dyDescent="0.2">
      <c r="A119" s="86" t="s">
        <v>73</v>
      </c>
      <c r="B119" s="87" t="s">
        <v>169</v>
      </c>
      <c r="C119" s="154" t="s">
        <v>170</v>
      </c>
      <c r="D119" s="169" t="s">
        <v>108</v>
      </c>
      <c r="E119" s="90"/>
      <c r="F119" s="91"/>
      <c r="G119" s="92">
        <f>E119*F119</f>
        <v>0</v>
      </c>
      <c r="H119" s="90"/>
      <c r="I119" s="91"/>
      <c r="J119" s="92">
        <f>H119*I119</f>
        <v>0</v>
      </c>
      <c r="K119" s="90"/>
      <c r="L119" s="91"/>
      <c r="M119" s="92">
        <f>K119*L119</f>
        <v>0</v>
      </c>
      <c r="N119" s="90"/>
      <c r="O119" s="91"/>
      <c r="P119" s="92">
        <f>N119*O119</f>
        <v>0</v>
      </c>
      <c r="Q119" s="90"/>
      <c r="R119" s="91"/>
      <c r="S119" s="92">
        <f>Q119*R119</f>
        <v>0</v>
      </c>
      <c r="T119" s="90"/>
      <c r="U119" s="91"/>
      <c r="V119" s="92">
        <f>T119*U119</f>
        <v>0</v>
      </c>
      <c r="W119" s="93">
        <f>G119+M119+S119</f>
        <v>0</v>
      </c>
      <c r="X119" s="94">
        <f>J119+P119+V119</f>
        <v>0</v>
      </c>
      <c r="Y119" s="94">
        <f t="shared" si="16"/>
        <v>0</v>
      </c>
      <c r="Z119" s="95" t="e">
        <f t="shared" si="17"/>
        <v>#DIV/0!</v>
      </c>
      <c r="AA119" s="96"/>
      <c r="AB119" s="98"/>
      <c r="AC119" s="98"/>
      <c r="AD119" s="98"/>
      <c r="AE119" s="98"/>
      <c r="AF119" s="98"/>
      <c r="AG119" s="98"/>
    </row>
    <row r="120" spans="1:33" ht="30" customHeight="1" x14ac:dyDescent="0.2">
      <c r="A120" s="86" t="s">
        <v>73</v>
      </c>
      <c r="B120" s="87" t="s">
        <v>171</v>
      </c>
      <c r="C120" s="154" t="s">
        <v>170</v>
      </c>
      <c r="D120" s="169" t="s">
        <v>108</v>
      </c>
      <c r="E120" s="90"/>
      <c r="F120" s="91"/>
      <c r="G120" s="92">
        <f>E120*F120</f>
        <v>0</v>
      </c>
      <c r="H120" s="90"/>
      <c r="I120" s="91"/>
      <c r="J120" s="92">
        <f>H120*I120</f>
        <v>0</v>
      </c>
      <c r="K120" s="90"/>
      <c r="L120" s="91"/>
      <c r="M120" s="92">
        <f>K120*L120</f>
        <v>0</v>
      </c>
      <c r="N120" s="90"/>
      <c r="O120" s="91"/>
      <c r="P120" s="92">
        <f>N120*O120</f>
        <v>0</v>
      </c>
      <c r="Q120" s="90"/>
      <c r="R120" s="91"/>
      <c r="S120" s="92">
        <f>Q120*R120</f>
        <v>0</v>
      </c>
      <c r="T120" s="90"/>
      <c r="U120" s="91"/>
      <c r="V120" s="92">
        <f>T120*U120</f>
        <v>0</v>
      </c>
      <c r="W120" s="93">
        <f>G120+M120+S120</f>
        <v>0</v>
      </c>
      <c r="X120" s="94">
        <f>J120+P120+V120</f>
        <v>0</v>
      </c>
      <c r="Y120" s="94">
        <f t="shared" si="16"/>
        <v>0</v>
      </c>
      <c r="Z120" s="95" t="e">
        <f t="shared" si="17"/>
        <v>#DIV/0!</v>
      </c>
      <c r="AA120" s="96"/>
      <c r="AB120" s="98"/>
      <c r="AC120" s="98"/>
      <c r="AD120" s="98"/>
      <c r="AE120" s="98"/>
      <c r="AF120" s="98"/>
      <c r="AG120" s="98"/>
    </row>
    <row r="121" spans="1:33" ht="30" customHeight="1" x14ac:dyDescent="0.2">
      <c r="A121" s="99" t="s">
        <v>73</v>
      </c>
      <c r="B121" s="100" t="s">
        <v>172</v>
      </c>
      <c r="C121" s="130" t="s">
        <v>170</v>
      </c>
      <c r="D121" s="171" t="s">
        <v>108</v>
      </c>
      <c r="E121" s="102"/>
      <c r="F121" s="103"/>
      <c r="G121" s="104">
        <f>E121*F121</f>
        <v>0</v>
      </c>
      <c r="H121" s="102"/>
      <c r="I121" s="103"/>
      <c r="J121" s="104">
        <f>H121*I121</f>
        <v>0</v>
      </c>
      <c r="K121" s="102"/>
      <c r="L121" s="103"/>
      <c r="M121" s="104">
        <f>K121*L121</f>
        <v>0</v>
      </c>
      <c r="N121" s="102"/>
      <c r="O121" s="103"/>
      <c r="P121" s="104">
        <f>N121*O121</f>
        <v>0</v>
      </c>
      <c r="Q121" s="102"/>
      <c r="R121" s="103"/>
      <c r="S121" s="104">
        <f>Q121*R121</f>
        <v>0</v>
      </c>
      <c r="T121" s="102"/>
      <c r="U121" s="103"/>
      <c r="V121" s="104">
        <f>T121*U121</f>
        <v>0</v>
      </c>
      <c r="W121" s="105">
        <f>G121+M121+S121</f>
        <v>0</v>
      </c>
      <c r="X121" s="94">
        <f>J121+P121+V121</f>
        <v>0</v>
      </c>
      <c r="Y121" s="94">
        <f t="shared" si="16"/>
        <v>0</v>
      </c>
      <c r="Z121" s="95" t="e">
        <f t="shared" si="17"/>
        <v>#DIV/0!</v>
      </c>
      <c r="AA121" s="106"/>
      <c r="AB121" s="98"/>
      <c r="AC121" s="98"/>
      <c r="AD121" s="98"/>
      <c r="AE121" s="98"/>
      <c r="AF121" s="98"/>
      <c r="AG121" s="98"/>
    </row>
    <row r="122" spans="1:33" ht="30" customHeight="1" x14ac:dyDescent="0.2">
      <c r="A122" s="75" t="s">
        <v>70</v>
      </c>
      <c r="B122" s="122" t="s">
        <v>173</v>
      </c>
      <c r="C122" s="120" t="s">
        <v>174</v>
      </c>
      <c r="D122" s="108"/>
      <c r="E122" s="109">
        <f>SUM(E123:E125)</f>
        <v>0</v>
      </c>
      <c r="F122" s="110"/>
      <c r="G122" s="111">
        <f>SUM(G123:G125)</f>
        <v>0</v>
      </c>
      <c r="H122" s="109">
        <f>SUM(H123:H125)</f>
        <v>0</v>
      </c>
      <c r="I122" s="110"/>
      <c r="J122" s="111">
        <f>SUM(J123:J125)</f>
        <v>0</v>
      </c>
      <c r="K122" s="109">
        <f>SUM(K123:K125)</f>
        <v>0</v>
      </c>
      <c r="L122" s="110"/>
      <c r="M122" s="111">
        <f>SUM(M123:M125)</f>
        <v>0</v>
      </c>
      <c r="N122" s="109">
        <f>SUM(N123:N125)</f>
        <v>0</v>
      </c>
      <c r="O122" s="110"/>
      <c r="P122" s="111">
        <f>SUM(P123:P125)</f>
        <v>0</v>
      </c>
      <c r="Q122" s="109">
        <f>SUM(Q123:Q125)</f>
        <v>0</v>
      </c>
      <c r="R122" s="110"/>
      <c r="S122" s="111">
        <f>SUM(S123:S125)</f>
        <v>0</v>
      </c>
      <c r="T122" s="109">
        <f>SUM(T123:T125)</f>
        <v>0</v>
      </c>
      <c r="U122" s="110"/>
      <c r="V122" s="111">
        <f>SUM(V123:V125)</f>
        <v>0</v>
      </c>
      <c r="W122" s="111">
        <f>SUM(W123:W125)</f>
        <v>0</v>
      </c>
      <c r="X122" s="111">
        <f>SUM(X123:X125)</f>
        <v>0</v>
      </c>
      <c r="Y122" s="111">
        <f t="shared" si="16"/>
        <v>0</v>
      </c>
      <c r="Z122" s="111" t="e">
        <f t="shared" si="17"/>
        <v>#DIV/0!</v>
      </c>
      <c r="AA122" s="113"/>
      <c r="AB122" s="85"/>
      <c r="AC122" s="85"/>
      <c r="AD122" s="85"/>
      <c r="AE122" s="85"/>
      <c r="AF122" s="85"/>
      <c r="AG122" s="85"/>
    </row>
    <row r="123" spans="1:33" ht="30" customHeight="1" x14ac:dyDescent="0.2">
      <c r="A123" s="86" t="s">
        <v>73</v>
      </c>
      <c r="B123" s="87" t="s">
        <v>175</v>
      </c>
      <c r="C123" s="154" t="s">
        <v>170</v>
      </c>
      <c r="D123" s="169" t="s">
        <v>108</v>
      </c>
      <c r="E123" s="90"/>
      <c r="F123" s="91"/>
      <c r="G123" s="92">
        <f>E123*F123</f>
        <v>0</v>
      </c>
      <c r="H123" s="90"/>
      <c r="I123" s="91"/>
      <c r="J123" s="92">
        <f>H123*I123</f>
        <v>0</v>
      </c>
      <c r="K123" s="90"/>
      <c r="L123" s="91"/>
      <c r="M123" s="92">
        <f>K123*L123</f>
        <v>0</v>
      </c>
      <c r="N123" s="90"/>
      <c r="O123" s="91"/>
      <c r="P123" s="92">
        <f>N123*O123</f>
        <v>0</v>
      </c>
      <c r="Q123" s="90"/>
      <c r="R123" s="91"/>
      <c r="S123" s="92">
        <f>Q123*R123</f>
        <v>0</v>
      </c>
      <c r="T123" s="90"/>
      <c r="U123" s="91"/>
      <c r="V123" s="92">
        <f>T123*U123</f>
        <v>0</v>
      </c>
      <c r="W123" s="93">
        <f>G123+M123+S123</f>
        <v>0</v>
      </c>
      <c r="X123" s="94">
        <f>J123+P123+V123</f>
        <v>0</v>
      </c>
      <c r="Y123" s="94">
        <f t="shared" si="16"/>
        <v>0</v>
      </c>
      <c r="Z123" s="95" t="e">
        <f t="shared" si="17"/>
        <v>#DIV/0!</v>
      </c>
      <c r="AA123" s="96"/>
      <c r="AB123" s="98"/>
      <c r="AC123" s="98"/>
      <c r="AD123" s="98"/>
      <c r="AE123" s="98"/>
      <c r="AF123" s="98"/>
      <c r="AG123" s="98"/>
    </row>
    <row r="124" spans="1:33" ht="30" customHeight="1" x14ac:dyDescent="0.2">
      <c r="A124" s="86" t="s">
        <v>73</v>
      </c>
      <c r="B124" s="87" t="s">
        <v>176</v>
      </c>
      <c r="C124" s="154" t="s">
        <v>170</v>
      </c>
      <c r="D124" s="169" t="s">
        <v>108</v>
      </c>
      <c r="E124" s="90"/>
      <c r="F124" s="91"/>
      <c r="G124" s="92">
        <f>E124*F124</f>
        <v>0</v>
      </c>
      <c r="H124" s="90"/>
      <c r="I124" s="91"/>
      <c r="J124" s="92">
        <f>H124*I124</f>
        <v>0</v>
      </c>
      <c r="K124" s="90"/>
      <c r="L124" s="91"/>
      <c r="M124" s="92">
        <f>K124*L124</f>
        <v>0</v>
      </c>
      <c r="N124" s="90"/>
      <c r="O124" s="91"/>
      <c r="P124" s="92">
        <f>N124*O124</f>
        <v>0</v>
      </c>
      <c r="Q124" s="90"/>
      <c r="R124" s="91"/>
      <c r="S124" s="92">
        <f>Q124*R124</f>
        <v>0</v>
      </c>
      <c r="T124" s="90"/>
      <c r="U124" s="91"/>
      <c r="V124" s="92">
        <f>T124*U124</f>
        <v>0</v>
      </c>
      <c r="W124" s="93">
        <f>G124+M124+S124</f>
        <v>0</v>
      </c>
      <c r="X124" s="94">
        <f>J124+P124+V124</f>
        <v>0</v>
      </c>
      <c r="Y124" s="94">
        <f t="shared" si="16"/>
        <v>0</v>
      </c>
      <c r="Z124" s="95" t="e">
        <f t="shared" si="17"/>
        <v>#DIV/0!</v>
      </c>
      <c r="AA124" s="96"/>
      <c r="AB124" s="98"/>
      <c r="AC124" s="98"/>
      <c r="AD124" s="98"/>
      <c r="AE124" s="98"/>
      <c r="AF124" s="98"/>
      <c r="AG124" s="98"/>
    </row>
    <row r="125" spans="1:33" ht="30" customHeight="1" x14ac:dyDescent="0.2">
      <c r="A125" s="99" t="s">
        <v>73</v>
      </c>
      <c r="B125" s="121" t="s">
        <v>177</v>
      </c>
      <c r="C125" s="130" t="s">
        <v>170</v>
      </c>
      <c r="D125" s="171" t="s">
        <v>108</v>
      </c>
      <c r="E125" s="102"/>
      <c r="F125" s="103"/>
      <c r="G125" s="104">
        <f>E125*F125</f>
        <v>0</v>
      </c>
      <c r="H125" s="102"/>
      <c r="I125" s="103"/>
      <c r="J125" s="104">
        <f>H125*I125</f>
        <v>0</v>
      </c>
      <c r="K125" s="102"/>
      <c r="L125" s="103"/>
      <c r="M125" s="104">
        <f>K125*L125</f>
        <v>0</v>
      </c>
      <c r="N125" s="102"/>
      <c r="O125" s="103"/>
      <c r="P125" s="104">
        <f>N125*O125</f>
        <v>0</v>
      </c>
      <c r="Q125" s="102"/>
      <c r="R125" s="103"/>
      <c r="S125" s="104">
        <f>Q125*R125</f>
        <v>0</v>
      </c>
      <c r="T125" s="102"/>
      <c r="U125" s="103"/>
      <c r="V125" s="104">
        <f>T125*U125</f>
        <v>0</v>
      </c>
      <c r="W125" s="105">
        <f>G125+M125+S125</f>
        <v>0</v>
      </c>
      <c r="X125" s="94">
        <f>J125+P125+V125</f>
        <v>0</v>
      </c>
      <c r="Y125" s="132">
        <f t="shared" si="16"/>
        <v>0</v>
      </c>
      <c r="Z125" s="95" t="e">
        <f t="shared" si="17"/>
        <v>#DIV/0!</v>
      </c>
      <c r="AA125" s="106"/>
      <c r="AB125" s="98"/>
      <c r="AC125" s="98"/>
      <c r="AD125" s="98"/>
      <c r="AE125" s="98"/>
      <c r="AF125" s="98"/>
      <c r="AG125" s="98"/>
    </row>
    <row r="126" spans="1:33" ht="30" customHeight="1" x14ac:dyDescent="0.2">
      <c r="A126" s="133" t="s">
        <v>178</v>
      </c>
      <c r="B126" s="134"/>
      <c r="C126" s="135"/>
      <c r="D126" s="136"/>
      <c r="E126" s="140">
        <f>E122+E118+E114+E64+E60</f>
        <v>688</v>
      </c>
      <c r="F126" s="156"/>
      <c r="G126" s="139">
        <f>G122+G118+G114+G64+G60</f>
        <v>254040</v>
      </c>
      <c r="H126" s="140">
        <f>H122+H118+H114+H64+H60</f>
        <v>768</v>
      </c>
      <c r="I126" s="156"/>
      <c r="J126" s="139">
        <f>J122+J118+J114+J64+J60</f>
        <v>243484</v>
      </c>
      <c r="K126" s="157">
        <f>K122+K118+K114+K64+K60</f>
        <v>0</v>
      </c>
      <c r="L126" s="156"/>
      <c r="M126" s="139">
        <f>M122+M118+M114+M64+M60</f>
        <v>0</v>
      </c>
      <c r="N126" s="157">
        <f>N122+N118+N114+N64+N60</f>
        <v>0</v>
      </c>
      <c r="O126" s="156"/>
      <c r="P126" s="139">
        <f>P122+P118+P114+P64+P60</f>
        <v>0</v>
      </c>
      <c r="Q126" s="157">
        <f>Q122+Q118+Q114+Q64+Q60</f>
        <v>0</v>
      </c>
      <c r="R126" s="156"/>
      <c r="S126" s="139">
        <f>S122+S118+S114+S64+S60</f>
        <v>0</v>
      </c>
      <c r="T126" s="157">
        <f>T122+T118+T114+T64+T60</f>
        <v>0</v>
      </c>
      <c r="U126" s="156"/>
      <c r="V126" s="139">
        <f>V122+V118+V114+V64+V60</f>
        <v>0</v>
      </c>
      <c r="W126" s="158">
        <f>W122+W118+W114+W64+W60</f>
        <v>254040</v>
      </c>
      <c r="X126" s="172">
        <f>X122+X118+X114+X64+X60</f>
        <v>243484</v>
      </c>
      <c r="Y126" s="173">
        <f t="shared" si="16"/>
        <v>10556</v>
      </c>
      <c r="Z126" s="173">
        <f t="shared" si="17"/>
        <v>4.1552511415525115E-2</v>
      </c>
      <c r="AA126" s="144"/>
      <c r="AB126" s="7"/>
      <c r="AC126" s="7"/>
      <c r="AD126" s="7"/>
      <c r="AE126" s="7"/>
      <c r="AF126" s="7"/>
      <c r="AG126" s="7"/>
    </row>
    <row r="127" spans="1:33" ht="30" customHeight="1" x14ac:dyDescent="0.2">
      <c r="A127" s="174" t="s">
        <v>68</v>
      </c>
      <c r="B127" s="175">
        <v>5</v>
      </c>
      <c r="C127" s="323" t="s">
        <v>179</v>
      </c>
      <c r="D127" s="71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3"/>
      <c r="X127" s="73"/>
      <c r="Y127" s="177"/>
      <c r="Z127" s="73"/>
      <c r="AA127" s="74"/>
      <c r="AB127" s="7"/>
      <c r="AC127" s="7"/>
      <c r="AD127" s="7"/>
      <c r="AE127" s="7"/>
      <c r="AF127" s="7"/>
      <c r="AG127" s="7"/>
    </row>
    <row r="128" spans="1:33" ht="30" customHeight="1" x14ac:dyDescent="0.2">
      <c r="A128" s="75" t="s">
        <v>70</v>
      </c>
      <c r="B128" s="122" t="s">
        <v>180</v>
      </c>
      <c r="C128" s="107" t="s">
        <v>181</v>
      </c>
      <c r="D128" s="108"/>
      <c r="E128" s="109">
        <f>SUM(E129:E131)</f>
        <v>600</v>
      </c>
      <c r="F128" s="110"/>
      <c r="G128" s="111">
        <f>SUM(G129:G131)</f>
        <v>41500</v>
      </c>
      <c r="H128" s="109">
        <f>SUM(H129:H131)</f>
        <v>6</v>
      </c>
      <c r="I128" s="110"/>
      <c r="J128" s="111">
        <f>SUM(J129:J131)</f>
        <v>41500</v>
      </c>
      <c r="K128" s="109">
        <f>SUM(K129:K131)</f>
        <v>0</v>
      </c>
      <c r="L128" s="110"/>
      <c r="M128" s="111">
        <f>SUM(M129:M131)</f>
        <v>0</v>
      </c>
      <c r="N128" s="109">
        <f>SUM(N129:N131)</f>
        <v>0</v>
      </c>
      <c r="O128" s="110"/>
      <c r="P128" s="111">
        <f>SUM(P129:P131)</f>
        <v>0</v>
      </c>
      <c r="Q128" s="109">
        <f>SUM(Q129:Q131)</f>
        <v>0</v>
      </c>
      <c r="R128" s="110"/>
      <c r="S128" s="111">
        <f>SUM(S129:S131)</f>
        <v>0</v>
      </c>
      <c r="T128" s="109">
        <f>SUM(T129:T131)</f>
        <v>0</v>
      </c>
      <c r="U128" s="110"/>
      <c r="V128" s="111">
        <f>SUM(V129:V131)</f>
        <v>0</v>
      </c>
      <c r="W128" s="178">
        <f>SUM(W129:W131)</f>
        <v>41500</v>
      </c>
      <c r="X128" s="178">
        <f>SUM(X129:X131)</f>
        <v>41500</v>
      </c>
      <c r="Y128" s="178">
        <f t="shared" ref="Y128:Y140" si="18">W128-X128</f>
        <v>0</v>
      </c>
      <c r="Z128" s="83">
        <f t="shared" ref="Z128:Z140" si="19">Y128/W128</f>
        <v>0</v>
      </c>
      <c r="AA128" s="113"/>
      <c r="AB128" s="98"/>
      <c r="AC128" s="98"/>
      <c r="AD128" s="98"/>
      <c r="AE128" s="98"/>
      <c r="AF128" s="98"/>
      <c r="AG128" s="98"/>
    </row>
    <row r="129" spans="1:33" ht="78.75" customHeight="1" x14ac:dyDescent="0.2">
      <c r="A129" s="86" t="s">
        <v>73</v>
      </c>
      <c r="B129" s="287" t="s">
        <v>182</v>
      </c>
      <c r="C129" s="302" t="s">
        <v>408</v>
      </c>
      <c r="D129" s="89" t="s">
        <v>184</v>
      </c>
      <c r="E129" s="90">
        <v>100</v>
      </c>
      <c r="F129" s="91">
        <v>165</v>
      </c>
      <c r="G129" s="92">
        <f>E129*F129</f>
        <v>16500</v>
      </c>
      <c r="H129" s="90">
        <v>4</v>
      </c>
      <c r="I129" s="91">
        <v>4125</v>
      </c>
      <c r="J129" s="92">
        <f>H129*I129</f>
        <v>16500</v>
      </c>
      <c r="K129" s="90"/>
      <c r="L129" s="91"/>
      <c r="M129" s="92">
        <f>K129*L129</f>
        <v>0</v>
      </c>
      <c r="N129" s="90"/>
      <c r="O129" s="91"/>
      <c r="P129" s="92">
        <f>N129*O129</f>
        <v>0</v>
      </c>
      <c r="Q129" s="90"/>
      <c r="R129" s="91"/>
      <c r="S129" s="92">
        <f>Q129*R129</f>
        <v>0</v>
      </c>
      <c r="T129" s="90"/>
      <c r="U129" s="91"/>
      <c r="V129" s="92">
        <f>T129*U129</f>
        <v>0</v>
      </c>
      <c r="W129" s="93">
        <f>G129+M129+S129</f>
        <v>16500</v>
      </c>
      <c r="X129" s="94">
        <f>J129+P129+V129</f>
        <v>16500</v>
      </c>
      <c r="Y129" s="94">
        <f t="shared" si="18"/>
        <v>0</v>
      </c>
      <c r="Z129" s="95">
        <f t="shared" si="19"/>
        <v>0</v>
      </c>
      <c r="AA129" s="96" t="s">
        <v>444</v>
      </c>
      <c r="AB129" s="98"/>
      <c r="AC129" s="98"/>
      <c r="AD129" s="98"/>
      <c r="AE129" s="98"/>
      <c r="AF129" s="98"/>
      <c r="AG129" s="98"/>
    </row>
    <row r="130" spans="1:33" ht="65.25" customHeight="1" x14ac:dyDescent="0.2">
      <c r="A130" s="86" t="s">
        <v>73</v>
      </c>
      <c r="B130" s="287" t="s">
        <v>185</v>
      </c>
      <c r="C130" s="194" t="s">
        <v>409</v>
      </c>
      <c r="D130" s="89" t="s">
        <v>184</v>
      </c>
      <c r="E130" s="90">
        <v>500</v>
      </c>
      <c r="F130" s="91">
        <v>50</v>
      </c>
      <c r="G130" s="92">
        <f>E130*F130</f>
        <v>25000</v>
      </c>
      <c r="H130" s="90">
        <v>2</v>
      </c>
      <c r="I130" s="91">
        <v>12500</v>
      </c>
      <c r="J130" s="92">
        <f>H130*I130</f>
        <v>25000</v>
      </c>
      <c r="K130" s="90"/>
      <c r="L130" s="91"/>
      <c r="M130" s="92">
        <f>K130*L130</f>
        <v>0</v>
      </c>
      <c r="N130" s="90"/>
      <c r="O130" s="91"/>
      <c r="P130" s="92">
        <f>N130*O130</f>
        <v>0</v>
      </c>
      <c r="Q130" s="90"/>
      <c r="R130" s="91"/>
      <c r="S130" s="92">
        <f>Q130*R130</f>
        <v>0</v>
      </c>
      <c r="T130" s="90"/>
      <c r="U130" s="91"/>
      <c r="V130" s="92">
        <f>T130*U130</f>
        <v>0</v>
      </c>
      <c r="W130" s="93">
        <f>G130+M130+S130</f>
        <v>25000</v>
      </c>
      <c r="X130" s="94">
        <f>J130+P130+V130</f>
        <v>25000</v>
      </c>
      <c r="Y130" s="94">
        <f t="shared" si="18"/>
        <v>0</v>
      </c>
      <c r="Z130" s="95">
        <f t="shared" si="19"/>
        <v>0</v>
      </c>
      <c r="AA130" s="96" t="s">
        <v>445</v>
      </c>
      <c r="AB130" s="98"/>
      <c r="AC130" s="98"/>
      <c r="AD130" s="98"/>
      <c r="AE130" s="98"/>
      <c r="AF130" s="98"/>
      <c r="AG130" s="98"/>
    </row>
    <row r="131" spans="1:33" ht="30" customHeight="1" x14ac:dyDescent="0.2">
      <c r="A131" s="99" t="s">
        <v>73</v>
      </c>
      <c r="B131" s="100" t="s">
        <v>186</v>
      </c>
      <c r="C131" s="179" t="s">
        <v>183</v>
      </c>
      <c r="D131" s="171" t="s">
        <v>184</v>
      </c>
      <c r="E131" s="102"/>
      <c r="F131" s="103"/>
      <c r="G131" s="104">
        <f>E131*F131</f>
        <v>0</v>
      </c>
      <c r="H131" s="102"/>
      <c r="I131" s="103"/>
      <c r="J131" s="104">
        <f>H131*I131</f>
        <v>0</v>
      </c>
      <c r="K131" s="102"/>
      <c r="L131" s="103"/>
      <c r="M131" s="104">
        <f>K131*L131</f>
        <v>0</v>
      </c>
      <c r="N131" s="102"/>
      <c r="O131" s="103"/>
      <c r="P131" s="104">
        <f>N131*O131</f>
        <v>0</v>
      </c>
      <c r="Q131" s="102"/>
      <c r="R131" s="103"/>
      <c r="S131" s="104">
        <f>Q131*R131</f>
        <v>0</v>
      </c>
      <c r="T131" s="102"/>
      <c r="U131" s="103"/>
      <c r="V131" s="104">
        <f>T131*U131</f>
        <v>0</v>
      </c>
      <c r="W131" s="105">
        <f>G131+M131+S131</f>
        <v>0</v>
      </c>
      <c r="X131" s="94">
        <f>J131+P131+V131</f>
        <v>0</v>
      </c>
      <c r="Y131" s="94">
        <f t="shared" si="18"/>
        <v>0</v>
      </c>
      <c r="Z131" s="95" t="e">
        <f t="shared" si="19"/>
        <v>#DIV/0!</v>
      </c>
      <c r="AA131" s="106"/>
      <c r="AB131" s="98"/>
      <c r="AC131" s="98"/>
      <c r="AD131" s="98"/>
      <c r="AE131" s="98"/>
      <c r="AF131" s="98"/>
      <c r="AG131" s="98"/>
    </row>
    <row r="132" spans="1:33" ht="30" customHeight="1" x14ac:dyDescent="0.2">
      <c r="A132" s="75" t="s">
        <v>70</v>
      </c>
      <c r="B132" s="122" t="s">
        <v>187</v>
      </c>
      <c r="C132" s="107" t="s">
        <v>188</v>
      </c>
      <c r="D132" s="180"/>
      <c r="E132" s="181">
        <f>SUM(E133:E135)</f>
        <v>0</v>
      </c>
      <c r="F132" s="110"/>
      <c r="G132" s="111">
        <f>SUM(G133:G135)</f>
        <v>0</v>
      </c>
      <c r="H132" s="181">
        <f>SUM(H133:H135)</f>
        <v>0</v>
      </c>
      <c r="I132" s="110"/>
      <c r="J132" s="111">
        <f>SUM(J133:J135)</f>
        <v>0</v>
      </c>
      <c r="K132" s="181">
        <f>SUM(K133:K135)</f>
        <v>0</v>
      </c>
      <c r="L132" s="110"/>
      <c r="M132" s="111">
        <f>SUM(M133:M135)</f>
        <v>0</v>
      </c>
      <c r="N132" s="181">
        <f>SUM(N133:N135)</f>
        <v>0</v>
      </c>
      <c r="O132" s="110"/>
      <c r="P132" s="111">
        <f>SUM(P133:P135)</f>
        <v>0</v>
      </c>
      <c r="Q132" s="181">
        <f>SUM(Q133:Q135)</f>
        <v>0</v>
      </c>
      <c r="R132" s="110"/>
      <c r="S132" s="111">
        <f>SUM(S133:S135)</f>
        <v>0</v>
      </c>
      <c r="T132" s="181">
        <f>SUM(T133:T135)</f>
        <v>0</v>
      </c>
      <c r="U132" s="110"/>
      <c r="V132" s="111">
        <f>SUM(V133:V135)</f>
        <v>0</v>
      </c>
      <c r="W132" s="178">
        <f>SUM(W133:W135)</f>
        <v>0</v>
      </c>
      <c r="X132" s="178">
        <f>SUM(X133:X135)</f>
        <v>0</v>
      </c>
      <c r="Y132" s="178">
        <f t="shared" si="18"/>
        <v>0</v>
      </c>
      <c r="Z132" s="178" t="e">
        <f t="shared" si="19"/>
        <v>#DIV/0!</v>
      </c>
      <c r="AA132" s="113"/>
      <c r="AB132" s="98"/>
      <c r="AC132" s="98"/>
      <c r="AD132" s="98"/>
      <c r="AE132" s="98"/>
      <c r="AF132" s="98"/>
      <c r="AG132" s="98"/>
    </row>
    <row r="133" spans="1:33" ht="30" customHeight="1" x14ac:dyDescent="0.2">
      <c r="A133" s="86" t="s">
        <v>73</v>
      </c>
      <c r="B133" s="87" t="s">
        <v>189</v>
      </c>
      <c r="C133" s="179" t="s">
        <v>190</v>
      </c>
      <c r="D133" s="182" t="s">
        <v>108</v>
      </c>
      <c r="E133" s="90"/>
      <c r="F133" s="91"/>
      <c r="G133" s="92">
        <f>E133*F133</f>
        <v>0</v>
      </c>
      <c r="H133" s="90"/>
      <c r="I133" s="91"/>
      <c r="J133" s="92">
        <f>H133*I133</f>
        <v>0</v>
      </c>
      <c r="K133" s="90"/>
      <c r="L133" s="91"/>
      <c r="M133" s="92">
        <f>K133*L133</f>
        <v>0</v>
      </c>
      <c r="N133" s="90"/>
      <c r="O133" s="91"/>
      <c r="P133" s="92">
        <f>N133*O133</f>
        <v>0</v>
      </c>
      <c r="Q133" s="90"/>
      <c r="R133" s="91"/>
      <c r="S133" s="92">
        <f>Q133*R133</f>
        <v>0</v>
      </c>
      <c r="T133" s="90"/>
      <c r="U133" s="91"/>
      <c r="V133" s="92">
        <f>T133*U133</f>
        <v>0</v>
      </c>
      <c r="W133" s="93">
        <f>G133+M133+S133</f>
        <v>0</v>
      </c>
      <c r="X133" s="94">
        <f>J133+P133+V133</f>
        <v>0</v>
      </c>
      <c r="Y133" s="94">
        <f t="shared" si="18"/>
        <v>0</v>
      </c>
      <c r="Z133" s="95" t="e">
        <f t="shared" si="19"/>
        <v>#DIV/0!</v>
      </c>
      <c r="AA133" s="96"/>
      <c r="AB133" s="98"/>
      <c r="AC133" s="98"/>
      <c r="AD133" s="98"/>
      <c r="AE133" s="98"/>
      <c r="AF133" s="98"/>
      <c r="AG133" s="98"/>
    </row>
    <row r="134" spans="1:33" ht="30" customHeight="1" x14ac:dyDescent="0.2">
      <c r="A134" s="86" t="s">
        <v>73</v>
      </c>
      <c r="B134" s="87" t="s">
        <v>191</v>
      </c>
      <c r="C134" s="154" t="s">
        <v>190</v>
      </c>
      <c r="D134" s="169" t="s">
        <v>108</v>
      </c>
      <c r="E134" s="90"/>
      <c r="F134" s="91"/>
      <c r="G134" s="92">
        <f>E134*F134</f>
        <v>0</v>
      </c>
      <c r="H134" s="90"/>
      <c r="I134" s="91"/>
      <c r="J134" s="92">
        <f>H134*I134</f>
        <v>0</v>
      </c>
      <c r="K134" s="90"/>
      <c r="L134" s="91"/>
      <c r="M134" s="92">
        <f>K134*L134</f>
        <v>0</v>
      </c>
      <c r="N134" s="90"/>
      <c r="O134" s="91"/>
      <c r="P134" s="92">
        <f>N134*O134</f>
        <v>0</v>
      </c>
      <c r="Q134" s="90"/>
      <c r="R134" s="91"/>
      <c r="S134" s="92">
        <f>Q134*R134</f>
        <v>0</v>
      </c>
      <c r="T134" s="90"/>
      <c r="U134" s="91"/>
      <c r="V134" s="92">
        <f>T134*U134</f>
        <v>0</v>
      </c>
      <c r="W134" s="93">
        <f>G134+M134+S134</f>
        <v>0</v>
      </c>
      <c r="X134" s="94">
        <f>J134+P134+V134</f>
        <v>0</v>
      </c>
      <c r="Y134" s="94">
        <f t="shared" si="18"/>
        <v>0</v>
      </c>
      <c r="Z134" s="95" t="e">
        <f t="shared" si="19"/>
        <v>#DIV/0!</v>
      </c>
      <c r="AA134" s="96"/>
      <c r="AB134" s="98"/>
      <c r="AC134" s="98"/>
      <c r="AD134" s="98"/>
      <c r="AE134" s="98"/>
      <c r="AF134" s="98"/>
      <c r="AG134" s="98"/>
    </row>
    <row r="135" spans="1:33" ht="30" customHeight="1" x14ac:dyDescent="0.2">
      <c r="A135" s="99" t="s">
        <v>73</v>
      </c>
      <c r="B135" s="100" t="s">
        <v>192</v>
      </c>
      <c r="C135" s="130" t="s">
        <v>190</v>
      </c>
      <c r="D135" s="171" t="s">
        <v>108</v>
      </c>
      <c r="E135" s="102"/>
      <c r="F135" s="103"/>
      <c r="G135" s="104">
        <f>E135*F135</f>
        <v>0</v>
      </c>
      <c r="H135" s="102"/>
      <c r="I135" s="103"/>
      <c r="J135" s="104">
        <f>H135*I135</f>
        <v>0</v>
      </c>
      <c r="K135" s="102"/>
      <c r="L135" s="103"/>
      <c r="M135" s="104">
        <f>K135*L135</f>
        <v>0</v>
      </c>
      <c r="N135" s="102"/>
      <c r="O135" s="103"/>
      <c r="P135" s="104">
        <f>N135*O135</f>
        <v>0</v>
      </c>
      <c r="Q135" s="102"/>
      <c r="R135" s="103"/>
      <c r="S135" s="104">
        <f>Q135*R135</f>
        <v>0</v>
      </c>
      <c r="T135" s="102"/>
      <c r="U135" s="103"/>
      <c r="V135" s="104">
        <f>T135*U135</f>
        <v>0</v>
      </c>
      <c r="W135" s="105">
        <f>G135+M135+S135</f>
        <v>0</v>
      </c>
      <c r="X135" s="94">
        <f>J135+P135+V135</f>
        <v>0</v>
      </c>
      <c r="Y135" s="94">
        <f t="shared" si="18"/>
        <v>0</v>
      </c>
      <c r="Z135" s="95" t="e">
        <f t="shared" si="19"/>
        <v>#DIV/0!</v>
      </c>
      <c r="AA135" s="106"/>
      <c r="AB135" s="98"/>
      <c r="AC135" s="98"/>
      <c r="AD135" s="98"/>
      <c r="AE135" s="98"/>
      <c r="AF135" s="98"/>
      <c r="AG135" s="98"/>
    </row>
    <row r="136" spans="1:33" ht="30" customHeight="1" x14ac:dyDescent="0.2">
      <c r="A136" s="75" t="s">
        <v>70</v>
      </c>
      <c r="B136" s="122" t="s">
        <v>193</v>
      </c>
      <c r="C136" s="183" t="s">
        <v>194</v>
      </c>
      <c r="D136" s="184"/>
      <c r="E136" s="181">
        <f>SUM(E137:E139)</f>
        <v>0</v>
      </c>
      <c r="F136" s="110"/>
      <c r="G136" s="111">
        <f>SUM(G137:G139)</f>
        <v>0</v>
      </c>
      <c r="H136" s="181">
        <f>SUM(H137:H139)</f>
        <v>0</v>
      </c>
      <c r="I136" s="110"/>
      <c r="J136" s="111">
        <f>SUM(J137:J139)</f>
        <v>0</v>
      </c>
      <c r="K136" s="181">
        <f>SUM(K137:K139)</f>
        <v>0</v>
      </c>
      <c r="L136" s="110"/>
      <c r="M136" s="111">
        <f>SUM(M137:M139)</f>
        <v>0</v>
      </c>
      <c r="N136" s="181">
        <f>SUM(N137:N139)</f>
        <v>0</v>
      </c>
      <c r="O136" s="110"/>
      <c r="P136" s="111">
        <f>SUM(P137:P139)</f>
        <v>0</v>
      </c>
      <c r="Q136" s="181">
        <f>SUM(Q137:Q139)</f>
        <v>0</v>
      </c>
      <c r="R136" s="110"/>
      <c r="S136" s="111">
        <f>SUM(S137:S139)</f>
        <v>0</v>
      </c>
      <c r="T136" s="181">
        <f>SUM(T137:T139)</f>
        <v>0</v>
      </c>
      <c r="U136" s="110"/>
      <c r="V136" s="111">
        <f>SUM(V137:V139)</f>
        <v>0</v>
      </c>
      <c r="W136" s="178">
        <f>SUM(W137:W139)</f>
        <v>0</v>
      </c>
      <c r="X136" s="178">
        <f>SUM(X137:X139)</f>
        <v>0</v>
      </c>
      <c r="Y136" s="178">
        <f t="shared" si="18"/>
        <v>0</v>
      </c>
      <c r="Z136" s="178" t="e">
        <f t="shared" si="19"/>
        <v>#DIV/0!</v>
      </c>
      <c r="AA136" s="113"/>
      <c r="AB136" s="98"/>
      <c r="AC136" s="98"/>
      <c r="AD136" s="98"/>
      <c r="AE136" s="98"/>
      <c r="AF136" s="98"/>
      <c r="AG136" s="98"/>
    </row>
    <row r="137" spans="1:33" ht="30" customHeight="1" x14ac:dyDescent="0.2">
      <c r="A137" s="86" t="s">
        <v>73</v>
      </c>
      <c r="B137" s="87" t="s">
        <v>195</v>
      </c>
      <c r="C137" s="185" t="s">
        <v>114</v>
      </c>
      <c r="D137" s="186" t="s">
        <v>115</v>
      </c>
      <c r="E137" s="90"/>
      <c r="F137" s="91"/>
      <c r="G137" s="92">
        <f>E137*F137</f>
        <v>0</v>
      </c>
      <c r="H137" s="90"/>
      <c r="I137" s="91"/>
      <c r="J137" s="92">
        <f>H137*I137</f>
        <v>0</v>
      </c>
      <c r="K137" s="90"/>
      <c r="L137" s="91"/>
      <c r="M137" s="92">
        <f>K137*L137</f>
        <v>0</v>
      </c>
      <c r="N137" s="90"/>
      <c r="O137" s="91"/>
      <c r="P137" s="92">
        <f>N137*O137</f>
        <v>0</v>
      </c>
      <c r="Q137" s="90"/>
      <c r="R137" s="91"/>
      <c r="S137" s="92">
        <f>Q137*R137</f>
        <v>0</v>
      </c>
      <c r="T137" s="90"/>
      <c r="U137" s="91"/>
      <c r="V137" s="92">
        <f>T137*U137</f>
        <v>0</v>
      </c>
      <c r="W137" s="93">
        <f>G137+M137+S137</f>
        <v>0</v>
      </c>
      <c r="X137" s="94">
        <f>J137+P137+V137</f>
        <v>0</v>
      </c>
      <c r="Y137" s="94">
        <f t="shared" si="18"/>
        <v>0</v>
      </c>
      <c r="Z137" s="95" t="e">
        <f t="shared" si="19"/>
        <v>#DIV/0!</v>
      </c>
      <c r="AA137" s="96"/>
      <c r="AB137" s="97"/>
      <c r="AC137" s="98"/>
      <c r="AD137" s="98"/>
      <c r="AE137" s="98"/>
      <c r="AF137" s="98"/>
      <c r="AG137" s="98"/>
    </row>
    <row r="138" spans="1:33" ht="30" customHeight="1" x14ac:dyDescent="0.2">
      <c r="A138" s="86" t="s">
        <v>73</v>
      </c>
      <c r="B138" s="87" t="s">
        <v>196</v>
      </c>
      <c r="C138" s="185" t="s">
        <v>114</v>
      </c>
      <c r="D138" s="186" t="s">
        <v>115</v>
      </c>
      <c r="E138" s="90"/>
      <c r="F138" s="91"/>
      <c r="G138" s="92">
        <f>E138*F138</f>
        <v>0</v>
      </c>
      <c r="H138" s="90"/>
      <c r="I138" s="91"/>
      <c r="J138" s="92">
        <f>H138*I138</f>
        <v>0</v>
      </c>
      <c r="K138" s="90"/>
      <c r="L138" s="91"/>
      <c r="M138" s="92">
        <f>K138*L138</f>
        <v>0</v>
      </c>
      <c r="N138" s="90"/>
      <c r="O138" s="91"/>
      <c r="P138" s="92">
        <f>N138*O138</f>
        <v>0</v>
      </c>
      <c r="Q138" s="90"/>
      <c r="R138" s="91"/>
      <c r="S138" s="92">
        <f>Q138*R138</f>
        <v>0</v>
      </c>
      <c r="T138" s="90"/>
      <c r="U138" s="91"/>
      <c r="V138" s="92">
        <f>T138*U138</f>
        <v>0</v>
      </c>
      <c r="W138" s="93">
        <f>G138+M138+S138</f>
        <v>0</v>
      </c>
      <c r="X138" s="94">
        <f>J138+P138+V138</f>
        <v>0</v>
      </c>
      <c r="Y138" s="94">
        <f t="shared" si="18"/>
        <v>0</v>
      </c>
      <c r="Z138" s="95" t="e">
        <f t="shared" si="19"/>
        <v>#DIV/0!</v>
      </c>
      <c r="AA138" s="96"/>
      <c r="AB138" s="98"/>
      <c r="AC138" s="98"/>
      <c r="AD138" s="98"/>
      <c r="AE138" s="98"/>
      <c r="AF138" s="98"/>
      <c r="AG138" s="98"/>
    </row>
    <row r="139" spans="1:33" ht="30" customHeight="1" x14ac:dyDescent="0.2">
      <c r="A139" s="99" t="s">
        <v>73</v>
      </c>
      <c r="B139" s="100" t="s">
        <v>197</v>
      </c>
      <c r="C139" s="187" t="s">
        <v>114</v>
      </c>
      <c r="D139" s="186" t="s">
        <v>115</v>
      </c>
      <c r="E139" s="116"/>
      <c r="F139" s="117"/>
      <c r="G139" s="118">
        <f>E139*F139</f>
        <v>0</v>
      </c>
      <c r="H139" s="116"/>
      <c r="I139" s="117"/>
      <c r="J139" s="118">
        <f>H139*I139</f>
        <v>0</v>
      </c>
      <c r="K139" s="116"/>
      <c r="L139" s="117"/>
      <c r="M139" s="118">
        <f>K139*L139</f>
        <v>0</v>
      </c>
      <c r="N139" s="116"/>
      <c r="O139" s="117"/>
      <c r="P139" s="118">
        <f>N139*O139</f>
        <v>0</v>
      </c>
      <c r="Q139" s="116"/>
      <c r="R139" s="117"/>
      <c r="S139" s="118">
        <f>Q139*R139</f>
        <v>0</v>
      </c>
      <c r="T139" s="116"/>
      <c r="U139" s="117"/>
      <c r="V139" s="118">
        <f>T139*U139</f>
        <v>0</v>
      </c>
      <c r="W139" s="105">
        <f>G139+M139+S139</f>
        <v>0</v>
      </c>
      <c r="X139" s="94">
        <f>J139+P139+V139</f>
        <v>0</v>
      </c>
      <c r="Y139" s="94">
        <f t="shared" si="18"/>
        <v>0</v>
      </c>
      <c r="Z139" s="95" t="e">
        <f t="shared" si="19"/>
        <v>#DIV/0!</v>
      </c>
      <c r="AA139" s="119"/>
      <c r="AB139" s="98"/>
      <c r="AC139" s="98"/>
      <c r="AD139" s="98"/>
      <c r="AE139" s="98"/>
      <c r="AF139" s="98"/>
      <c r="AG139" s="98"/>
    </row>
    <row r="140" spans="1:33" ht="39.75" customHeight="1" x14ac:dyDescent="0.2">
      <c r="A140" s="463" t="s">
        <v>198</v>
      </c>
      <c r="B140" s="444"/>
      <c r="C140" s="444"/>
      <c r="D140" s="445"/>
      <c r="E140" s="156"/>
      <c r="F140" s="156"/>
      <c r="G140" s="139">
        <f>G128+G132+G136</f>
        <v>41500</v>
      </c>
      <c r="H140" s="156"/>
      <c r="I140" s="156"/>
      <c r="J140" s="139">
        <f>J128+J132+J136</f>
        <v>41500</v>
      </c>
      <c r="K140" s="156"/>
      <c r="L140" s="156"/>
      <c r="M140" s="139">
        <f>M128+M132+M136</f>
        <v>0</v>
      </c>
      <c r="N140" s="156"/>
      <c r="O140" s="156"/>
      <c r="P140" s="139">
        <f>P128+P132+P136</f>
        <v>0</v>
      </c>
      <c r="Q140" s="156"/>
      <c r="R140" s="156"/>
      <c r="S140" s="139">
        <f>S128+S132+S136</f>
        <v>0</v>
      </c>
      <c r="T140" s="156"/>
      <c r="U140" s="156"/>
      <c r="V140" s="139">
        <f>V128+V132+V136</f>
        <v>0</v>
      </c>
      <c r="W140" s="158">
        <f>W128+W132+W136</f>
        <v>41500</v>
      </c>
      <c r="X140" s="158">
        <f>X128+X132+X136</f>
        <v>41500</v>
      </c>
      <c r="Y140" s="158">
        <f t="shared" si="18"/>
        <v>0</v>
      </c>
      <c r="Z140" s="158">
        <f t="shared" si="19"/>
        <v>0</v>
      </c>
      <c r="AA140" s="144"/>
      <c r="AB140" s="5"/>
      <c r="AC140" s="7"/>
      <c r="AD140" s="7"/>
      <c r="AE140" s="7"/>
      <c r="AF140" s="7"/>
      <c r="AG140" s="7"/>
    </row>
    <row r="141" spans="1:33" ht="30" customHeight="1" x14ac:dyDescent="0.2">
      <c r="A141" s="145" t="s">
        <v>68</v>
      </c>
      <c r="B141" s="146">
        <v>6</v>
      </c>
      <c r="C141" s="147" t="s">
        <v>199</v>
      </c>
      <c r="D141" s="148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3"/>
      <c r="X141" s="73"/>
      <c r="Y141" s="177"/>
      <c r="Z141" s="73"/>
      <c r="AA141" s="74"/>
      <c r="AB141" s="7"/>
      <c r="AC141" s="7"/>
      <c r="AD141" s="7"/>
      <c r="AE141" s="7"/>
      <c r="AF141" s="7"/>
      <c r="AG141" s="7"/>
    </row>
    <row r="142" spans="1:33" ht="30" customHeight="1" x14ac:dyDescent="0.2">
      <c r="A142" s="75" t="s">
        <v>70</v>
      </c>
      <c r="B142" s="122" t="s">
        <v>200</v>
      </c>
      <c r="C142" s="188" t="s">
        <v>201</v>
      </c>
      <c r="D142" s="78"/>
      <c r="E142" s="79">
        <f>SUM(E143:E145)</f>
        <v>0</v>
      </c>
      <c r="F142" s="80"/>
      <c r="G142" s="81">
        <f>SUM(G143:G145)</f>
        <v>0</v>
      </c>
      <c r="H142" s="79">
        <f>SUM(H143:H145)</f>
        <v>0</v>
      </c>
      <c r="I142" s="80"/>
      <c r="J142" s="81">
        <f>SUM(J143:J145)</f>
        <v>0</v>
      </c>
      <c r="K142" s="79">
        <f>SUM(K143:K145)</f>
        <v>0</v>
      </c>
      <c r="L142" s="80"/>
      <c r="M142" s="81">
        <f>SUM(M143:M145)</f>
        <v>0</v>
      </c>
      <c r="N142" s="79">
        <f>SUM(N143:N145)</f>
        <v>0</v>
      </c>
      <c r="O142" s="80"/>
      <c r="P142" s="81">
        <f>SUM(P143:P145)</f>
        <v>0</v>
      </c>
      <c r="Q142" s="79">
        <f>SUM(Q143:Q145)</f>
        <v>0</v>
      </c>
      <c r="R142" s="80"/>
      <c r="S142" s="81">
        <f>SUM(S143:S145)</f>
        <v>0</v>
      </c>
      <c r="T142" s="79">
        <f>SUM(T143:T145)</f>
        <v>0</v>
      </c>
      <c r="U142" s="80"/>
      <c r="V142" s="81">
        <f>SUM(V143:V145)</f>
        <v>0</v>
      </c>
      <c r="W142" s="81">
        <f>SUM(W143:W145)</f>
        <v>0</v>
      </c>
      <c r="X142" s="81">
        <f>SUM(X143:X145)</f>
        <v>0</v>
      </c>
      <c r="Y142" s="81">
        <f t="shared" ref="Y142:Y154" si="20">W142-X142</f>
        <v>0</v>
      </c>
      <c r="Z142" s="83" t="e">
        <f t="shared" ref="Z142:Z154" si="21">Y142/W142</f>
        <v>#DIV/0!</v>
      </c>
      <c r="AA142" s="84"/>
      <c r="AB142" s="85"/>
      <c r="AC142" s="85"/>
      <c r="AD142" s="85"/>
      <c r="AE142" s="85"/>
      <c r="AF142" s="85"/>
      <c r="AG142" s="85"/>
    </row>
    <row r="143" spans="1:33" ht="30" customHeight="1" x14ac:dyDescent="0.2">
      <c r="A143" s="86" t="s">
        <v>73</v>
      </c>
      <c r="B143" s="87" t="s">
        <v>202</v>
      </c>
      <c r="C143" s="154" t="s">
        <v>203</v>
      </c>
      <c r="D143" s="89" t="s">
        <v>108</v>
      </c>
      <c r="E143" s="90"/>
      <c r="F143" s="91"/>
      <c r="G143" s="92">
        <f>E143*F143</f>
        <v>0</v>
      </c>
      <c r="H143" s="90"/>
      <c r="I143" s="91"/>
      <c r="J143" s="92">
        <f>H143*I143</f>
        <v>0</v>
      </c>
      <c r="K143" s="90"/>
      <c r="L143" s="91"/>
      <c r="M143" s="92">
        <f>K143*L143</f>
        <v>0</v>
      </c>
      <c r="N143" s="90"/>
      <c r="O143" s="91"/>
      <c r="P143" s="92">
        <f>N143*O143</f>
        <v>0</v>
      </c>
      <c r="Q143" s="90"/>
      <c r="R143" s="91"/>
      <c r="S143" s="92">
        <f>Q143*R143</f>
        <v>0</v>
      </c>
      <c r="T143" s="90"/>
      <c r="U143" s="91"/>
      <c r="V143" s="92">
        <f>T143*U143</f>
        <v>0</v>
      </c>
      <c r="W143" s="93">
        <f>G143+M143+S143</f>
        <v>0</v>
      </c>
      <c r="X143" s="94">
        <f>J143+P143+V143</f>
        <v>0</v>
      </c>
      <c r="Y143" s="94">
        <f t="shared" si="20"/>
        <v>0</v>
      </c>
      <c r="Z143" s="95" t="e">
        <f t="shared" si="21"/>
        <v>#DIV/0!</v>
      </c>
      <c r="AA143" s="96"/>
      <c r="AB143" s="98"/>
      <c r="AC143" s="98"/>
      <c r="AD143" s="98"/>
      <c r="AE143" s="98"/>
      <c r="AF143" s="98"/>
      <c r="AG143" s="98"/>
    </row>
    <row r="144" spans="1:33" ht="30" customHeight="1" x14ac:dyDescent="0.2">
      <c r="A144" s="86" t="s">
        <v>73</v>
      </c>
      <c r="B144" s="87" t="s">
        <v>204</v>
      </c>
      <c r="C144" s="154" t="s">
        <v>203</v>
      </c>
      <c r="D144" s="89" t="s">
        <v>108</v>
      </c>
      <c r="E144" s="90"/>
      <c r="F144" s="91"/>
      <c r="G144" s="92">
        <f>E144*F144</f>
        <v>0</v>
      </c>
      <c r="H144" s="90"/>
      <c r="I144" s="91"/>
      <c r="J144" s="92">
        <f>H144*I144</f>
        <v>0</v>
      </c>
      <c r="K144" s="90"/>
      <c r="L144" s="91"/>
      <c r="M144" s="92">
        <f>K144*L144</f>
        <v>0</v>
      </c>
      <c r="N144" s="90"/>
      <c r="O144" s="91"/>
      <c r="P144" s="92">
        <f>N144*O144</f>
        <v>0</v>
      </c>
      <c r="Q144" s="90"/>
      <c r="R144" s="91"/>
      <c r="S144" s="92">
        <f>Q144*R144</f>
        <v>0</v>
      </c>
      <c r="T144" s="90"/>
      <c r="U144" s="91"/>
      <c r="V144" s="92">
        <f>T144*U144</f>
        <v>0</v>
      </c>
      <c r="W144" s="93">
        <f>G144+M144+S144</f>
        <v>0</v>
      </c>
      <c r="X144" s="94">
        <f>J144+P144+V144</f>
        <v>0</v>
      </c>
      <c r="Y144" s="94">
        <f t="shared" si="20"/>
        <v>0</v>
      </c>
      <c r="Z144" s="95" t="e">
        <f t="shared" si="21"/>
        <v>#DIV/0!</v>
      </c>
      <c r="AA144" s="96"/>
      <c r="AB144" s="98"/>
      <c r="AC144" s="98"/>
      <c r="AD144" s="98"/>
      <c r="AE144" s="98"/>
      <c r="AF144" s="98"/>
      <c r="AG144" s="98"/>
    </row>
    <row r="145" spans="1:33" ht="30" customHeight="1" x14ac:dyDescent="0.2">
      <c r="A145" s="99" t="s">
        <v>73</v>
      </c>
      <c r="B145" s="100" t="s">
        <v>205</v>
      </c>
      <c r="C145" s="130" t="s">
        <v>203</v>
      </c>
      <c r="D145" s="101" t="s">
        <v>108</v>
      </c>
      <c r="E145" s="102"/>
      <c r="F145" s="103"/>
      <c r="G145" s="104">
        <f>E145*F145</f>
        <v>0</v>
      </c>
      <c r="H145" s="102"/>
      <c r="I145" s="103"/>
      <c r="J145" s="104">
        <f>H145*I145</f>
        <v>0</v>
      </c>
      <c r="K145" s="102"/>
      <c r="L145" s="103"/>
      <c r="M145" s="104">
        <f>K145*L145</f>
        <v>0</v>
      </c>
      <c r="N145" s="102"/>
      <c r="O145" s="103"/>
      <c r="P145" s="104">
        <f>N145*O145</f>
        <v>0</v>
      </c>
      <c r="Q145" s="102"/>
      <c r="R145" s="103"/>
      <c r="S145" s="104">
        <f>Q145*R145</f>
        <v>0</v>
      </c>
      <c r="T145" s="102"/>
      <c r="U145" s="103"/>
      <c r="V145" s="104">
        <f>T145*U145</f>
        <v>0</v>
      </c>
      <c r="W145" s="105">
        <f>G145+M145+S145</f>
        <v>0</v>
      </c>
      <c r="X145" s="94">
        <f>J145+P145+V145</f>
        <v>0</v>
      </c>
      <c r="Y145" s="94">
        <f t="shared" si="20"/>
        <v>0</v>
      </c>
      <c r="Z145" s="95" t="e">
        <f t="shared" si="21"/>
        <v>#DIV/0!</v>
      </c>
      <c r="AA145" s="106"/>
      <c r="AB145" s="98"/>
      <c r="AC145" s="98"/>
      <c r="AD145" s="98"/>
      <c r="AE145" s="98"/>
      <c r="AF145" s="98"/>
      <c r="AG145" s="98"/>
    </row>
    <row r="146" spans="1:33" ht="30" customHeight="1" x14ac:dyDescent="0.2">
      <c r="A146" s="75" t="s">
        <v>68</v>
      </c>
      <c r="B146" s="122" t="s">
        <v>206</v>
      </c>
      <c r="C146" s="189" t="s">
        <v>207</v>
      </c>
      <c r="D146" s="108"/>
      <c r="E146" s="109">
        <f>SUM(E147:E149)</f>
        <v>0</v>
      </c>
      <c r="F146" s="110"/>
      <c r="G146" s="111">
        <f>SUM(G147:G149)</f>
        <v>0</v>
      </c>
      <c r="H146" s="109">
        <f>SUM(H147:H149)</f>
        <v>0</v>
      </c>
      <c r="I146" s="110"/>
      <c r="J146" s="111">
        <f>SUM(J147:J149)</f>
        <v>0</v>
      </c>
      <c r="K146" s="109">
        <f>SUM(K147:K149)</f>
        <v>0</v>
      </c>
      <c r="L146" s="110"/>
      <c r="M146" s="111">
        <f>SUM(M147:M149)</f>
        <v>0</v>
      </c>
      <c r="N146" s="109">
        <f>SUM(N147:N149)</f>
        <v>0</v>
      </c>
      <c r="O146" s="110"/>
      <c r="P146" s="111">
        <f>SUM(P147:P149)</f>
        <v>0</v>
      </c>
      <c r="Q146" s="109">
        <f>SUM(Q147:Q149)</f>
        <v>0</v>
      </c>
      <c r="R146" s="110"/>
      <c r="S146" s="111">
        <f>SUM(S147:S149)</f>
        <v>0</v>
      </c>
      <c r="T146" s="109">
        <f>SUM(T147:T149)</f>
        <v>0</v>
      </c>
      <c r="U146" s="110"/>
      <c r="V146" s="111">
        <f>SUM(V147:V149)</f>
        <v>0</v>
      </c>
      <c r="W146" s="111">
        <f>SUM(W147:W149)</f>
        <v>0</v>
      </c>
      <c r="X146" s="111">
        <f>SUM(X147:X149)</f>
        <v>0</v>
      </c>
      <c r="Y146" s="111">
        <f t="shared" si="20"/>
        <v>0</v>
      </c>
      <c r="Z146" s="111" t="e">
        <f t="shared" si="21"/>
        <v>#DIV/0!</v>
      </c>
      <c r="AA146" s="113"/>
      <c r="AB146" s="85"/>
      <c r="AC146" s="85"/>
      <c r="AD146" s="85"/>
      <c r="AE146" s="85"/>
      <c r="AF146" s="85"/>
      <c r="AG146" s="85"/>
    </row>
    <row r="147" spans="1:33" ht="30" customHeight="1" x14ac:dyDescent="0.2">
      <c r="A147" s="86" t="s">
        <v>73</v>
      </c>
      <c r="B147" s="87" t="s">
        <v>208</v>
      </c>
      <c r="C147" s="154" t="s">
        <v>203</v>
      </c>
      <c r="D147" s="89" t="s">
        <v>108</v>
      </c>
      <c r="E147" s="90"/>
      <c r="F147" s="91"/>
      <c r="G147" s="92">
        <f>E147*F147</f>
        <v>0</v>
      </c>
      <c r="H147" s="90"/>
      <c r="I147" s="91"/>
      <c r="J147" s="92">
        <f>H147*I147</f>
        <v>0</v>
      </c>
      <c r="K147" s="90"/>
      <c r="L147" s="91"/>
      <c r="M147" s="92">
        <f>K147*L147</f>
        <v>0</v>
      </c>
      <c r="N147" s="90"/>
      <c r="O147" s="91"/>
      <c r="P147" s="92">
        <f>N147*O147</f>
        <v>0</v>
      </c>
      <c r="Q147" s="90"/>
      <c r="R147" s="91"/>
      <c r="S147" s="92">
        <f>Q147*R147</f>
        <v>0</v>
      </c>
      <c r="T147" s="90"/>
      <c r="U147" s="91"/>
      <c r="V147" s="92">
        <f>T147*U147</f>
        <v>0</v>
      </c>
      <c r="W147" s="93">
        <f>G147+M147+S147</f>
        <v>0</v>
      </c>
      <c r="X147" s="94">
        <f>J147+P147+V147</f>
        <v>0</v>
      </c>
      <c r="Y147" s="94">
        <f t="shared" si="20"/>
        <v>0</v>
      </c>
      <c r="Z147" s="95" t="e">
        <f t="shared" si="21"/>
        <v>#DIV/0!</v>
      </c>
      <c r="AA147" s="96"/>
      <c r="AB147" s="98"/>
      <c r="AC147" s="98"/>
      <c r="AD147" s="98"/>
      <c r="AE147" s="98"/>
      <c r="AF147" s="98"/>
      <c r="AG147" s="98"/>
    </row>
    <row r="148" spans="1:33" ht="30" customHeight="1" x14ac:dyDescent="0.2">
      <c r="A148" s="86" t="s">
        <v>73</v>
      </c>
      <c r="B148" s="87" t="s">
        <v>209</v>
      </c>
      <c r="C148" s="154" t="s">
        <v>203</v>
      </c>
      <c r="D148" s="89" t="s">
        <v>108</v>
      </c>
      <c r="E148" s="90"/>
      <c r="F148" s="91"/>
      <c r="G148" s="92">
        <f>E148*F148</f>
        <v>0</v>
      </c>
      <c r="H148" s="90"/>
      <c r="I148" s="91"/>
      <c r="J148" s="92">
        <f>H148*I148</f>
        <v>0</v>
      </c>
      <c r="K148" s="90"/>
      <c r="L148" s="91"/>
      <c r="M148" s="92">
        <f>K148*L148</f>
        <v>0</v>
      </c>
      <c r="N148" s="90"/>
      <c r="O148" s="91"/>
      <c r="P148" s="92">
        <f>N148*O148</f>
        <v>0</v>
      </c>
      <c r="Q148" s="90"/>
      <c r="R148" s="91"/>
      <c r="S148" s="92">
        <f>Q148*R148</f>
        <v>0</v>
      </c>
      <c r="T148" s="90"/>
      <c r="U148" s="91"/>
      <c r="V148" s="92">
        <f>T148*U148</f>
        <v>0</v>
      </c>
      <c r="W148" s="93">
        <f>G148+M148+S148</f>
        <v>0</v>
      </c>
      <c r="X148" s="94">
        <f>J148+P148+V148</f>
        <v>0</v>
      </c>
      <c r="Y148" s="94">
        <f t="shared" si="20"/>
        <v>0</v>
      </c>
      <c r="Z148" s="95" t="e">
        <f t="shared" si="21"/>
        <v>#DIV/0!</v>
      </c>
      <c r="AA148" s="96"/>
      <c r="AB148" s="98"/>
      <c r="AC148" s="98"/>
      <c r="AD148" s="98"/>
      <c r="AE148" s="98"/>
      <c r="AF148" s="98"/>
      <c r="AG148" s="98"/>
    </row>
    <row r="149" spans="1:33" ht="30" customHeight="1" x14ac:dyDescent="0.2">
      <c r="A149" s="99" t="s">
        <v>73</v>
      </c>
      <c r="B149" s="100" t="s">
        <v>210</v>
      </c>
      <c r="C149" s="130" t="s">
        <v>203</v>
      </c>
      <c r="D149" s="101" t="s">
        <v>108</v>
      </c>
      <c r="E149" s="102"/>
      <c r="F149" s="103"/>
      <c r="G149" s="104">
        <f>E149*F149</f>
        <v>0</v>
      </c>
      <c r="H149" s="102"/>
      <c r="I149" s="103"/>
      <c r="J149" s="104">
        <f>H149*I149</f>
        <v>0</v>
      </c>
      <c r="K149" s="102"/>
      <c r="L149" s="103"/>
      <c r="M149" s="104">
        <f>K149*L149</f>
        <v>0</v>
      </c>
      <c r="N149" s="102"/>
      <c r="O149" s="103"/>
      <c r="P149" s="104">
        <f>N149*O149</f>
        <v>0</v>
      </c>
      <c r="Q149" s="102"/>
      <c r="R149" s="103"/>
      <c r="S149" s="104">
        <f>Q149*R149</f>
        <v>0</v>
      </c>
      <c r="T149" s="102"/>
      <c r="U149" s="103"/>
      <c r="V149" s="104">
        <f>T149*U149</f>
        <v>0</v>
      </c>
      <c r="W149" s="105">
        <f>G149+M149+S149</f>
        <v>0</v>
      </c>
      <c r="X149" s="94">
        <f>J149+P149+V149</f>
        <v>0</v>
      </c>
      <c r="Y149" s="94">
        <f t="shared" si="20"/>
        <v>0</v>
      </c>
      <c r="Z149" s="95" t="e">
        <f t="shared" si="21"/>
        <v>#DIV/0!</v>
      </c>
      <c r="AA149" s="106"/>
      <c r="AB149" s="98"/>
      <c r="AC149" s="98"/>
      <c r="AD149" s="98"/>
      <c r="AE149" s="98"/>
      <c r="AF149" s="98"/>
      <c r="AG149" s="98"/>
    </row>
    <row r="150" spans="1:33" ht="30" customHeight="1" x14ac:dyDescent="0.2">
      <c r="A150" s="75" t="s">
        <v>68</v>
      </c>
      <c r="B150" s="122" t="s">
        <v>211</v>
      </c>
      <c r="C150" s="189" t="s">
        <v>212</v>
      </c>
      <c r="D150" s="108"/>
      <c r="E150" s="109">
        <f>SUM(E151:E153)</f>
        <v>0</v>
      </c>
      <c r="F150" s="110"/>
      <c r="G150" s="111">
        <f>SUM(G151:G153)</f>
        <v>0</v>
      </c>
      <c r="H150" s="109">
        <f>SUM(H151:H153)</f>
        <v>0</v>
      </c>
      <c r="I150" s="110"/>
      <c r="J150" s="111">
        <f>SUM(J151:J153)</f>
        <v>0</v>
      </c>
      <c r="K150" s="109">
        <f>SUM(K151:K153)</f>
        <v>0</v>
      </c>
      <c r="L150" s="110"/>
      <c r="M150" s="111">
        <f>SUM(M151:M153)</f>
        <v>0</v>
      </c>
      <c r="N150" s="109">
        <f>SUM(N151:N153)</f>
        <v>0</v>
      </c>
      <c r="O150" s="110"/>
      <c r="P150" s="111">
        <f>SUM(P151:P153)</f>
        <v>0</v>
      </c>
      <c r="Q150" s="109">
        <f>SUM(Q151:Q153)</f>
        <v>0</v>
      </c>
      <c r="R150" s="110"/>
      <c r="S150" s="111">
        <f>SUM(S151:S153)</f>
        <v>0</v>
      </c>
      <c r="T150" s="109">
        <f>SUM(T151:T153)</f>
        <v>0</v>
      </c>
      <c r="U150" s="110"/>
      <c r="V150" s="111">
        <f>SUM(V151:V153)</f>
        <v>0</v>
      </c>
      <c r="W150" s="111">
        <f>SUM(W151:W153)</f>
        <v>0</v>
      </c>
      <c r="X150" s="111">
        <f>SUM(X151:X153)</f>
        <v>0</v>
      </c>
      <c r="Y150" s="111">
        <f t="shared" si="20"/>
        <v>0</v>
      </c>
      <c r="Z150" s="111" t="e">
        <f t="shared" si="21"/>
        <v>#DIV/0!</v>
      </c>
      <c r="AA150" s="113"/>
      <c r="AB150" s="85"/>
      <c r="AC150" s="85"/>
      <c r="AD150" s="85"/>
      <c r="AE150" s="85"/>
      <c r="AF150" s="85"/>
      <c r="AG150" s="85"/>
    </row>
    <row r="151" spans="1:33" ht="30" customHeight="1" x14ac:dyDescent="0.2">
      <c r="A151" s="86" t="s">
        <v>73</v>
      </c>
      <c r="B151" s="87" t="s">
        <v>213</v>
      </c>
      <c r="C151" s="154" t="s">
        <v>203</v>
      </c>
      <c r="D151" s="89" t="s">
        <v>108</v>
      </c>
      <c r="E151" s="90"/>
      <c r="F151" s="91"/>
      <c r="G151" s="92">
        <f>E151*F151</f>
        <v>0</v>
      </c>
      <c r="H151" s="90"/>
      <c r="I151" s="91"/>
      <c r="J151" s="92">
        <f>H151*I151</f>
        <v>0</v>
      </c>
      <c r="K151" s="90"/>
      <c r="L151" s="91"/>
      <c r="M151" s="92">
        <f>K151*L151</f>
        <v>0</v>
      </c>
      <c r="N151" s="90"/>
      <c r="O151" s="91"/>
      <c r="P151" s="92">
        <f>N151*O151</f>
        <v>0</v>
      </c>
      <c r="Q151" s="90"/>
      <c r="R151" s="91"/>
      <c r="S151" s="92">
        <f>Q151*R151</f>
        <v>0</v>
      </c>
      <c r="T151" s="90"/>
      <c r="U151" s="91"/>
      <c r="V151" s="92">
        <f>T151*U151</f>
        <v>0</v>
      </c>
      <c r="W151" s="93">
        <f>G151+M151+S151</f>
        <v>0</v>
      </c>
      <c r="X151" s="94">
        <f>J151+P151+V151</f>
        <v>0</v>
      </c>
      <c r="Y151" s="94">
        <f t="shared" si="20"/>
        <v>0</v>
      </c>
      <c r="Z151" s="95" t="e">
        <f t="shared" si="21"/>
        <v>#DIV/0!</v>
      </c>
      <c r="AA151" s="96"/>
      <c r="AB151" s="98"/>
      <c r="AC151" s="98"/>
      <c r="AD151" s="98"/>
      <c r="AE151" s="98"/>
      <c r="AF151" s="98"/>
      <c r="AG151" s="98"/>
    </row>
    <row r="152" spans="1:33" ht="30" customHeight="1" x14ac:dyDescent="0.2">
      <c r="A152" s="86" t="s">
        <v>73</v>
      </c>
      <c r="B152" s="87" t="s">
        <v>214</v>
      </c>
      <c r="C152" s="154" t="s">
        <v>203</v>
      </c>
      <c r="D152" s="89" t="s">
        <v>108</v>
      </c>
      <c r="E152" s="90"/>
      <c r="F152" s="91"/>
      <c r="G152" s="92">
        <f>E152*F152</f>
        <v>0</v>
      </c>
      <c r="H152" s="90"/>
      <c r="I152" s="91"/>
      <c r="J152" s="92">
        <f>H152*I152</f>
        <v>0</v>
      </c>
      <c r="K152" s="90"/>
      <c r="L152" s="91"/>
      <c r="M152" s="92">
        <f>K152*L152</f>
        <v>0</v>
      </c>
      <c r="N152" s="90"/>
      <c r="O152" s="91"/>
      <c r="P152" s="92">
        <f>N152*O152</f>
        <v>0</v>
      </c>
      <c r="Q152" s="90"/>
      <c r="R152" s="91"/>
      <c r="S152" s="92">
        <f>Q152*R152</f>
        <v>0</v>
      </c>
      <c r="T152" s="90"/>
      <c r="U152" s="91"/>
      <c r="V152" s="92">
        <f>T152*U152</f>
        <v>0</v>
      </c>
      <c r="W152" s="93">
        <f>G152+M152+S152</f>
        <v>0</v>
      </c>
      <c r="X152" s="94">
        <f>J152+P152+V152</f>
        <v>0</v>
      </c>
      <c r="Y152" s="94">
        <f t="shared" si="20"/>
        <v>0</v>
      </c>
      <c r="Z152" s="95" t="e">
        <f t="shared" si="21"/>
        <v>#DIV/0!</v>
      </c>
      <c r="AA152" s="96"/>
      <c r="AB152" s="98"/>
      <c r="AC152" s="98"/>
      <c r="AD152" s="98"/>
      <c r="AE152" s="98"/>
      <c r="AF152" s="98"/>
      <c r="AG152" s="98"/>
    </row>
    <row r="153" spans="1:33" ht="30" customHeight="1" thickBot="1" x14ac:dyDescent="0.25">
      <c r="A153" s="99" t="s">
        <v>73</v>
      </c>
      <c r="B153" s="100" t="s">
        <v>215</v>
      </c>
      <c r="C153" s="130" t="s">
        <v>203</v>
      </c>
      <c r="D153" s="101" t="s">
        <v>108</v>
      </c>
      <c r="E153" s="116"/>
      <c r="F153" s="117"/>
      <c r="G153" s="118">
        <f>E153*F153</f>
        <v>0</v>
      </c>
      <c r="H153" s="116"/>
      <c r="I153" s="117"/>
      <c r="J153" s="118">
        <f>H153*I153</f>
        <v>0</v>
      </c>
      <c r="K153" s="116"/>
      <c r="L153" s="117"/>
      <c r="M153" s="118">
        <f>K153*L153</f>
        <v>0</v>
      </c>
      <c r="N153" s="116"/>
      <c r="O153" s="117"/>
      <c r="P153" s="118">
        <f>N153*O153</f>
        <v>0</v>
      </c>
      <c r="Q153" s="116"/>
      <c r="R153" s="117"/>
      <c r="S153" s="118">
        <f>Q153*R153</f>
        <v>0</v>
      </c>
      <c r="T153" s="116"/>
      <c r="U153" s="117"/>
      <c r="V153" s="118">
        <f>T153*U153</f>
        <v>0</v>
      </c>
      <c r="W153" s="105">
        <f>G153+M153+S153</f>
        <v>0</v>
      </c>
      <c r="X153" s="94">
        <f>J153+P153+V153</f>
        <v>0</v>
      </c>
      <c r="Y153" s="94">
        <f t="shared" si="20"/>
        <v>0</v>
      </c>
      <c r="Z153" s="95" t="e">
        <f t="shared" si="21"/>
        <v>#DIV/0!</v>
      </c>
      <c r="AA153" s="119"/>
      <c r="AB153" s="98"/>
      <c r="AC153" s="98"/>
      <c r="AD153" s="98"/>
      <c r="AE153" s="98"/>
      <c r="AF153" s="98"/>
      <c r="AG153" s="98"/>
    </row>
    <row r="154" spans="1:33" ht="30" customHeight="1" thickBot="1" x14ac:dyDescent="0.25">
      <c r="A154" s="133" t="s">
        <v>216</v>
      </c>
      <c r="B154" s="134"/>
      <c r="C154" s="398"/>
      <c r="D154" s="399"/>
      <c r="E154" s="140">
        <f>E150+E146+E142</f>
        <v>0</v>
      </c>
      <c r="F154" s="156"/>
      <c r="G154" s="139">
        <f>G150+G146+G142</f>
        <v>0</v>
      </c>
      <c r="H154" s="140">
        <f>H150+H146+H142</f>
        <v>0</v>
      </c>
      <c r="I154" s="156"/>
      <c r="J154" s="139">
        <f>J150+J146+J142</f>
        <v>0</v>
      </c>
      <c r="K154" s="157">
        <f>K150+K146+K142</f>
        <v>0</v>
      </c>
      <c r="L154" s="156"/>
      <c r="M154" s="139">
        <f>M150+M146+M142</f>
        <v>0</v>
      </c>
      <c r="N154" s="157">
        <f>N150+N146+N142</f>
        <v>0</v>
      </c>
      <c r="O154" s="156"/>
      <c r="P154" s="139">
        <f>P150+P146+P142</f>
        <v>0</v>
      </c>
      <c r="Q154" s="157">
        <f>Q150+Q146+Q142</f>
        <v>0</v>
      </c>
      <c r="R154" s="156"/>
      <c r="S154" s="139">
        <f>S150+S146+S142</f>
        <v>0</v>
      </c>
      <c r="T154" s="157">
        <f>T150+T146+T142</f>
        <v>0</v>
      </c>
      <c r="U154" s="156"/>
      <c r="V154" s="139">
        <f>V150+V146+V142</f>
        <v>0</v>
      </c>
      <c r="W154" s="400">
        <f>W150+W146+W142</f>
        <v>0</v>
      </c>
      <c r="X154" s="400">
        <f>X150+X146+X142</f>
        <v>0</v>
      </c>
      <c r="Y154" s="400">
        <f t="shared" si="20"/>
        <v>0</v>
      </c>
      <c r="Z154" s="400" t="e">
        <f t="shared" si="21"/>
        <v>#DIV/0!</v>
      </c>
      <c r="AA154" s="144"/>
      <c r="AB154" s="7"/>
      <c r="AC154" s="7"/>
      <c r="AD154" s="7"/>
      <c r="AE154" s="7"/>
      <c r="AF154" s="7"/>
      <c r="AG154" s="7"/>
    </row>
    <row r="155" spans="1:33" ht="30" customHeight="1" thickBot="1" x14ac:dyDescent="0.25">
      <c r="A155" s="145" t="s">
        <v>68</v>
      </c>
      <c r="B155" s="397">
        <v>7</v>
      </c>
      <c r="C155" s="402" t="s">
        <v>217</v>
      </c>
      <c r="D155" s="403"/>
      <c r="E155" s="404"/>
      <c r="F155" s="404"/>
      <c r="G155" s="404"/>
      <c r="H155" s="404"/>
      <c r="I155" s="404"/>
      <c r="J155" s="404"/>
      <c r="K155" s="404"/>
      <c r="L155" s="404"/>
      <c r="M155" s="404"/>
      <c r="N155" s="404"/>
      <c r="O155" s="404"/>
      <c r="P155" s="404"/>
      <c r="Q155" s="404"/>
      <c r="R155" s="404"/>
      <c r="S155" s="404"/>
      <c r="T155" s="404"/>
      <c r="U155" s="404"/>
      <c r="V155" s="404"/>
      <c r="W155" s="405"/>
      <c r="X155" s="405"/>
      <c r="Y155" s="406"/>
      <c r="Z155" s="405"/>
      <c r="AA155" s="407"/>
      <c r="AB155" s="7"/>
      <c r="AC155" s="7"/>
      <c r="AD155" s="7"/>
      <c r="AE155" s="7"/>
      <c r="AF155" s="7"/>
      <c r="AG155" s="7"/>
    </row>
    <row r="156" spans="1:33" ht="30" customHeight="1" x14ac:dyDescent="0.2">
      <c r="A156" s="86" t="s">
        <v>73</v>
      </c>
      <c r="B156" s="287" t="s">
        <v>218</v>
      </c>
      <c r="C156" s="401" t="s">
        <v>410</v>
      </c>
      <c r="D156" s="295" t="s">
        <v>108</v>
      </c>
      <c r="E156" s="126">
        <v>1</v>
      </c>
      <c r="F156" s="127">
        <v>10000</v>
      </c>
      <c r="G156" s="128">
        <f>E156*F156</f>
        <v>10000</v>
      </c>
      <c r="H156" s="126">
        <v>1</v>
      </c>
      <c r="I156" s="127">
        <v>10000</v>
      </c>
      <c r="J156" s="128">
        <f>H156*I156</f>
        <v>10000</v>
      </c>
      <c r="K156" s="126"/>
      <c r="L156" s="127"/>
      <c r="M156" s="128">
        <f t="shared" ref="M156:M166" si="22">K156*L156</f>
        <v>0</v>
      </c>
      <c r="N156" s="126"/>
      <c r="O156" s="127"/>
      <c r="P156" s="128">
        <f t="shared" ref="P156:P166" si="23">N156*O156</f>
        <v>0</v>
      </c>
      <c r="Q156" s="126"/>
      <c r="R156" s="127"/>
      <c r="S156" s="128">
        <f t="shared" ref="S156:S166" si="24">Q156*R156</f>
        <v>0</v>
      </c>
      <c r="T156" s="126"/>
      <c r="U156" s="127"/>
      <c r="V156" s="128">
        <f t="shared" ref="V156:V166" si="25">T156*U156</f>
        <v>0</v>
      </c>
      <c r="W156" s="94">
        <f t="shared" ref="W156:W166" si="26">G156+M156+S156</f>
        <v>10000</v>
      </c>
      <c r="X156" s="94">
        <f t="shared" ref="X156:X166" si="27">J156+P156+V156</f>
        <v>10000</v>
      </c>
      <c r="Y156" s="94">
        <f t="shared" ref="Y156:Y167" si="28">W156-X156</f>
        <v>0</v>
      </c>
      <c r="Z156" s="95">
        <f t="shared" ref="Z156:Z167" si="29">Y156/W156</f>
        <v>0</v>
      </c>
      <c r="AA156" s="129"/>
      <c r="AB156" s="98"/>
      <c r="AC156" s="98"/>
      <c r="AD156" s="98"/>
      <c r="AE156" s="98"/>
      <c r="AF156" s="98"/>
      <c r="AG156" s="98"/>
    </row>
    <row r="157" spans="1:33" ht="30" customHeight="1" x14ac:dyDescent="0.2">
      <c r="A157" s="86" t="s">
        <v>73</v>
      </c>
      <c r="B157" s="287" t="s">
        <v>219</v>
      </c>
      <c r="C157" s="303" t="s">
        <v>411</v>
      </c>
      <c r="D157" s="89" t="s">
        <v>108</v>
      </c>
      <c r="E157" s="90">
        <v>500</v>
      </c>
      <c r="F157" s="91">
        <v>8</v>
      </c>
      <c r="G157" s="92">
        <f>E157*F157</f>
        <v>4000</v>
      </c>
      <c r="H157" s="90">
        <v>500</v>
      </c>
      <c r="I157" s="91">
        <v>8</v>
      </c>
      <c r="J157" s="92">
        <f>H157*I157</f>
        <v>4000</v>
      </c>
      <c r="K157" s="90"/>
      <c r="L157" s="91"/>
      <c r="M157" s="92">
        <f t="shared" si="22"/>
        <v>0</v>
      </c>
      <c r="N157" s="90"/>
      <c r="O157" s="91"/>
      <c r="P157" s="92">
        <f t="shared" si="23"/>
        <v>0</v>
      </c>
      <c r="Q157" s="90"/>
      <c r="R157" s="91"/>
      <c r="S157" s="92">
        <f t="shared" si="24"/>
        <v>0</v>
      </c>
      <c r="T157" s="90"/>
      <c r="U157" s="91"/>
      <c r="V157" s="92">
        <f t="shared" si="25"/>
        <v>0</v>
      </c>
      <c r="W157" s="93">
        <f t="shared" si="26"/>
        <v>4000</v>
      </c>
      <c r="X157" s="94">
        <f t="shared" si="27"/>
        <v>4000</v>
      </c>
      <c r="Y157" s="94">
        <f t="shared" si="28"/>
        <v>0</v>
      </c>
      <c r="Z157" s="95">
        <f t="shared" si="29"/>
        <v>0</v>
      </c>
      <c r="AA157" s="96"/>
      <c r="AB157" s="98"/>
      <c r="AC157" s="98"/>
      <c r="AD157" s="98"/>
      <c r="AE157" s="98"/>
      <c r="AF157" s="98"/>
      <c r="AG157" s="98"/>
    </row>
    <row r="158" spans="1:33" ht="30" customHeight="1" x14ac:dyDescent="0.2">
      <c r="A158" s="86" t="s">
        <v>73</v>
      </c>
      <c r="B158" s="287" t="s">
        <v>220</v>
      </c>
      <c r="C158" s="303" t="s">
        <v>412</v>
      </c>
      <c r="D158" s="89" t="s">
        <v>108</v>
      </c>
      <c r="E158" s="90">
        <v>1000</v>
      </c>
      <c r="F158" s="91">
        <v>37</v>
      </c>
      <c r="G158" s="92">
        <f>E158*F158</f>
        <v>37000</v>
      </c>
      <c r="H158" s="90">
        <v>1000</v>
      </c>
      <c r="I158" s="91">
        <v>37</v>
      </c>
      <c r="J158" s="92">
        <f>H158*I158</f>
        <v>37000</v>
      </c>
      <c r="K158" s="90"/>
      <c r="L158" s="91"/>
      <c r="M158" s="92">
        <f t="shared" si="22"/>
        <v>0</v>
      </c>
      <c r="N158" s="90"/>
      <c r="O158" s="91"/>
      <c r="P158" s="92">
        <f t="shared" si="23"/>
        <v>0</v>
      </c>
      <c r="Q158" s="90"/>
      <c r="R158" s="91"/>
      <c r="S158" s="92">
        <f t="shared" si="24"/>
        <v>0</v>
      </c>
      <c r="T158" s="90"/>
      <c r="U158" s="91"/>
      <c r="V158" s="92">
        <f t="shared" si="25"/>
        <v>0</v>
      </c>
      <c r="W158" s="93">
        <f t="shared" si="26"/>
        <v>37000</v>
      </c>
      <c r="X158" s="94">
        <f t="shared" si="27"/>
        <v>37000</v>
      </c>
      <c r="Y158" s="94">
        <f t="shared" si="28"/>
        <v>0</v>
      </c>
      <c r="Z158" s="95">
        <f t="shared" si="29"/>
        <v>0</v>
      </c>
      <c r="AA158" s="96"/>
      <c r="AB158" s="98"/>
      <c r="AC158" s="98"/>
      <c r="AD158" s="98"/>
      <c r="AE158" s="98"/>
      <c r="AF158" s="98"/>
      <c r="AG158" s="98"/>
    </row>
    <row r="159" spans="1:33" ht="30" customHeight="1" x14ac:dyDescent="0.2">
      <c r="A159" s="86" t="s">
        <v>73</v>
      </c>
      <c r="B159" s="87" t="s">
        <v>221</v>
      </c>
      <c r="C159" s="154" t="s">
        <v>222</v>
      </c>
      <c r="D159" s="89" t="s">
        <v>108</v>
      </c>
      <c r="E159" s="90"/>
      <c r="F159" s="91"/>
      <c r="G159" s="92">
        <f t="shared" ref="G159:G166" si="30">E159*F159</f>
        <v>0</v>
      </c>
      <c r="H159" s="90"/>
      <c r="I159" s="91"/>
      <c r="J159" s="92">
        <f t="shared" ref="J159:J166" si="31">H159*I159</f>
        <v>0</v>
      </c>
      <c r="K159" s="90"/>
      <c r="L159" s="91"/>
      <c r="M159" s="92">
        <f t="shared" si="22"/>
        <v>0</v>
      </c>
      <c r="N159" s="90"/>
      <c r="O159" s="91"/>
      <c r="P159" s="92">
        <f t="shared" si="23"/>
        <v>0</v>
      </c>
      <c r="Q159" s="90"/>
      <c r="R159" s="91"/>
      <c r="S159" s="92">
        <f t="shared" si="24"/>
        <v>0</v>
      </c>
      <c r="T159" s="90"/>
      <c r="U159" s="91"/>
      <c r="V159" s="92">
        <f t="shared" si="25"/>
        <v>0</v>
      </c>
      <c r="W159" s="93">
        <f t="shared" si="26"/>
        <v>0</v>
      </c>
      <c r="X159" s="94">
        <f t="shared" si="27"/>
        <v>0</v>
      </c>
      <c r="Y159" s="94">
        <f t="shared" si="28"/>
        <v>0</v>
      </c>
      <c r="Z159" s="95" t="e">
        <f t="shared" si="29"/>
        <v>#DIV/0!</v>
      </c>
      <c r="AA159" s="96"/>
      <c r="AB159" s="98"/>
      <c r="AC159" s="98"/>
      <c r="AD159" s="98"/>
      <c r="AE159" s="98"/>
      <c r="AF159" s="98"/>
      <c r="AG159" s="98"/>
    </row>
    <row r="160" spans="1:33" ht="30" customHeight="1" x14ac:dyDescent="0.2">
      <c r="A160" s="86" t="s">
        <v>73</v>
      </c>
      <c r="B160" s="87" t="s">
        <v>223</v>
      </c>
      <c r="C160" s="154" t="s">
        <v>224</v>
      </c>
      <c r="D160" s="89" t="s">
        <v>108</v>
      </c>
      <c r="E160" s="90"/>
      <c r="F160" s="91"/>
      <c r="G160" s="92">
        <f t="shared" si="30"/>
        <v>0</v>
      </c>
      <c r="H160" s="90"/>
      <c r="I160" s="91"/>
      <c r="J160" s="92">
        <f t="shared" si="31"/>
        <v>0</v>
      </c>
      <c r="K160" s="90"/>
      <c r="L160" s="91"/>
      <c r="M160" s="92">
        <f t="shared" si="22"/>
        <v>0</v>
      </c>
      <c r="N160" s="90"/>
      <c r="O160" s="91"/>
      <c r="P160" s="92">
        <f t="shared" si="23"/>
        <v>0</v>
      </c>
      <c r="Q160" s="90"/>
      <c r="R160" s="91"/>
      <c r="S160" s="92">
        <f t="shared" si="24"/>
        <v>0</v>
      </c>
      <c r="T160" s="90"/>
      <c r="U160" s="91"/>
      <c r="V160" s="92">
        <f t="shared" si="25"/>
        <v>0</v>
      </c>
      <c r="W160" s="93">
        <f t="shared" si="26"/>
        <v>0</v>
      </c>
      <c r="X160" s="94">
        <f t="shared" si="27"/>
        <v>0</v>
      </c>
      <c r="Y160" s="94">
        <f t="shared" si="28"/>
        <v>0</v>
      </c>
      <c r="Z160" s="95" t="e">
        <f t="shared" si="29"/>
        <v>#DIV/0!</v>
      </c>
      <c r="AA160" s="96"/>
      <c r="AB160" s="98"/>
      <c r="AC160" s="98"/>
      <c r="AD160" s="98"/>
      <c r="AE160" s="98"/>
      <c r="AF160" s="98"/>
      <c r="AG160" s="98"/>
    </row>
    <row r="161" spans="1:33" ht="30" customHeight="1" x14ac:dyDescent="0.2">
      <c r="A161" s="86" t="s">
        <v>73</v>
      </c>
      <c r="B161" s="87" t="s">
        <v>225</v>
      </c>
      <c r="C161" s="154" t="s">
        <v>226</v>
      </c>
      <c r="D161" s="89" t="s">
        <v>108</v>
      </c>
      <c r="E161" s="90"/>
      <c r="F161" s="91"/>
      <c r="G161" s="92">
        <f t="shared" si="30"/>
        <v>0</v>
      </c>
      <c r="H161" s="90"/>
      <c r="I161" s="91"/>
      <c r="J161" s="92">
        <f t="shared" si="31"/>
        <v>0</v>
      </c>
      <c r="K161" s="90"/>
      <c r="L161" s="91"/>
      <c r="M161" s="92">
        <f t="shared" si="22"/>
        <v>0</v>
      </c>
      <c r="N161" s="90"/>
      <c r="O161" s="91"/>
      <c r="P161" s="92">
        <f t="shared" si="23"/>
        <v>0</v>
      </c>
      <c r="Q161" s="90"/>
      <c r="R161" s="91"/>
      <c r="S161" s="92">
        <f t="shared" si="24"/>
        <v>0</v>
      </c>
      <c r="T161" s="90"/>
      <c r="U161" s="91"/>
      <c r="V161" s="92">
        <f t="shared" si="25"/>
        <v>0</v>
      </c>
      <c r="W161" s="93">
        <f t="shared" si="26"/>
        <v>0</v>
      </c>
      <c r="X161" s="94">
        <f t="shared" si="27"/>
        <v>0</v>
      </c>
      <c r="Y161" s="94">
        <f t="shared" si="28"/>
        <v>0</v>
      </c>
      <c r="Z161" s="95" t="e">
        <f t="shared" si="29"/>
        <v>#DIV/0!</v>
      </c>
      <c r="AA161" s="96"/>
      <c r="AB161" s="98"/>
      <c r="AC161" s="98"/>
      <c r="AD161" s="98"/>
      <c r="AE161" s="98"/>
      <c r="AF161" s="98"/>
      <c r="AG161" s="98"/>
    </row>
    <row r="162" spans="1:33" ht="30" customHeight="1" x14ac:dyDescent="0.2">
      <c r="A162" s="86" t="s">
        <v>73</v>
      </c>
      <c r="B162" s="87" t="s">
        <v>227</v>
      </c>
      <c r="C162" s="154" t="s">
        <v>228</v>
      </c>
      <c r="D162" s="89" t="s">
        <v>108</v>
      </c>
      <c r="E162" s="90"/>
      <c r="F162" s="91"/>
      <c r="G162" s="92">
        <f t="shared" si="30"/>
        <v>0</v>
      </c>
      <c r="H162" s="90"/>
      <c r="I162" s="91"/>
      <c r="J162" s="92">
        <f t="shared" si="31"/>
        <v>0</v>
      </c>
      <c r="K162" s="90"/>
      <c r="L162" s="91"/>
      <c r="M162" s="92">
        <f t="shared" si="22"/>
        <v>0</v>
      </c>
      <c r="N162" s="90"/>
      <c r="O162" s="91"/>
      <c r="P162" s="92">
        <f t="shared" si="23"/>
        <v>0</v>
      </c>
      <c r="Q162" s="90"/>
      <c r="R162" s="91"/>
      <c r="S162" s="92">
        <f t="shared" si="24"/>
        <v>0</v>
      </c>
      <c r="T162" s="90"/>
      <c r="U162" s="91"/>
      <c r="V162" s="92">
        <f t="shared" si="25"/>
        <v>0</v>
      </c>
      <c r="W162" s="93">
        <f t="shared" si="26"/>
        <v>0</v>
      </c>
      <c r="X162" s="94">
        <f t="shared" si="27"/>
        <v>0</v>
      </c>
      <c r="Y162" s="94">
        <f t="shared" si="28"/>
        <v>0</v>
      </c>
      <c r="Z162" s="95" t="e">
        <f t="shared" si="29"/>
        <v>#DIV/0!</v>
      </c>
      <c r="AA162" s="96"/>
      <c r="AB162" s="98"/>
      <c r="AC162" s="98"/>
      <c r="AD162" s="98"/>
      <c r="AE162" s="98"/>
      <c r="AF162" s="98"/>
      <c r="AG162" s="98"/>
    </row>
    <row r="163" spans="1:33" ht="30" customHeight="1" x14ac:dyDescent="0.2">
      <c r="A163" s="86" t="s">
        <v>73</v>
      </c>
      <c r="B163" s="87" t="s">
        <v>229</v>
      </c>
      <c r="C163" s="154" t="s">
        <v>230</v>
      </c>
      <c r="D163" s="89" t="s">
        <v>108</v>
      </c>
      <c r="E163" s="90"/>
      <c r="F163" s="91"/>
      <c r="G163" s="92">
        <f t="shared" si="30"/>
        <v>0</v>
      </c>
      <c r="H163" s="90"/>
      <c r="I163" s="91"/>
      <c r="J163" s="92">
        <f t="shared" si="31"/>
        <v>0</v>
      </c>
      <c r="K163" s="90"/>
      <c r="L163" s="91"/>
      <c r="M163" s="92">
        <f t="shared" si="22"/>
        <v>0</v>
      </c>
      <c r="N163" s="90"/>
      <c r="O163" s="91"/>
      <c r="P163" s="92">
        <f t="shared" si="23"/>
        <v>0</v>
      </c>
      <c r="Q163" s="90"/>
      <c r="R163" s="91"/>
      <c r="S163" s="92">
        <f t="shared" si="24"/>
        <v>0</v>
      </c>
      <c r="T163" s="90"/>
      <c r="U163" s="91"/>
      <c r="V163" s="92">
        <f t="shared" si="25"/>
        <v>0</v>
      </c>
      <c r="W163" s="93">
        <f t="shared" si="26"/>
        <v>0</v>
      </c>
      <c r="X163" s="94">
        <f t="shared" si="27"/>
        <v>0</v>
      </c>
      <c r="Y163" s="94">
        <f t="shared" si="28"/>
        <v>0</v>
      </c>
      <c r="Z163" s="95" t="e">
        <f t="shared" si="29"/>
        <v>#DIV/0!</v>
      </c>
      <c r="AA163" s="96"/>
      <c r="AB163" s="98"/>
      <c r="AC163" s="98"/>
      <c r="AD163" s="98"/>
      <c r="AE163" s="98"/>
      <c r="AF163" s="98"/>
      <c r="AG163" s="98"/>
    </row>
    <row r="164" spans="1:33" ht="30" customHeight="1" x14ac:dyDescent="0.2">
      <c r="A164" s="99" t="s">
        <v>73</v>
      </c>
      <c r="B164" s="87" t="s">
        <v>231</v>
      </c>
      <c r="C164" s="130" t="s">
        <v>232</v>
      </c>
      <c r="D164" s="89" t="s">
        <v>108</v>
      </c>
      <c r="E164" s="102"/>
      <c r="F164" s="103"/>
      <c r="G164" s="92">
        <f t="shared" si="30"/>
        <v>0</v>
      </c>
      <c r="H164" s="102"/>
      <c r="I164" s="103"/>
      <c r="J164" s="92">
        <f t="shared" si="31"/>
        <v>0</v>
      </c>
      <c r="K164" s="90"/>
      <c r="L164" s="91"/>
      <c r="M164" s="92">
        <f t="shared" si="22"/>
        <v>0</v>
      </c>
      <c r="N164" s="90"/>
      <c r="O164" s="91"/>
      <c r="P164" s="92">
        <f t="shared" si="23"/>
        <v>0</v>
      </c>
      <c r="Q164" s="90"/>
      <c r="R164" s="91"/>
      <c r="S164" s="92">
        <f t="shared" si="24"/>
        <v>0</v>
      </c>
      <c r="T164" s="90"/>
      <c r="U164" s="91"/>
      <c r="V164" s="92">
        <f t="shared" si="25"/>
        <v>0</v>
      </c>
      <c r="W164" s="93">
        <f t="shared" si="26"/>
        <v>0</v>
      </c>
      <c r="X164" s="94">
        <f t="shared" si="27"/>
        <v>0</v>
      </c>
      <c r="Y164" s="94">
        <f t="shared" si="28"/>
        <v>0</v>
      </c>
      <c r="Z164" s="95" t="e">
        <f t="shared" si="29"/>
        <v>#DIV/0!</v>
      </c>
      <c r="AA164" s="106"/>
      <c r="AB164" s="98"/>
      <c r="AC164" s="98"/>
      <c r="AD164" s="98"/>
      <c r="AE164" s="98"/>
      <c r="AF164" s="98"/>
      <c r="AG164" s="98"/>
    </row>
    <row r="165" spans="1:33" ht="30" customHeight="1" x14ac:dyDescent="0.2">
      <c r="A165" s="99" t="s">
        <v>73</v>
      </c>
      <c r="B165" s="87" t="s">
        <v>233</v>
      </c>
      <c r="C165" s="130" t="s">
        <v>234</v>
      </c>
      <c r="D165" s="101" t="s">
        <v>108</v>
      </c>
      <c r="E165" s="90"/>
      <c r="F165" s="91"/>
      <c r="G165" s="92">
        <f t="shared" si="30"/>
        <v>0</v>
      </c>
      <c r="H165" s="90"/>
      <c r="I165" s="91"/>
      <c r="J165" s="92">
        <f t="shared" si="31"/>
        <v>0</v>
      </c>
      <c r="K165" s="90"/>
      <c r="L165" s="91"/>
      <c r="M165" s="92">
        <f t="shared" si="22"/>
        <v>0</v>
      </c>
      <c r="N165" s="90"/>
      <c r="O165" s="91"/>
      <c r="P165" s="92">
        <f t="shared" si="23"/>
        <v>0</v>
      </c>
      <c r="Q165" s="90"/>
      <c r="R165" s="91"/>
      <c r="S165" s="92">
        <f t="shared" si="24"/>
        <v>0</v>
      </c>
      <c r="T165" s="90"/>
      <c r="U165" s="91"/>
      <c r="V165" s="92">
        <f t="shared" si="25"/>
        <v>0</v>
      </c>
      <c r="W165" s="93">
        <f t="shared" si="26"/>
        <v>0</v>
      </c>
      <c r="X165" s="94">
        <f t="shared" si="27"/>
        <v>0</v>
      </c>
      <c r="Y165" s="94">
        <f t="shared" si="28"/>
        <v>0</v>
      </c>
      <c r="Z165" s="95" t="e">
        <f t="shared" si="29"/>
        <v>#DIV/0!</v>
      </c>
      <c r="AA165" s="96"/>
      <c r="AB165" s="98"/>
      <c r="AC165" s="98"/>
      <c r="AD165" s="98"/>
      <c r="AE165" s="98"/>
      <c r="AF165" s="98"/>
      <c r="AG165" s="98"/>
    </row>
    <row r="166" spans="1:33" ht="30" customHeight="1" x14ac:dyDescent="0.2">
      <c r="A166" s="99" t="s">
        <v>73</v>
      </c>
      <c r="B166" s="87" t="s">
        <v>235</v>
      </c>
      <c r="C166" s="190" t="s">
        <v>236</v>
      </c>
      <c r="D166" s="101"/>
      <c r="E166" s="102"/>
      <c r="F166" s="103">
        <v>0.22</v>
      </c>
      <c r="G166" s="104">
        <f t="shared" si="30"/>
        <v>0</v>
      </c>
      <c r="H166" s="102"/>
      <c r="I166" s="103">
        <v>0.22</v>
      </c>
      <c r="J166" s="104">
        <f t="shared" si="31"/>
        <v>0</v>
      </c>
      <c r="K166" s="102"/>
      <c r="L166" s="103">
        <v>0.22</v>
      </c>
      <c r="M166" s="104">
        <f t="shared" si="22"/>
        <v>0</v>
      </c>
      <c r="N166" s="102"/>
      <c r="O166" s="103">
        <v>0.22</v>
      </c>
      <c r="P166" s="104">
        <f t="shared" si="23"/>
        <v>0</v>
      </c>
      <c r="Q166" s="102"/>
      <c r="R166" s="103">
        <v>0.22</v>
      </c>
      <c r="S166" s="104">
        <f t="shared" si="24"/>
        <v>0</v>
      </c>
      <c r="T166" s="102"/>
      <c r="U166" s="103">
        <v>0.22</v>
      </c>
      <c r="V166" s="104">
        <f t="shared" si="25"/>
        <v>0</v>
      </c>
      <c r="W166" s="105">
        <f t="shared" si="26"/>
        <v>0</v>
      </c>
      <c r="X166" s="94">
        <f t="shared" si="27"/>
        <v>0</v>
      </c>
      <c r="Y166" s="94">
        <f t="shared" si="28"/>
        <v>0</v>
      </c>
      <c r="Z166" s="95" t="e">
        <f t="shared" si="29"/>
        <v>#DIV/0!</v>
      </c>
      <c r="AA166" s="119"/>
      <c r="AB166" s="7"/>
      <c r="AC166" s="7"/>
      <c r="AD166" s="7"/>
      <c r="AE166" s="7"/>
      <c r="AF166" s="7"/>
      <c r="AG166" s="7"/>
    </row>
    <row r="167" spans="1:33" ht="30" customHeight="1" x14ac:dyDescent="0.2">
      <c r="A167" s="133" t="s">
        <v>237</v>
      </c>
      <c r="B167" s="134"/>
      <c r="C167" s="135"/>
      <c r="D167" s="136"/>
      <c r="E167" s="140">
        <f>SUM(E156:E165)</f>
        <v>1501</v>
      </c>
      <c r="F167" s="156"/>
      <c r="G167" s="139">
        <f>SUM(G156:G166)</f>
        <v>51000</v>
      </c>
      <c r="H167" s="140">
        <f>SUM(H156:H165)</f>
        <v>1501</v>
      </c>
      <c r="I167" s="156"/>
      <c r="J167" s="139">
        <f>SUM(J156:J166)</f>
        <v>51000</v>
      </c>
      <c r="K167" s="157">
        <f>SUM(K156:K165)</f>
        <v>0</v>
      </c>
      <c r="L167" s="156"/>
      <c r="M167" s="139">
        <f>SUM(M156:M166)</f>
        <v>0</v>
      </c>
      <c r="N167" s="157">
        <f>SUM(N156:N165)</f>
        <v>0</v>
      </c>
      <c r="O167" s="156"/>
      <c r="P167" s="139">
        <f>SUM(P156:P166)</f>
        <v>0</v>
      </c>
      <c r="Q167" s="157">
        <f>SUM(Q156:Q165)</f>
        <v>0</v>
      </c>
      <c r="R167" s="156"/>
      <c r="S167" s="139">
        <f>SUM(S156:S166)</f>
        <v>0</v>
      </c>
      <c r="T167" s="157">
        <f>SUM(T156:T165)</f>
        <v>0</v>
      </c>
      <c r="U167" s="156"/>
      <c r="V167" s="139">
        <f>SUM(V156:V166)</f>
        <v>0</v>
      </c>
      <c r="W167" s="158">
        <f>SUM(W156:W166)</f>
        <v>51000</v>
      </c>
      <c r="X167" s="158">
        <f>SUM(X156:X166)</f>
        <v>51000</v>
      </c>
      <c r="Y167" s="158">
        <f t="shared" si="28"/>
        <v>0</v>
      </c>
      <c r="Z167" s="158">
        <f t="shared" si="29"/>
        <v>0</v>
      </c>
      <c r="AA167" s="144"/>
      <c r="AB167" s="7"/>
      <c r="AC167" s="7"/>
      <c r="AD167" s="7"/>
      <c r="AE167" s="7"/>
      <c r="AF167" s="7"/>
      <c r="AG167" s="7"/>
    </row>
    <row r="168" spans="1:33" ht="30" customHeight="1" x14ac:dyDescent="0.2">
      <c r="A168" s="145" t="s">
        <v>68</v>
      </c>
      <c r="B168" s="175">
        <v>8</v>
      </c>
      <c r="C168" s="191" t="s">
        <v>238</v>
      </c>
      <c r="D168" s="148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3"/>
      <c r="X168" s="73"/>
      <c r="Y168" s="177"/>
      <c r="Z168" s="73"/>
      <c r="AA168" s="74"/>
      <c r="AB168" s="85"/>
      <c r="AC168" s="85"/>
      <c r="AD168" s="85"/>
      <c r="AE168" s="85"/>
      <c r="AF168" s="85"/>
      <c r="AG168" s="85"/>
    </row>
    <row r="169" spans="1:33" ht="30" customHeight="1" x14ac:dyDescent="0.2">
      <c r="A169" s="192" t="s">
        <v>73</v>
      </c>
      <c r="B169" s="193" t="s">
        <v>239</v>
      </c>
      <c r="C169" s="194" t="s">
        <v>240</v>
      </c>
      <c r="D169" s="89" t="s">
        <v>241</v>
      </c>
      <c r="E169" s="90"/>
      <c r="F169" s="91"/>
      <c r="G169" s="92">
        <f t="shared" ref="G169:G174" si="32">E169*F169</f>
        <v>0</v>
      </c>
      <c r="H169" s="90"/>
      <c r="I169" s="91"/>
      <c r="J169" s="92">
        <f t="shared" ref="J169:J174" si="33">H169*I169</f>
        <v>0</v>
      </c>
      <c r="K169" s="90"/>
      <c r="L169" s="91"/>
      <c r="M169" s="92">
        <f t="shared" ref="M169:M174" si="34">K169*L169</f>
        <v>0</v>
      </c>
      <c r="N169" s="90"/>
      <c r="O169" s="91"/>
      <c r="P169" s="92">
        <f t="shared" ref="P169:P174" si="35">N169*O169</f>
        <v>0</v>
      </c>
      <c r="Q169" s="90"/>
      <c r="R169" s="91"/>
      <c r="S169" s="92">
        <f t="shared" ref="S169:S174" si="36">Q169*R169</f>
        <v>0</v>
      </c>
      <c r="T169" s="90"/>
      <c r="U169" s="91"/>
      <c r="V169" s="92">
        <f t="shared" ref="V169:V174" si="37">T169*U169</f>
        <v>0</v>
      </c>
      <c r="W169" s="93">
        <f t="shared" ref="W169:W174" si="38">G169+M169+S169</f>
        <v>0</v>
      </c>
      <c r="X169" s="94">
        <f t="shared" ref="X169:X174" si="39">J169+P169+V169</f>
        <v>0</v>
      </c>
      <c r="Y169" s="94">
        <f t="shared" ref="Y169:Y175" si="40">W169-X169</f>
        <v>0</v>
      </c>
      <c r="Z169" s="95" t="e">
        <f t="shared" ref="Z169:Z175" si="41">Y169/W169</f>
        <v>#DIV/0!</v>
      </c>
      <c r="AA169" s="96"/>
      <c r="AB169" s="98"/>
      <c r="AC169" s="98"/>
      <c r="AD169" s="98"/>
      <c r="AE169" s="98"/>
      <c r="AF169" s="98"/>
      <c r="AG169" s="98"/>
    </row>
    <row r="170" spans="1:33" ht="30" customHeight="1" x14ac:dyDescent="0.2">
      <c r="A170" s="192" t="s">
        <v>73</v>
      </c>
      <c r="B170" s="193" t="s">
        <v>242</v>
      </c>
      <c r="C170" s="194" t="s">
        <v>243</v>
      </c>
      <c r="D170" s="89" t="s">
        <v>241</v>
      </c>
      <c r="E170" s="90"/>
      <c r="F170" s="91"/>
      <c r="G170" s="92">
        <f t="shared" si="32"/>
        <v>0</v>
      </c>
      <c r="H170" s="90"/>
      <c r="I170" s="91"/>
      <c r="J170" s="92">
        <f t="shared" si="33"/>
        <v>0</v>
      </c>
      <c r="K170" s="90"/>
      <c r="L170" s="91"/>
      <c r="M170" s="92">
        <f t="shared" si="34"/>
        <v>0</v>
      </c>
      <c r="N170" s="90"/>
      <c r="O170" s="91"/>
      <c r="P170" s="92">
        <f t="shared" si="35"/>
        <v>0</v>
      </c>
      <c r="Q170" s="90"/>
      <c r="R170" s="91"/>
      <c r="S170" s="92">
        <f t="shared" si="36"/>
        <v>0</v>
      </c>
      <c r="T170" s="90"/>
      <c r="U170" s="91"/>
      <c r="V170" s="92">
        <f t="shared" si="37"/>
        <v>0</v>
      </c>
      <c r="W170" s="93">
        <f t="shared" si="38"/>
        <v>0</v>
      </c>
      <c r="X170" s="94">
        <f t="shared" si="39"/>
        <v>0</v>
      </c>
      <c r="Y170" s="94">
        <f t="shared" si="40"/>
        <v>0</v>
      </c>
      <c r="Z170" s="95" t="e">
        <f t="shared" si="41"/>
        <v>#DIV/0!</v>
      </c>
      <c r="AA170" s="96"/>
      <c r="AB170" s="98"/>
      <c r="AC170" s="98"/>
      <c r="AD170" s="98"/>
      <c r="AE170" s="98"/>
      <c r="AF170" s="98"/>
      <c r="AG170" s="98"/>
    </row>
    <row r="171" spans="1:33" ht="30" customHeight="1" x14ac:dyDescent="0.2">
      <c r="A171" s="192" t="s">
        <v>73</v>
      </c>
      <c r="B171" s="193" t="s">
        <v>244</v>
      </c>
      <c r="C171" s="194" t="s">
        <v>245</v>
      </c>
      <c r="D171" s="89" t="s">
        <v>246</v>
      </c>
      <c r="E171" s="195"/>
      <c r="F171" s="196"/>
      <c r="G171" s="92">
        <f t="shared" si="32"/>
        <v>0</v>
      </c>
      <c r="H171" s="195"/>
      <c r="I171" s="196"/>
      <c r="J171" s="92">
        <f t="shared" si="33"/>
        <v>0</v>
      </c>
      <c r="K171" s="90"/>
      <c r="L171" s="91"/>
      <c r="M171" s="92">
        <f t="shared" si="34"/>
        <v>0</v>
      </c>
      <c r="N171" s="90"/>
      <c r="O171" s="91"/>
      <c r="P171" s="92">
        <f t="shared" si="35"/>
        <v>0</v>
      </c>
      <c r="Q171" s="90"/>
      <c r="R171" s="91"/>
      <c r="S171" s="92">
        <f t="shared" si="36"/>
        <v>0</v>
      </c>
      <c r="T171" s="90"/>
      <c r="U171" s="91"/>
      <c r="V171" s="92">
        <f t="shared" si="37"/>
        <v>0</v>
      </c>
      <c r="W171" s="105">
        <f t="shared" si="38"/>
        <v>0</v>
      </c>
      <c r="X171" s="94">
        <f t="shared" si="39"/>
        <v>0</v>
      </c>
      <c r="Y171" s="94">
        <f t="shared" si="40"/>
        <v>0</v>
      </c>
      <c r="Z171" s="95" t="e">
        <f t="shared" si="41"/>
        <v>#DIV/0!</v>
      </c>
      <c r="AA171" s="96"/>
      <c r="AB171" s="98"/>
      <c r="AC171" s="98"/>
      <c r="AD171" s="98"/>
      <c r="AE171" s="98"/>
      <c r="AF171" s="98"/>
      <c r="AG171" s="98"/>
    </row>
    <row r="172" spans="1:33" ht="30" customHeight="1" x14ac:dyDescent="0.2">
      <c r="A172" s="192" t="s">
        <v>73</v>
      </c>
      <c r="B172" s="193" t="s">
        <v>247</v>
      </c>
      <c r="C172" s="194" t="s">
        <v>248</v>
      </c>
      <c r="D172" s="89" t="s">
        <v>246</v>
      </c>
      <c r="E172" s="90"/>
      <c r="F172" s="91"/>
      <c r="G172" s="92">
        <f t="shared" si="32"/>
        <v>0</v>
      </c>
      <c r="H172" s="90"/>
      <c r="I172" s="91"/>
      <c r="J172" s="92">
        <f t="shared" si="33"/>
        <v>0</v>
      </c>
      <c r="K172" s="195"/>
      <c r="L172" s="196"/>
      <c r="M172" s="92">
        <f t="shared" si="34"/>
        <v>0</v>
      </c>
      <c r="N172" s="195"/>
      <c r="O172" s="196"/>
      <c r="P172" s="92">
        <f t="shared" si="35"/>
        <v>0</v>
      </c>
      <c r="Q172" s="195"/>
      <c r="R172" s="196"/>
      <c r="S172" s="92">
        <f t="shared" si="36"/>
        <v>0</v>
      </c>
      <c r="T172" s="195"/>
      <c r="U172" s="196"/>
      <c r="V172" s="92">
        <f t="shared" si="37"/>
        <v>0</v>
      </c>
      <c r="W172" s="105">
        <f t="shared" si="38"/>
        <v>0</v>
      </c>
      <c r="X172" s="94">
        <f t="shared" si="39"/>
        <v>0</v>
      </c>
      <c r="Y172" s="94">
        <f t="shared" si="40"/>
        <v>0</v>
      </c>
      <c r="Z172" s="95" t="e">
        <f t="shared" si="41"/>
        <v>#DIV/0!</v>
      </c>
      <c r="AA172" s="96"/>
      <c r="AB172" s="98"/>
      <c r="AC172" s="98"/>
      <c r="AD172" s="98"/>
      <c r="AE172" s="98"/>
      <c r="AF172" s="98"/>
      <c r="AG172" s="98"/>
    </row>
    <row r="173" spans="1:33" ht="30" customHeight="1" x14ac:dyDescent="0.2">
      <c r="A173" s="192" t="s">
        <v>73</v>
      </c>
      <c r="B173" s="193" t="s">
        <v>249</v>
      </c>
      <c r="C173" s="194" t="s">
        <v>250</v>
      </c>
      <c r="D173" s="89" t="s">
        <v>246</v>
      </c>
      <c r="E173" s="90"/>
      <c r="F173" s="91"/>
      <c r="G173" s="92">
        <f t="shared" si="32"/>
        <v>0</v>
      </c>
      <c r="H173" s="90"/>
      <c r="I173" s="91"/>
      <c r="J173" s="92">
        <f t="shared" si="33"/>
        <v>0</v>
      </c>
      <c r="K173" s="90"/>
      <c r="L173" s="91"/>
      <c r="M173" s="92">
        <f t="shared" si="34"/>
        <v>0</v>
      </c>
      <c r="N173" s="90"/>
      <c r="O173" s="91"/>
      <c r="P173" s="92">
        <f t="shared" si="35"/>
        <v>0</v>
      </c>
      <c r="Q173" s="90"/>
      <c r="R173" s="91"/>
      <c r="S173" s="92">
        <f t="shared" si="36"/>
        <v>0</v>
      </c>
      <c r="T173" s="90"/>
      <c r="U173" s="91"/>
      <c r="V173" s="92">
        <f t="shared" si="37"/>
        <v>0</v>
      </c>
      <c r="W173" s="93">
        <f t="shared" si="38"/>
        <v>0</v>
      </c>
      <c r="X173" s="94">
        <f t="shared" si="39"/>
        <v>0</v>
      </c>
      <c r="Y173" s="94">
        <f t="shared" si="40"/>
        <v>0</v>
      </c>
      <c r="Z173" s="95" t="e">
        <f t="shared" si="41"/>
        <v>#DIV/0!</v>
      </c>
      <c r="AA173" s="96"/>
      <c r="AB173" s="98"/>
      <c r="AC173" s="98"/>
      <c r="AD173" s="98"/>
      <c r="AE173" s="98"/>
      <c r="AF173" s="98"/>
      <c r="AG173" s="98"/>
    </row>
    <row r="174" spans="1:33" ht="30" customHeight="1" x14ac:dyDescent="0.2">
      <c r="A174" s="197" t="s">
        <v>73</v>
      </c>
      <c r="B174" s="198" t="s">
        <v>251</v>
      </c>
      <c r="C174" s="199" t="s">
        <v>252</v>
      </c>
      <c r="D174" s="101"/>
      <c r="E174" s="102"/>
      <c r="F174" s="103">
        <v>0.22</v>
      </c>
      <c r="G174" s="104">
        <f t="shared" si="32"/>
        <v>0</v>
      </c>
      <c r="H174" s="102"/>
      <c r="I174" s="103">
        <v>0.22</v>
      </c>
      <c r="J174" s="104">
        <f t="shared" si="33"/>
        <v>0</v>
      </c>
      <c r="K174" s="102"/>
      <c r="L174" s="103">
        <v>0.22</v>
      </c>
      <c r="M174" s="104">
        <f t="shared" si="34"/>
        <v>0</v>
      </c>
      <c r="N174" s="102"/>
      <c r="O174" s="103">
        <v>0.22</v>
      </c>
      <c r="P174" s="104">
        <f t="shared" si="35"/>
        <v>0</v>
      </c>
      <c r="Q174" s="102"/>
      <c r="R174" s="103">
        <v>0.22</v>
      </c>
      <c r="S174" s="104">
        <f t="shared" si="36"/>
        <v>0</v>
      </c>
      <c r="T174" s="102"/>
      <c r="U174" s="103">
        <v>0.22</v>
      </c>
      <c r="V174" s="104">
        <f t="shared" si="37"/>
        <v>0</v>
      </c>
      <c r="W174" s="105">
        <f t="shared" si="38"/>
        <v>0</v>
      </c>
      <c r="X174" s="94">
        <f t="shared" si="39"/>
        <v>0</v>
      </c>
      <c r="Y174" s="94">
        <f t="shared" si="40"/>
        <v>0</v>
      </c>
      <c r="Z174" s="95" t="e">
        <f t="shared" si="41"/>
        <v>#DIV/0!</v>
      </c>
      <c r="AA174" s="119"/>
      <c r="AB174" s="7"/>
      <c r="AC174" s="7"/>
      <c r="AD174" s="7"/>
      <c r="AE174" s="7"/>
      <c r="AF174" s="7"/>
      <c r="AG174" s="7"/>
    </row>
    <row r="175" spans="1:33" ht="30" customHeight="1" x14ac:dyDescent="0.2">
      <c r="A175" s="133" t="s">
        <v>253</v>
      </c>
      <c r="B175" s="134"/>
      <c r="C175" s="135"/>
      <c r="D175" s="136"/>
      <c r="E175" s="140">
        <f>SUM(E169:E173)</f>
        <v>0</v>
      </c>
      <c r="F175" s="156"/>
      <c r="G175" s="140">
        <f>SUM(G169:G174)</f>
        <v>0</v>
      </c>
      <c r="H175" s="140">
        <f>SUM(H169:H173)</f>
        <v>0</v>
      </c>
      <c r="I175" s="156"/>
      <c r="J175" s="140">
        <f>SUM(J169:J174)</f>
        <v>0</v>
      </c>
      <c r="K175" s="140">
        <f>SUM(K169:K173)</f>
        <v>0</v>
      </c>
      <c r="L175" s="156"/>
      <c r="M175" s="140">
        <f>SUM(M169:M174)</f>
        <v>0</v>
      </c>
      <c r="N175" s="140">
        <f>SUM(N169:N173)</f>
        <v>0</v>
      </c>
      <c r="O175" s="156"/>
      <c r="P175" s="140">
        <f>SUM(P169:P174)</f>
        <v>0</v>
      </c>
      <c r="Q175" s="140">
        <f>SUM(Q169:Q173)</f>
        <v>0</v>
      </c>
      <c r="R175" s="156"/>
      <c r="S175" s="140">
        <f>SUM(S169:S174)</f>
        <v>0</v>
      </c>
      <c r="T175" s="140">
        <f>SUM(T169:T173)</f>
        <v>0</v>
      </c>
      <c r="U175" s="156"/>
      <c r="V175" s="140">
        <f>SUM(V169:V174)</f>
        <v>0</v>
      </c>
      <c r="W175" s="158">
        <f>SUM(W169:W174)</f>
        <v>0</v>
      </c>
      <c r="X175" s="158">
        <f>SUM(X169:X174)</f>
        <v>0</v>
      </c>
      <c r="Y175" s="158">
        <f t="shared" si="40"/>
        <v>0</v>
      </c>
      <c r="Z175" s="158" t="e">
        <f t="shared" si="41"/>
        <v>#DIV/0!</v>
      </c>
      <c r="AA175" s="144"/>
      <c r="AB175" s="7"/>
      <c r="AC175" s="7"/>
      <c r="AD175" s="7"/>
      <c r="AE175" s="7"/>
      <c r="AF175" s="7"/>
      <c r="AG175" s="7"/>
    </row>
    <row r="176" spans="1:33" ht="30" customHeight="1" thickBot="1" x14ac:dyDescent="0.25">
      <c r="A176" s="145" t="s">
        <v>68</v>
      </c>
      <c r="B176" s="146">
        <v>9</v>
      </c>
      <c r="C176" s="147" t="s">
        <v>254</v>
      </c>
      <c r="D176" s="148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3"/>
      <c r="X176" s="73"/>
      <c r="Y176" s="177"/>
      <c r="Z176" s="73"/>
      <c r="AA176" s="74"/>
      <c r="AB176" s="7"/>
      <c r="AC176" s="7"/>
      <c r="AD176" s="7"/>
      <c r="AE176" s="7"/>
      <c r="AF176" s="7"/>
      <c r="AG176" s="7"/>
    </row>
    <row r="177" spans="1:33" ht="14.25" x14ac:dyDescent="0.2">
      <c r="A177" s="200" t="s">
        <v>73</v>
      </c>
      <c r="B177" s="304">
        <v>43839</v>
      </c>
      <c r="C177" s="154" t="s">
        <v>413</v>
      </c>
      <c r="D177" s="201" t="s">
        <v>414</v>
      </c>
      <c r="E177" s="204">
        <v>4</v>
      </c>
      <c r="F177" s="202">
        <v>4500</v>
      </c>
      <c r="G177" s="203">
        <f t="shared" ref="G177:G182" si="42">E177*F177</f>
        <v>18000</v>
      </c>
      <c r="H177" s="204">
        <v>4</v>
      </c>
      <c r="I177" s="202">
        <v>4500</v>
      </c>
      <c r="J177" s="203">
        <f t="shared" ref="J177:J182" si="43">H177*I177</f>
        <v>18000</v>
      </c>
      <c r="K177" s="204"/>
      <c r="L177" s="202"/>
      <c r="M177" s="203">
        <f t="shared" ref="M177:M182" si="44">K177*L177</f>
        <v>0</v>
      </c>
      <c r="N177" s="204"/>
      <c r="O177" s="202"/>
      <c r="P177" s="203">
        <f t="shared" ref="P177:P182" si="45">N177*O177</f>
        <v>0</v>
      </c>
      <c r="Q177" s="204"/>
      <c r="R177" s="202"/>
      <c r="S177" s="203">
        <f t="shared" ref="S177:S182" si="46">Q177*R177</f>
        <v>0</v>
      </c>
      <c r="T177" s="204"/>
      <c r="U177" s="202"/>
      <c r="V177" s="203">
        <f t="shared" ref="V177:V182" si="47">T177*U177</f>
        <v>0</v>
      </c>
      <c r="W177" s="205">
        <f t="shared" ref="W177:W182" si="48">G177+M177+S177</f>
        <v>18000</v>
      </c>
      <c r="X177" s="94">
        <f t="shared" ref="X177:X182" si="49">J177+P177+V177</f>
        <v>18000</v>
      </c>
      <c r="Y177" s="94">
        <f t="shared" ref="Y177:Y183" si="50">W177-X177</f>
        <v>0</v>
      </c>
      <c r="Z177" s="95">
        <f t="shared" ref="Z177:Z183" si="51">Y177/W177</f>
        <v>0</v>
      </c>
      <c r="AA177" s="206"/>
      <c r="AB177" s="97"/>
      <c r="AC177" s="98"/>
      <c r="AD177" s="98"/>
      <c r="AE177" s="98"/>
      <c r="AF177" s="98"/>
      <c r="AG177" s="98"/>
    </row>
    <row r="178" spans="1:33" ht="30" customHeight="1" thickBot="1" x14ac:dyDescent="0.25">
      <c r="A178" s="86" t="s">
        <v>73</v>
      </c>
      <c r="B178" s="305">
        <v>43870</v>
      </c>
      <c r="C178" s="154" t="s">
        <v>415</v>
      </c>
      <c r="D178" s="208" t="s">
        <v>416</v>
      </c>
      <c r="E178" s="90">
        <v>2</v>
      </c>
      <c r="F178" s="91">
        <v>4000</v>
      </c>
      <c r="G178" s="92">
        <f t="shared" si="42"/>
        <v>8000</v>
      </c>
      <c r="H178" s="90">
        <v>2</v>
      </c>
      <c r="I178" s="91">
        <v>4000</v>
      </c>
      <c r="J178" s="92">
        <f t="shared" si="43"/>
        <v>8000</v>
      </c>
      <c r="K178" s="90"/>
      <c r="L178" s="91"/>
      <c r="M178" s="92">
        <f t="shared" si="44"/>
        <v>0</v>
      </c>
      <c r="N178" s="90"/>
      <c r="O178" s="91"/>
      <c r="P178" s="92">
        <f t="shared" si="45"/>
        <v>0</v>
      </c>
      <c r="Q178" s="90"/>
      <c r="R178" s="91"/>
      <c r="S178" s="92">
        <f t="shared" si="46"/>
        <v>0</v>
      </c>
      <c r="T178" s="90"/>
      <c r="U178" s="91"/>
      <c r="V178" s="92">
        <f t="shared" si="47"/>
        <v>0</v>
      </c>
      <c r="W178" s="93">
        <f t="shared" si="48"/>
        <v>8000</v>
      </c>
      <c r="X178" s="94">
        <f t="shared" si="49"/>
        <v>8000</v>
      </c>
      <c r="Y178" s="94">
        <f t="shared" si="50"/>
        <v>0</v>
      </c>
      <c r="Z178" s="95">
        <f t="shared" si="51"/>
        <v>0</v>
      </c>
      <c r="AA178" s="96"/>
      <c r="AB178" s="98"/>
      <c r="AC178" s="98"/>
      <c r="AD178" s="98"/>
      <c r="AE178" s="98"/>
      <c r="AF178" s="98"/>
      <c r="AG178" s="98"/>
    </row>
    <row r="179" spans="1:33" ht="76.5" customHeight="1" x14ac:dyDescent="0.2">
      <c r="A179" s="86" t="s">
        <v>73</v>
      </c>
      <c r="B179" s="305">
        <v>43899</v>
      </c>
      <c r="C179" s="154" t="s">
        <v>417</v>
      </c>
      <c r="D179" s="208" t="s">
        <v>414</v>
      </c>
      <c r="E179" s="90">
        <v>4</v>
      </c>
      <c r="F179" s="91">
        <v>4500</v>
      </c>
      <c r="G179" s="92">
        <f t="shared" si="42"/>
        <v>18000</v>
      </c>
      <c r="H179" s="90">
        <v>4</v>
      </c>
      <c r="I179" s="91">
        <v>4500</v>
      </c>
      <c r="J179" s="92">
        <f t="shared" si="43"/>
        <v>18000</v>
      </c>
      <c r="K179" s="90"/>
      <c r="L179" s="91"/>
      <c r="M179" s="92">
        <f t="shared" si="44"/>
        <v>0</v>
      </c>
      <c r="N179" s="90"/>
      <c r="O179" s="91"/>
      <c r="P179" s="92">
        <f t="shared" si="45"/>
        <v>0</v>
      </c>
      <c r="Q179" s="90"/>
      <c r="R179" s="91"/>
      <c r="S179" s="92">
        <f t="shared" si="46"/>
        <v>0</v>
      </c>
      <c r="T179" s="90"/>
      <c r="U179" s="91"/>
      <c r="V179" s="92">
        <f t="shared" si="47"/>
        <v>0</v>
      </c>
      <c r="W179" s="93">
        <f t="shared" si="48"/>
        <v>18000</v>
      </c>
      <c r="X179" s="94">
        <f t="shared" si="49"/>
        <v>18000</v>
      </c>
      <c r="Y179" s="94">
        <f t="shared" si="50"/>
        <v>0</v>
      </c>
      <c r="Z179" s="95">
        <f t="shared" si="51"/>
        <v>0</v>
      </c>
      <c r="AA179" s="206"/>
      <c r="AB179" s="98"/>
      <c r="AC179" s="98"/>
      <c r="AD179" s="98"/>
      <c r="AE179" s="98"/>
      <c r="AF179" s="98"/>
      <c r="AG179" s="98"/>
    </row>
    <row r="180" spans="1:33" ht="30" customHeight="1" x14ac:dyDescent="0.2">
      <c r="A180" s="86" t="s">
        <v>73</v>
      </c>
      <c r="B180" s="305">
        <v>43930</v>
      </c>
      <c r="C180" s="154" t="s">
        <v>255</v>
      </c>
      <c r="D180" s="208" t="s">
        <v>418</v>
      </c>
      <c r="E180" s="90">
        <v>2</v>
      </c>
      <c r="F180" s="91">
        <v>15000</v>
      </c>
      <c r="G180" s="92">
        <f t="shared" si="42"/>
        <v>30000</v>
      </c>
      <c r="H180" s="90">
        <v>2</v>
      </c>
      <c r="I180" s="91">
        <v>15000</v>
      </c>
      <c r="J180" s="92">
        <f t="shared" si="43"/>
        <v>30000</v>
      </c>
      <c r="K180" s="90"/>
      <c r="L180" s="91"/>
      <c r="M180" s="92">
        <f t="shared" si="44"/>
        <v>0</v>
      </c>
      <c r="N180" s="90"/>
      <c r="O180" s="91"/>
      <c r="P180" s="92">
        <f t="shared" si="45"/>
        <v>0</v>
      </c>
      <c r="Q180" s="90"/>
      <c r="R180" s="91"/>
      <c r="S180" s="92">
        <f t="shared" si="46"/>
        <v>0</v>
      </c>
      <c r="T180" s="90"/>
      <c r="U180" s="91"/>
      <c r="V180" s="92">
        <f t="shared" si="47"/>
        <v>0</v>
      </c>
      <c r="W180" s="93">
        <f t="shared" si="48"/>
        <v>30000</v>
      </c>
      <c r="X180" s="94">
        <f t="shared" si="49"/>
        <v>30000</v>
      </c>
      <c r="Y180" s="94">
        <f t="shared" si="50"/>
        <v>0</v>
      </c>
      <c r="Z180" s="95">
        <f t="shared" si="51"/>
        <v>0</v>
      </c>
      <c r="AA180" s="96"/>
      <c r="AB180" s="98"/>
      <c r="AC180" s="98"/>
      <c r="AD180" s="98"/>
      <c r="AE180" s="98"/>
      <c r="AF180" s="98"/>
      <c r="AG180" s="98"/>
    </row>
    <row r="181" spans="1:33" ht="130.5" customHeight="1" x14ac:dyDescent="0.2">
      <c r="A181" s="99" t="s">
        <v>73</v>
      </c>
      <c r="B181" s="305">
        <v>43960</v>
      </c>
      <c r="C181" s="154" t="s">
        <v>419</v>
      </c>
      <c r="D181" s="208"/>
      <c r="E181" s="90">
        <v>25</v>
      </c>
      <c r="F181" s="91">
        <v>2000</v>
      </c>
      <c r="G181" s="92">
        <f t="shared" si="42"/>
        <v>50000</v>
      </c>
      <c r="H181" s="90">
        <v>25</v>
      </c>
      <c r="I181" s="91">
        <v>1920</v>
      </c>
      <c r="J181" s="92">
        <f t="shared" si="43"/>
        <v>48000</v>
      </c>
      <c r="K181" s="102"/>
      <c r="L181" s="103"/>
      <c r="M181" s="104">
        <f t="shared" si="44"/>
        <v>0</v>
      </c>
      <c r="N181" s="102"/>
      <c r="O181" s="103"/>
      <c r="P181" s="104">
        <f t="shared" si="45"/>
        <v>0</v>
      </c>
      <c r="Q181" s="102"/>
      <c r="R181" s="103"/>
      <c r="S181" s="104">
        <f t="shared" si="46"/>
        <v>0</v>
      </c>
      <c r="T181" s="102"/>
      <c r="U181" s="103"/>
      <c r="V181" s="104">
        <f t="shared" si="47"/>
        <v>0</v>
      </c>
      <c r="W181" s="105">
        <f t="shared" si="48"/>
        <v>50000</v>
      </c>
      <c r="X181" s="94">
        <f t="shared" si="49"/>
        <v>48000</v>
      </c>
      <c r="Y181" s="94">
        <f t="shared" si="50"/>
        <v>2000</v>
      </c>
      <c r="Z181" s="95">
        <f t="shared" si="51"/>
        <v>0.04</v>
      </c>
      <c r="AA181" s="106" t="s">
        <v>446</v>
      </c>
      <c r="AB181" s="98"/>
      <c r="AC181" s="98"/>
      <c r="AD181" s="98"/>
      <c r="AE181" s="98"/>
      <c r="AF181" s="98"/>
      <c r="AG181" s="98"/>
    </row>
    <row r="182" spans="1:33" ht="30" customHeight="1" thickBot="1" x14ac:dyDescent="0.25">
      <c r="A182" s="99" t="s">
        <v>73</v>
      </c>
      <c r="B182" s="207">
        <v>43991</v>
      </c>
      <c r="C182" s="190" t="s">
        <v>256</v>
      </c>
      <c r="D182" s="115"/>
      <c r="E182" s="102"/>
      <c r="F182" s="103">
        <v>0.22</v>
      </c>
      <c r="G182" s="104">
        <f t="shared" si="42"/>
        <v>0</v>
      </c>
      <c r="H182" s="102"/>
      <c r="I182" s="103">
        <v>0.22</v>
      </c>
      <c r="J182" s="104">
        <f t="shared" si="43"/>
        <v>0</v>
      </c>
      <c r="K182" s="102"/>
      <c r="L182" s="103">
        <v>0.22</v>
      </c>
      <c r="M182" s="104">
        <f t="shared" si="44"/>
        <v>0</v>
      </c>
      <c r="N182" s="102"/>
      <c r="O182" s="103">
        <v>0.22</v>
      </c>
      <c r="P182" s="104">
        <f t="shared" si="45"/>
        <v>0</v>
      </c>
      <c r="Q182" s="102"/>
      <c r="R182" s="103">
        <v>0.22</v>
      </c>
      <c r="S182" s="104">
        <f t="shared" si="46"/>
        <v>0</v>
      </c>
      <c r="T182" s="102"/>
      <c r="U182" s="103">
        <v>0.22</v>
      </c>
      <c r="V182" s="104">
        <f t="shared" si="47"/>
        <v>0</v>
      </c>
      <c r="W182" s="105">
        <f t="shared" si="48"/>
        <v>0</v>
      </c>
      <c r="X182" s="94">
        <f t="shared" si="49"/>
        <v>0</v>
      </c>
      <c r="Y182" s="94">
        <f t="shared" si="50"/>
        <v>0</v>
      </c>
      <c r="Z182" s="95" t="e">
        <f t="shared" si="51"/>
        <v>#DIV/0!</v>
      </c>
      <c r="AA182" s="119"/>
      <c r="AB182" s="7"/>
      <c r="AC182" s="7"/>
      <c r="AD182" s="7"/>
      <c r="AE182" s="7"/>
      <c r="AF182" s="7"/>
      <c r="AG182" s="7"/>
    </row>
    <row r="183" spans="1:33" ht="30" customHeight="1" x14ac:dyDescent="0.2">
      <c r="A183" s="133" t="s">
        <v>257</v>
      </c>
      <c r="B183" s="134"/>
      <c r="C183" s="135"/>
      <c r="D183" s="136"/>
      <c r="E183" s="140">
        <f>SUM(E177:E181)</f>
        <v>37</v>
      </c>
      <c r="F183" s="156"/>
      <c r="G183" s="139">
        <f>SUM(G177:G182)</f>
        <v>124000</v>
      </c>
      <c r="H183" s="140">
        <f>SUM(H177:H181)</f>
        <v>37</v>
      </c>
      <c r="I183" s="156"/>
      <c r="J183" s="139">
        <f>SUM(J177:J182)</f>
        <v>122000</v>
      </c>
      <c r="K183" s="157">
        <f>SUM(K177:K181)</f>
        <v>0</v>
      </c>
      <c r="L183" s="156"/>
      <c r="M183" s="139">
        <f>SUM(M177:M182)</f>
        <v>0</v>
      </c>
      <c r="N183" s="157">
        <f>SUM(N177:N181)</f>
        <v>0</v>
      </c>
      <c r="O183" s="156"/>
      <c r="P183" s="139">
        <f>SUM(P177:P182)</f>
        <v>0</v>
      </c>
      <c r="Q183" s="157">
        <f>SUM(Q177:Q181)</f>
        <v>0</v>
      </c>
      <c r="R183" s="156"/>
      <c r="S183" s="139">
        <f>SUM(S177:S182)</f>
        <v>0</v>
      </c>
      <c r="T183" s="157">
        <f>SUM(T177:T181)</f>
        <v>0</v>
      </c>
      <c r="U183" s="156"/>
      <c r="V183" s="139">
        <f>SUM(V177:V182)</f>
        <v>0</v>
      </c>
      <c r="W183" s="158">
        <f>SUM(W177:W182)</f>
        <v>124000</v>
      </c>
      <c r="X183" s="158">
        <f>SUM(X177:X182)</f>
        <v>122000</v>
      </c>
      <c r="Y183" s="158">
        <f t="shared" si="50"/>
        <v>2000</v>
      </c>
      <c r="Z183" s="158">
        <f t="shared" si="51"/>
        <v>1.6129032258064516E-2</v>
      </c>
      <c r="AA183" s="144"/>
      <c r="AB183" s="7"/>
      <c r="AC183" s="7"/>
      <c r="AD183" s="7"/>
      <c r="AE183" s="7"/>
      <c r="AF183" s="7"/>
      <c r="AG183" s="7"/>
    </row>
    <row r="184" spans="1:33" ht="30" customHeight="1" x14ac:dyDescent="0.2">
      <c r="A184" s="145" t="s">
        <v>68</v>
      </c>
      <c r="B184" s="175">
        <v>10</v>
      </c>
      <c r="C184" s="191" t="s">
        <v>258</v>
      </c>
      <c r="D184" s="148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3"/>
      <c r="X184" s="73"/>
      <c r="Y184" s="177"/>
      <c r="Z184" s="73"/>
      <c r="AA184" s="74"/>
      <c r="AB184" s="7"/>
      <c r="AC184" s="7"/>
      <c r="AD184" s="7"/>
      <c r="AE184" s="7"/>
      <c r="AF184" s="7"/>
      <c r="AG184" s="7"/>
    </row>
    <row r="185" spans="1:33" ht="30" customHeight="1" x14ac:dyDescent="0.2">
      <c r="A185" s="86" t="s">
        <v>73</v>
      </c>
      <c r="B185" s="207">
        <v>43840</v>
      </c>
      <c r="C185" s="212" t="s">
        <v>259</v>
      </c>
      <c r="D185" s="201"/>
      <c r="E185" s="213"/>
      <c r="F185" s="127"/>
      <c r="G185" s="128">
        <f>E185*F185</f>
        <v>0</v>
      </c>
      <c r="H185" s="213"/>
      <c r="I185" s="127"/>
      <c r="J185" s="128">
        <f>H185*I185</f>
        <v>0</v>
      </c>
      <c r="K185" s="126"/>
      <c r="L185" s="127"/>
      <c r="M185" s="128">
        <f>K185*L185</f>
        <v>0</v>
      </c>
      <c r="N185" s="126"/>
      <c r="O185" s="127"/>
      <c r="P185" s="128">
        <f>N185*O185</f>
        <v>0</v>
      </c>
      <c r="Q185" s="126"/>
      <c r="R185" s="127"/>
      <c r="S185" s="128">
        <f>Q185*R185</f>
        <v>0</v>
      </c>
      <c r="T185" s="126"/>
      <c r="U185" s="127"/>
      <c r="V185" s="128">
        <f>T185*U185</f>
        <v>0</v>
      </c>
      <c r="W185" s="214">
        <f>G185+M185+S185</f>
        <v>0</v>
      </c>
      <c r="X185" s="94">
        <f>J185+P185+V185</f>
        <v>0</v>
      </c>
      <c r="Y185" s="94">
        <f t="shared" ref="Y185:Y190" si="52">W185-X185</f>
        <v>0</v>
      </c>
      <c r="Z185" s="95" t="e">
        <f t="shared" ref="Z185:Z190" si="53">Y185/W185</f>
        <v>#DIV/0!</v>
      </c>
      <c r="AA185" s="215"/>
      <c r="AB185" s="98"/>
      <c r="AC185" s="98"/>
      <c r="AD185" s="98"/>
      <c r="AE185" s="98"/>
      <c r="AF185" s="98"/>
      <c r="AG185" s="98"/>
    </row>
    <row r="186" spans="1:33" ht="30" customHeight="1" x14ac:dyDescent="0.2">
      <c r="A186" s="86" t="s">
        <v>73</v>
      </c>
      <c r="B186" s="207">
        <v>43871</v>
      </c>
      <c r="C186" s="212" t="s">
        <v>259</v>
      </c>
      <c r="D186" s="208"/>
      <c r="E186" s="209"/>
      <c r="F186" s="91"/>
      <c r="G186" s="92">
        <f>E186*F186</f>
        <v>0</v>
      </c>
      <c r="H186" s="209"/>
      <c r="I186" s="91"/>
      <c r="J186" s="92">
        <f>H186*I186</f>
        <v>0</v>
      </c>
      <c r="K186" s="90"/>
      <c r="L186" s="91"/>
      <c r="M186" s="92">
        <f>K186*L186</f>
        <v>0</v>
      </c>
      <c r="N186" s="90"/>
      <c r="O186" s="91"/>
      <c r="P186" s="92">
        <f>N186*O186</f>
        <v>0</v>
      </c>
      <c r="Q186" s="90"/>
      <c r="R186" s="91"/>
      <c r="S186" s="92">
        <f>Q186*R186</f>
        <v>0</v>
      </c>
      <c r="T186" s="90"/>
      <c r="U186" s="91"/>
      <c r="V186" s="92">
        <f>T186*U186</f>
        <v>0</v>
      </c>
      <c r="W186" s="93">
        <f>G186+M186+S186</f>
        <v>0</v>
      </c>
      <c r="X186" s="94">
        <f>J186+P186+V186</f>
        <v>0</v>
      </c>
      <c r="Y186" s="94">
        <f t="shared" si="52"/>
        <v>0</v>
      </c>
      <c r="Z186" s="95" t="e">
        <f t="shared" si="53"/>
        <v>#DIV/0!</v>
      </c>
      <c r="AA186" s="96"/>
      <c r="AB186" s="98"/>
      <c r="AC186" s="98"/>
      <c r="AD186" s="98"/>
      <c r="AE186" s="98"/>
      <c r="AF186" s="98"/>
      <c r="AG186" s="98"/>
    </row>
    <row r="187" spans="1:33" ht="30" customHeight="1" x14ac:dyDescent="0.2">
      <c r="A187" s="86" t="s">
        <v>73</v>
      </c>
      <c r="B187" s="207">
        <v>43900</v>
      </c>
      <c r="C187" s="212" t="s">
        <v>259</v>
      </c>
      <c r="D187" s="208"/>
      <c r="E187" s="209"/>
      <c r="F187" s="91"/>
      <c r="G187" s="92">
        <f>E187*F187</f>
        <v>0</v>
      </c>
      <c r="H187" s="209"/>
      <c r="I187" s="91"/>
      <c r="J187" s="92">
        <f>H187*I187</f>
        <v>0</v>
      </c>
      <c r="K187" s="90"/>
      <c r="L187" s="91"/>
      <c r="M187" s="92">
        <f>K187*L187</f>
        <v>0</v>
      </c>
      <c r="N187" s="90"/>
      <c r="O187" s="91"/>
      <c r="P187" s="92">
        <f>N187*O187</f>
        <v>0</v>
      </c>
      <c r="Q187" s="90"/>
      <c r="R187" s="91"/>
      <c r="S187" s="92">
        <f>Q187*R187</f>
        <v>0</v>
      </c>
      <c r="T187" s="90"/>
      <c r="U187" s="91"/>
      <c r="V187" s="92">
        <f>T187*U187</f>
        <v>0</v>
      </c>
      <c r="W187" s="93">
        <f>G187+M187+S187</f>
        <v>0</v>
      </c>
      <c r="X187" s="94">
        <f>J187+P187+V187</f>
        <v>0</v>
      </c>
      <c r="Y187" s="94">
        <f t="shared" si="52"/>
        <v>0</v>
      </c>
      <c r="Z187" s="95" t="e">
        <f t="shared" si="53"/>
        <v>#DIV/0!</v>
      </c>
      <c r="AA187" s="96"/>
      <c r="AB187" s="98"/>
      <c r="AC187" s="98"/>
      <c r="AD187" s="98"/>
      <c r="AE187" s="98"/>
      <c r="AF187" s="98"/>
      <c r="AG187" s="98"/>
    </row>
    <row r="188" spans="1:33" ht="30" customHeight="1" x14ac:dyDescent="0.2">
      <c r="A188" s="99" t="s">
        <v>73</v>
      </c>
      <c r="B188" s="216">
        <v>43931</v>
      </c>
      <c r="C188" s="130" t="s">
        <v>260</v>
      </c>
      <c r="D188" s="210" t="s">
        <v>76</v>
      </c>
      <c r="E188" s="211"/>
      <c r="F188" s="103"/>
      <c r="G188" s="92">
        <f>E188*F188</f>
        <v>0</v>
      </c>
      <c r="H188" s="211"/>
      <c r="I188" s="103"/>
      <c r="J188" s="92">
        <f>H188*I188</f>
        <v>0</v>
      </c>
      <c r="K188" s="102"/>
      <c r="L188" s="103"/>
      <c r="M188" s="104">
        <f>K188*L188</f>
        <v>0</v>
      </c>
      <c r="N188" s="102"/>
      <c r="O188" s="103"/>
      <c r="P188" s="104">
        <f>N188*O188</f>
        <v>0</v>
      </c>
      <c r="Q188" s="102"/>
      <c r="R188" s="103"/>
      <c r="S188" s="104">
        <f>Q188*R188</f>
        <v>0</v>
      </c>
      <c r="T188" s="102"/>
      <c r="U188" s="103"/>
      <c r="V188" s="104">
        <f>T188*U188</f>
        <v>0</v>
      </c>
      <c r="W188" s="217">
        <f>G188+M188+S188</f>
        <v>0</v>
      </c>
      <c r="X188" s="94">
        <f>J188+P188+V188</f>
        <v>0</v>
      </c>
      <c r="Y188" s="94">
        <f t="shared" si="52"/>
        <v>0</v>
      </c>
      <c r="Z188" s="95" t="e">
        <f t="shared" si="53"/>
        <v>#DIV/0!</v>
      </c>
      <c r="AA188" s="187"/>
      <c r="AB188" s="98"/>
      <c r="AC188" s="98"/>
      <c r="AD188" s="98"/>
      <c r="AE188" s="98"/>
      <c r="AF188" s="98"/>
      <c r="AG188" s="98"/>
    </row>
    <row r="189" spans="1:33" ht="30" customHeight="1" x14ac:dyDescent="0.2">
      <c r="A189" s="99" t="s">
        <v>73</v>
      </c>
      <c r="B189" s="218">
        <v>43961</v>
      </c>
      <c r="C189" s="190" t="s">
        <v>261</v>
      </c>
      <c r="D189" s="219"/>
      <c r="E189" s="102"/>
      <c r="F189" s="103">
        <v>0.22</v>
      </c>
      <c r="G189" s="104">
        <f>E189*F189</f>
        <v>0</v>
      </c>
      <c r="H189" s="102"/>
      <c r="I189" s="103">
        <v>0.22</v>
      </c>
      <c r="J189" s="104">
        <f>H189*I189</f>
        <v>0</v>
      </c>
      <c r="K189" s="102"/>
      <c r="L189" s="103">
        <v>0.22</v>
      </c>
      <c r="M189" s="104">
        <f>K189*L189</f>
        <v>0</v>
      </c>
      <c r="N189" s="102"/>
      <c r="O189" s="103">
        <v>0.22</v>
      </c>
      <c r="P189" s="104">
        <f>N189*O189</f>
        <v>0</v>
      </c>
      <c r="Q189" s="102"/>
      <c r="R189" s="103">
        <v>0.22</v>
      </c>
      <c r="S189" s="104">
        <f>Q189*R189</f>
        <v>0</v>
      </c>
      <c r="T189" s="102"/>
      <c r="U189" s="103">
        <v>0.22</v>
      </c>
      <c r="V189" s="104">
        <f>T189*U189</f>
        <v>0</v>
      </c>
      <c r="W189" s="105">
        <f>G189+M189+S189</f>
        <v>0</v>
      </c>
      <c r="X189" s="94">
        <f>J189+P189+V189</f>
        <v>0</v>
      </c>
      <c r="Y189" s="94">
        <f t="shared" si="52"/>
        <v>0</v>
      </c>
      <c r="Z189" s="95" t="e">
        <f t="shared" si="53"/>
        <v>#DIV/0!</v>
      </c>
      <c r="AA189" s="187"/>
      <c r="AB189" s="7"/>
      <c r="AC189" s="7"/>
      <c r="AD189" s="7"/>
      <c r="AE189" s="7"/>
      <c r="AF189" s="7"/>
      <c r="AG189" s="7"/>
    </row>
    <row r="190" spans="1:33" ht="30" customHeight="1" x14ac:dyDescent="0.2">
      <c r="A190" s="133" t="s">
        <v>262</v>
      </c>
      <c r="B190" s="134"/>
      <c r="C190" s="135"/>
      <c r="D190" s="136"/>
      <c r="E190" s="140">
        <f>SUM(E185:E188)</f>
        <v>0</v>
      </c>
      <c r="F190" s="156"/>
      <c r="G190" s="139">
        <f>SUM(G185:G189)</f>
        <v>0</v>
      </c>
      <c r="H190" s="140">
        <f>SUM(H185:H188)</f>
        <v>0</v>
      </c>
      <c r="I190" s="156"/>
      <c r="J190" s="139">
        <f>SUM(J185:J189)</f>
        <v>0</v>
      </c>
      <c r="K190" s="157">
        <f>SUM(K185:K188)</f>
        <v>0</v>
      </c>
      <c r="L190" s="156"/>
      <c r="M190" s="139">
        <f>SUM(M185:M189)</f>
        <v>0</v>
      </c>
      <c r="N190" s="157">
        <f>SUM(N185:N188)</f>
        <v>0</v>
      </c>
      <c r="O190" s="156"/>
      <c r="P190" s="139">
        <f>SUM(P185:P189)</f>
        <v>0</v>
      </c>
      <c r="Q190" s="157">
        <f>SUM(Q185:Q188)</f>
        <v>0</v>
      </c>
      <c r="R190" s="156"/>
      <c r="S190" s="139">
        <f>SUM(S185:S189)</f>
        <v>0</v>
      </c>
      <c r="T190" s="157">
        <f>SUM(T185:T188)</f>
        <v>0</v>
      </c>
      <c r="U190" s="156"/>
      <c r="V190" s="139">
        <f>SUM(V185:V189)</f>
        <v>0</v>
      </c>
      <c r="W190" s="158">
        <f>SUM(W185:W189)</f>
        <v>0</v>
      </c>
      <c r="X190" s="158">
        <f>SUM(X185:X189)</f>
        <v>0</v>
      </c>
      <c r="Y190" s="158">
        <f t="shared" si="52"/>
        <v>0</v>
      </c>
      <c r="Z190" s="158" t="e">
        <f t="shared" si="53"/>
        <v>#DIV/0!</v>
      </c>
      <c r="AA190" s="144"/>
      <c r="AB190" s="7"/>
      <c r="AC190" s="7"/>
      <c r="AD190" s="7"/>
      <c r="AE190" s="7"/>
      <c r="AF190" s="7"/>
      <c r="AG190" s="7"/>
    </row>
    <row r="191" spans="1:33" ht="30" customHeight="1" x14ac:dyDescent="0.2">
      <c r="A191" s="145" t="s">
        <v>68</v>
      </c>
      <c r="B191" s="175">
        <v>11</v>
      </c>
      <c r="C191" s="147" t="s">
        <v>263</v>
      </c>
      <c r="D191" s="148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3"/>
      <c r="X191" s="73"/>
      <c r="Y191" s="177"/>
      <c r="Z191" s="73"/>
      <c r="AA191" s="74"/>
      <c r="AB191" s="7"/>
      <c r="AC191" s="7"/>
      <c r="AD191" s="7"/>
      <c r="AE191" s="7"/>
      <c r="AF191" s="7"/>
      <c r="AG191" s="7"/>
    </row>
    <row r="192" spans="1:33" ht="30" customHeight="1" x14ac:dyDescent="0.2">
      <c r="A192" s="220" t="s">
        <v>73</v>
      </c>
      <c r="B192" s="207">
        <v>43841</v>
      </c>
      <c r="C192" s="212" t="s">
        <v>264</v>
      </c>
      <c r="D192" s="125" t="s">
        <v>108</v>
      </c>
      <c r="E192" s="126"/>
      <c r="F192" s="127"/>
      <c r="G192" s="128">
        <f>E192*F192</f>
        <v>0</v>
      </c>
      <c r="H192" s="126"/>
      <c r="I192" s="127"/>
      <c r="J192" s="128">
        <f>H192*I192</f>
        <v>0</v>
      </c>
      <c r="K192" s="126"/>
      <c r="L192" s="127"/>
      <c r="M192" s="128">
        <f>K192*L192</f>
        <v>0</v>
      </c>
      <c r="N192" s="126"/>
      <c r="O192" s="127"/>
      <c r="P192" s="128">
        <f>N192*O192</f>
        <v>0</v>
      </c>
      <c r="Q192" s="126"/>
      <c r="R192" s="127"/>
      <c r="S192" s="128">
        <f>Q192*R192</f>
        <v>0</v>
      </c>
      <c r="T192" s="126"/>
      <c r="U192" s="127"/>
      <c r="V192" s="128">
        <f>T192*U192</f>
        <v>0</v>
      </c>
      <c r="W192" s="214">
        <f>G192+M192+S192</f>
        <v>0</v>
      </c>
      <c r="X192" s="94">
        <f>J192+P192+V192</f>
        <v>0</v>
      </c>
      <c r="Y192" s="94">
        <f>W192-X192</f>
        <v>0</v>
      </c>
      <c r="Z192" s="95" t="e">
        <f>Y192/W192</f>
        <v>#DIV/0!</v>
      </c>
      <c r="AA192" s="215"/>
      <c r="AB192" s="98"/>
      <c r="AC192" s="98"/>
      <c r="AD192" s="98"/>
      <c r="AE192" s="98"/>
      <c r="AF192" s="98"/>
      <c r="AG192" s="98"/>
    </row>
    <row r="193" spans="1:33" ht="30" customHeight="1" x14ac:dyDescent="0.2">
      <c r="A193" s="221" t="s">
        <v>73</v>
      </c>
      <c r="B193" s="207">
        <v>43872</v>
      </c>
      <c r="C193" s="130" t="s">
        <v>264</v>
      </c>
      <c r="D193" s="101" t="s">
        <v>108</v>
      </c>
      <c r="E193" s="102"/>
      <c r="F193" s="103"/>
      <c r="G193" s="92">
        <f>E193*F193</f>
        <v>0</v>
      </c>
      <c r="H193" s="102"/>
      <c r="I193" s="103"/>
      <c r="J193" s="92">
        <f>H193*I193</f>
        <v>0</v>
      </c>
      <c r="K193" s="102"/>
      <c r="L193" s="103"/>
      <c r="M193" s="104">
        <f>K193*L193</f>
        <v>0</v>
      </c>
      <c r="N193" s="102"/>
      <c r="O193" s="103"/>
      <c r="P193" s="104">
        <f>N193*O193</f>
        <v>0</v>
      </c>
      <c r="Q193" s="102"/>
      <c r="R193" s="103"/>
      <c r="S193" s="104">
        <f>Q193*R193</f>
        <v>0</v>
      </c>
      <c r="T193" s="102"/>
      <c r="U193" s="103"/>
      <c r="V193" s="104">
        <f>T193*U193</f>
        <v>0</v>
      </c>
      <c r="W193" s="217">
        <f>G193+M193+S193</f>
        <v>0</v>
      </c>
      <c r="X193" s="94">
        <f>J193+P193+V193</f>
        <v>0</v>
      </c>
      <c r="Y193" s="94">
        <f>W193-X193</f>
        <v>0</v>
      </c>
      <c r="Z193" s="95" t="e">
        <f>Y193/W193</f>
        <v>#DIV/0!</v>
      </c>
      <c r="AA193" s="187"/>
      <c r="AB193" s="97"/>
      <c r="AC193" s="98"/>
      <c r="AD193" s="98"/>
      <c r="AE193" s="98"/>
      <c r="AF193" s="98"/>
      <c r="AG193" s="98"/>
    </row>
    <row r="194" spans="1:33" ht="30" customHeight="1" x14ac:dyDescent="0.2">
      <c r="A194" s="451" t="s">
        <v>265</v>
      </c>
      <c r="B194" s="452"/>
      <c r="C194" s="452"/>
      <c r="D194" s="453"/>
      <c r="E194" s="140">
        <f>SUM(E192:E193)</f>
        <v>0</v>
      </c>
      <c r="F194" s="156"/>
      <c r="G194" s="139">
        <f>SUM(G192:G193)</f>
        <v>0</v>
      </c>
      <c r="H194" s="140">
        <f>SUM(H192:H193)</f>
        <v>0</v>
      </c>
      <c r="I194" s="156"/>
      <c r="J194" s="139">
        <f>SUM(J192:J193)</f>
        <v>0</v>
      </c>
      <c r="K194" s="157">
        <f>SUM(K192:K193)</f>
        <v>0</v>
      </c>
      <c r="L194" s="156"/>
      <c r="M194" s="139">
        <f>SUM(M192:M193)</f>
        <v>0</v>
      </c>
      <c r="N194" s="157">
        <f>SUM(N192:N193)</f>
        <v>0</v>
      </c>
      <c r="O194" s="156"/>
      <c r="P194" s="139">
        <f>SUM(P192:P193)</f>
        <v>0</v>
      </c>
      <c r="Q194" s="157">
        <f>SUM(Q192:Q193)</f>
        <v>0</v>
      </c>
      <c r="R194" s="156"/>
      <c r="S194" s="139">
        <f>SUM(S192:S193)</f>
        <v>0</v>
      </c>
      <c r="T194" s="157">
        <f>SUM(T192:T193)</f>
        <v>0</v>
      </c>
      <c r="U194" s="156"/>
      <c r="V194" s="139">
        <f>SUM(V192:V193)</f>
        <v>0</v>
      </c>
      <c r="W194" s="158">
        <f>SUM(W192:W193)</f>
        <v>0</v>
      </c>
      <c r="X194" s="158">
        <f>SUM(X192:X193)</f>
        <v>0</v>
      </c>
      <c r="Y194" s="158">
        <f>W194-X194</f>
        <v>0</v>
      </c>
      <c r="Z194" s="158" t="e">
        <f>Y194/W194</f>
        <v>#DIV/0!</v>
      </c>
      <c r="AA194" s="144"/>
      <c r="AB194" s="7"/>
      <c r="AC194" s="7"/>
      <c r="AD194" s="7"/>
      <c r="AE194" s="7"/>
      <c r="AF194" s="7"/>
      <c r="AG194" s="7"/>
    </row>
    <row r="195" spans="1:33" ht="30" customHeight="1" x14ac:dyDescent="0.2">
      <c r="A195" s="174" t="s">
        <v>68</v>
      </c>
      <c r="B195" s="175">
        <v>12</v>
      </c>
      <c r="C195" s="176" t="s">
        <v>266</v>
      </c>
      <c r="D195" s="22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3"/>
      <c r="X195" s="73"/>
      <c r="Y195" s="177"/>
      <c r="Z195" s="73"/>
      <c r="AA195" s="74"/>
      <c r="AB195" s="7"/>
      <c r="AC195" s="7"/>
      <c r="AD195" s="7"/>
      <c r="AE195" s="7"/>
      <c r="AF195" s="7"/>
      <c r="AG195" s="7"/>
    </row>
    <row r="196" spans="1:33" ht="30" customHeight="1" x14ac:dyDescent="0.2">
      <c r="A196" s="123" t="s">
        <v>73</v>
      </c>
      <c r="B196" s="223">
        <v>43842</v>
      </c>
      <c r="C196" s="224" t="s">
        <v>267</v>
      </c>
      <c r="D196" s="201" t="s">
        <v>268</v>
      </c>
      <c r="E196" s="213"/>
      <c r="F196" s="127"/>
      <c r="G196" s="128">
        <f>E196*F196</f>
        <v>0</v>
      </c>
      <c r="H196" s="213"/>
      <c r="I196" s="127"/>
      <c r="J196" s="128">
        <f>H196*I196</f>
        <v>0</v>
      </c>
      <c r="K196" s="126"/>
      <c r="L196" s="127"/>
      <c r="M196" s="128">
        <f>K196*L196</f>
        <v>0</v>
      </c>
      <c r="N196" s="126"/>
      <c r="O196" s="127"/>
      <c r="P196" s="128">
        <f>N196*O196</f>
        <v>0</v>
      </c>
      <c r="Q196" s="126"/>
      <c r="R196" s="127"/>
      <c r="S196" s="128">
        <f>Q196*R196</f>
        <v>0</v>
      </c>
      <c r="T196" s="126"/>
      <c r="U196" s="127"/>
      <c r="V196" s="128">
        <f>T196*U196</f>
        <v>0</v>
      </c>
      <c r="W196" s="225">
        <f>G196+M196+S196</f>
        <v>0</v>
      </c>
      <c r="X196" s="94">
        <f>J196+P196+V196</f>
        <v>0</v>
      </c>
      <c r="Y196" s="94">
        <f>W196-X196</f>
        <v>0</v>
      </c>
      <c r="Z196" s="95" t="e">
        <f>Y196/W196</f>
        <v>#DIV/0!</v>
      </c>
      <c r="AA196" s="226"/>
      <c r="AB196" s="97"/>
      <c r="AC196" s="98"/>
      <c r="AD196" s="98"/>
      <c r="AE196" s="98"/>
      <c r="AF196" s="98"/>
      <c r="AG196" s="98"/>
    </row>
    <row r="197" spans="1:33" ht="45.75" customHeight="1" x14ac:dyDescent="0.2">
      <c r="A197" s="86" t="s">
        <v>73</v>
      </c>
      <c r="B197" s="306">
        <v>43873</v>
      </c>
      <c r="C197" s="307" t="s">
        <v>420</v>
      </c>
      <c r="D197" s="308" t="s">
        <v>241</v>
      </c>
      <c r="E197" s="209">
        <v>30</v>
      </c>
      <c r="F197" s="91">
        <v>200</v>
      </c>
      <c r="G197" s="92">
        <f>E197*F197</f>
        <v>6000</v>
      </c>
      <c r="H197" s="209">
        <v>30</v>
      </c>
      <c r="I197" s="91">
        <v>200</v>
      </c>
      <c r="J197" s="92">
        <f>H197*I197</f>
        <v>6000</v>
      </c>
      <c r="K197" s="90"/>
      <c r="L197" s="91"/>
      <c r="M197" s="92">
        <f>K197*L197</f>
        <v>0</v>
      </c>
      <c r="N197" s="90"/>
      <c r="O197" s="91"/>
      <c r="P197" s="92">
        <f>N197*O197</f>
        <v>0</v>
      </c>
      <c r="Q197" s="90"/>
      <c r="R197" s="91"/>
      <c r="S197" s="92">
        <f>Q197*R197</f>
        <v>0</v>
      </c>
      <c r="T197" s="90"/>
      <c r="U197" s="91"/>
      <c r="V197" s="92">
        <f>T197*U197</f>
        <v>0</v>
      </c>
      <c r="W197" s="227">
        <f>G197+M197+S197</f>
        <v>6000</v>
      </c>
      <c r="X197" s="94">
        <f>J197+P197+V197</f>
        <v>6000</v>
      </c>
      <c r="Y197" s="94">
        <f>W197-X197</f>
        <v>0</v>
      </c>
      <c r="Z197" s="95">
        <f>Y197/W197</f>
        <v>0</v>
      </c>
      <c r="AA197" s="228"/>
      <c r="AB197" s="98"/>
      <c r="AC197" s="98"/>
      <c r="AD197" s="98"/>
      <c r="AE197" s="98"/>
      <c r="AF197" s="98"/>
      <c r="AG197" s="98"/>
    </row>
    <row r="198" spans="1:33" ht="48.75" customHeight="1" x14ac:dyDescent="0.2">
      <c r="A198" s="99" t="s">
        <v>73</v>
      </c>
      <c r="B198" s="309">
        <v>43902</v>
      </c>
      <c r="C198" s="307" t="s">
        <v>421</v>
      </c>
      <c r="D198" s="310" t="s">
        <v>241</v>
      </c>
      <c r="E198" s="211">
        <v>40</v>
      </c>
      <c r="F198" s="103">
        <v>200</v>
      </c>
      <c r="G198" s="104">
        <f>E198*F198</f>
        <v>8000</v>
      </c>
      <c r="H198" s="211">
        <v>40</v>
      </c>
      <c r="I198" s="103">
        <v>200</v>
      </c>
      <c r="J198" s="104">
        <f>H198*I198</f>
        <v>8000</v>
      </c>
      <c r="K198" s="102"/>
      <c r="L198" s="103"/>
      <c r="M198" s="104">
        <f>K198*L198</f>
        <v>0</v>
      </c>
      <c r="N198" s="102"/>
      <c r="O198" s="103"/>
      <c r="P198" s="104">
        <f>N198*O198</f>
        <v>0</v>
      </c>
      <c r="Q198" s="102"/>
      <c r="R198" s="103"/>
      <c r="S198" s="104">
        <f>Q198*R198</f>
        <v>0</v>
      </c>
      <c r="T198" s="102"/>
      <c r="U198" s="103"/>
      <c r="V198" s="104">
        <f>T198*U198</f>
        <v>0</v>
      </c>
      <c r="W198" s="229">
        <f>G198+M198+S198</f>
        <v>8000</v>
      </c>
      <c r="X198" s="94">
        <f>J198+P198+V198</f>
        <v>8000</v>
      </c>
      <c r="Y198" s="94">
        <f>W198-X198</f>
        <v>0</v>
      </c>
      <c r="Z198" s="95">
        <f>Y198/W198</f>
        <v>0</v>
      </c>
      <c r="AA198" s="230"/>
      <c r="AB198" s="98"/>
      <c r="AC198" s="98"/>
      <c r="AD198" s="98"/>
      <c r="AE198" s="98"/>
      <c r="AF198" s="98"/>
      <c r="AG198" s="98"/>
    </row>
    <row r="199" spans="1:33" ht="30" customHeight="1" thickBot="1" x14ac:dyDescent="0.25">
      <c r="A199" s="99" t="s">
        <v>73</v>
      </c>
      <c r="B199" s="216">
        <v>43933</v>
      </c>
      <c r="C199" s="190" t="s">
        <v>269</v>
      </c>
      <c r="D199" s="219"/>
      <c r="E199" s="211"/>
      <c r="F199" s="103">
        <v>0.22</v>
      </c>
      <c r="G199" s="104">
        <f>E199*F199</f>
        <v>0</v>
      </c>
      <c r="H199" s="211"/>
      <c r="I199" s="103">
        <v>0.22</v>
      </c>
      <c r="J199" s="104">
        <f>H199*I199</f>
        <v>0</v>
      </c>
      <c r="K199" s="102"/>
      <c r="L199" s="103">
        <v>0.22</v>
      </c>
      <c r="M199" s="104">
        <f>K199*L199</f>
        <v>0</v>
      </c>
      <c r="N199" s="102"/>
      <c r="O199" s="103">
        <v>0.22</v>
      </c>
      <c r="P199" s="104">
        <f>N199*O199</f>
        <v>0</v>
      </c>
      <c r="Q199" s="102"/>
      <c r="R199" s="103">
        <v>0.22</v>
      </c>
      <c r="S199" s="104">
        <f>Q199*R199</f>
        <v>0</v>
      </c>
      <c r="T199" s="102"/>
      <c r="U199" s="103">
        <v>0.22</v>
      </c>
      <c r="V199" s="104">
        <f>T199*U199</f>
        <v>0</v>
      </c>
      <c r="W199" s="105">
        <f>G199+M199+S199</f>
        <v>0</v>
      </c>
      <c r="X199" s="94">
        <f>J199+P199+V199</f>
        <v>0</v>
      </c>
      <c r="Y199" s="359">
        <f>W199-X199</f>
        <v>0</v>
      </c>
      <c r="Z199" s="95" t="e">
        <f>Y199/W199</f>
        <v>#DIV/0!</v>
      </c>
      <c r="AA199" s="119"/>
      <c r="AB199" s="7"/>
      <c r="AC199" s="7"/>
      <c r="AD199" s="7"/>
      <c r="AE199" s="7"/>
      <c r="AF199" s="7"/>
      <c r="AG199" s="7"/>
    </row>
    <row r="200" spans="1:33" ht="30" customHeight="1" thickBot="1" x14ac:dyDescent="0.25">
      <c r="A200" s="133" t="s">
        <v>270</v>
      </c>
      <c r="B200" s="134"/>
      <c r="C200" s="135"/>
      <c r="D200" s="231"/>
      <c r="E200" s="140">
        <f>SUM(E196:E198)</f>
        <v>70</v>
      </c>
      <c r="F200" s="156"/>
      <c r="G200" s="139">
        <f>SUM(G196:G199)</f>
        <v>14000</v>
      </c>
      <c r="H200" s="140">
        <f>SUM(H196:H198)</f>
        <v>70</v>
      </c>
      <c r="I200" s="156"/>
      <c r="J200" s="139">
        <f>SUM(J196:J199)</f>
        <v>14000</v>
      </c>
      <c r="K200" s="157">
        <f>SUM(K196:K198)</f>
        <v>0</v>
      </c>
      <c r="L200" s="156"/>
      <c r="M200" s="139">
        <f>SUM(M196:M199)</f>
        <v>0</v>
      </c>
      <c r="N200" s="157">
        <f>SUM(N196:N198)</f>
        <v>0</v>
      </c>
      <c r="O200" s="156"/>
      <c r="P200" s="139">
        <f>SUM(P196:P199)</f>
        <v>0</v>
      </c>
      <c r="Q200" s="157">
        <f>SUM(Q196:Q198)</f>
        <v>0</v>
      </c>
      <c r="R200" s="156"/>
      <c r="S200" s="139">
        <f>SUM(S196:S199)</f>
        <v>0</v>
      </c>
      <c r="T200" s="157">
        <f>SUM(T196:T198)</f>
        <v>0</v>
      </c>
      <c r="U200" s="156"/>
      <c r="V200" s="139">
        <f>SUM(V196:V199)</f>
        <v>0</v>
      </c>
      <c r="W200" s="158">
        <f>SUM(W196:W199)</f>
        <v>14000</v>
      </c>
      <c r="X200" s="410">
        <f>SUM(X196:X199)</f>
        <v>14000</v>
      </c>
      <c r="Y200" s="411">
        <f>W200-X200</f>
        <v>0</v>
      </c>
      <c r="Z200" s="158">
        <f>Y200/W200</f>
        <v>0</v>
      </c>
      <c r="AA200" s="144"/>
      <c r="AB200" s="7"/>
      <c r="AC200" s="7"/>
      <c r="AD200" s="7"/>
      <c r="AE200" s="7"/>
      <c r="AF200" s="7"/>
      <c r="AG200" s="7"/>
    </row>
    <row r="201" spans="1:33" ht="30" customHeight="1" thickBot="1" x14ac:dyDescent="0.25">
      <c r="A201" s="174" t="s">
        <v>68</v>
      </c>
      <c r="B201" s="232">
        <v>13</v>
      </c>
      <c r="C201" s="176" t="s">
        <v>271</v>
      </c>
      <c r="D201" s="71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3"/>
      <c r="X201" s="73"/>
      <c r="Y201" s="177"/>
      <c r="Z201" s="73"/>
      <c r="AA201" s="74"/>
      <c r="AB201" s="6"/>
      <c r="AC201" s="7"/>
      <c r="AD201" s="7"/>
      <c r="AE201" s="7"/>
      <c r="AF201" s="7"/>
      <c r="AG201" s="7"/>
    </row>
    <row r="202" spans="1:33" ht="30" customHeight="1" x14ac:dyDescent="0.2">
      <c r="A202" s="75" t="s">
        <v>70</v>
      </c>
      <c r="B202" s="122" t="s">
        <v>272</v>
      </c>
      <c r="C202" s="233" t="s">
        <v>273</v>
      </c>
      <c r="D202" s="108"/>
      <c r="E202" s="109">
        <f>SUM(E203:E205)</f>
        <v>0</v>
      </c>
      <c r="F202" s="110"/>
      <c r="G202" s="111">
        <f>SUM(G203:G206)</f>
        <v>0</v>
      </c>
      <c r="H202" s="109">
        <f>SUM(H203:H205)</f>
        <v>0</v>
      </c>
      <c r="I202" s="110"/>
      <c r="J202" s="111">
        <f>SUM(J203:J206)</f>
        <v>0</v>
      </c>
      <c r="K202" s="109">
        <f>SUM(K203:K205)</f>
        <v>1</v>
      </c>
      <c r="L202" s="110"/>
      <c r="M202" s="111">
        <f>SUM(M203:M206)</f>
        <v>25000</v>
      </c>
      <c r="N202" s="109">
        <f>SUM(N203:N205)</f>
        <v>1</v>
      </c>
      <c r="O202" s="110"/>
      <c r="P202" s="111">
        <f>SUM(P203:P206)</f>
        <v>25000</v>
      </c>
      <c r="Q202" s="109">
        <f>SUM(Q203:Q205)</f>
        <v>0</v>
      </c>
      <c r="R202" s="110"/>
      <c r="S202" s="111">
        <f>SUM(S203:S206)</f>
        <v>0</v>
      </c>
      <c r="T202" s="109">
        <f>SUM(T203:T205)</f>
        <v>0</v>
      </c>
      <c r="U202" s="110"/>
      <c r="V202" s="111">
        <f>SUM(V203:V206)</f>
        <v>0</v>
      </c>
      <c r="W202" s="111">
        <f>SUM(W203:W206)</f>
        <v>25000</v>
      </c>
      <c r="X202" s="111">
        <f>SUM(X203:X206)</f>
        <v>25000</v>
      </c>
      <c r="Y202" s="111">
        <f t="shared" ref="Y202:Y225" si="54">W202-X202</f>
        <v>0</v>
      </c>
      <c r="Z202" s="111">
        <f t="shared" ref="Z202:Z226" si="55">Y202/W202</f>
        <v>0</v>
      </c>
      <c r="AA202" s="113"/>
      <c r="AB202" s="85"/>
      <c r="AC202" s="85"/>
      <c r="AD202" s="85"/>
      <c r="AE202" s="85"/>
      <c r="AF202" s="85"/>
      <c r="AG202" s="85"/>
    </row>
    <row r="203" spans="1:33" ht="30" customHeight="1" x14ac:dyDescent="0.2">
      <c r="A203" s="86" t="s">
        <v>73</v>
      </c>
      <c r="B203" s="87" t="s">
        <v>274</v>
      </c>
      <c r="C203" s="234" t="s">
        <v>275</v>
      </c>
      <c r="D203" s="89" t="s">
        <v>139</v>
      </c>
      <c r="E203" s="90"/>
      <c r="F203" s="91"/>
      <c r="G203" s="92">
        <f>E203*F203</f>
        <v>0</v>
      </c>
      <c r="H203" s="90"/>
      <c r="I203" s="91"/>
      <c r="J203" s="92">
        <f>H203*I203</f>
        <v>0</v>
      </c>
      <c r="K203" s="90"/>
      <c r="L203" s="91"/>
      <c r="M203" s="92">
        <f>K203*L203</f>
        <v>0</v>
      </c>
      <c r="N203" s="90"/>
      <c r="O203" s="91"/>
      <c r="P203" s="92">
        <f>N203*O203</f>
        <v>0</v>
      </c>
      <c r="Q203" s="90"/>
      <c r="R203" s="91"/>
      <c r="S203" s="92">
        <f>Q203*R203</f>
        <v>0</v>
      </c>
      <c r="T203" s="90"/>
      <c r="U203" s="91"/>
      <c r="V203" s="92">
        <f>T203*U203</f>
        <v>0</v>
      </c>
      <c r="W203" s="93">
        <f>G203+M203+S203</f>
        <v>0</v>
      </c>
      <c r="X203" s="94">
        <f>J203+P203+V203</f>
        <v>0</v>
      </c>
      <c r="Y203" s="94">
        <f t="shared" si="54"/>
        <v>0</v>
      </c>
      <c r="Z203" s="95" t="e">
        <f t="shared" si="55"/>
        <v>#DIV/0!</v>
      </c>
      <c r="AA203" s="96"/>
      <c r="AB203" s="98"/>
      <c r="AC203" s="98"/>
      <c r="AD203" s="98"/>
      <c r="AE203" s="98"/>
      <c r="AF203" s="98"/>
      <c r="AG203" s="98"/>
    </row>
    <row r="204" spans="1:33" ht="30" customHeight="1" x14ac:dyDescent="0.2">
      <c r="A204" s="86" t="s">
        <v>73</v>
      </c>
      <c r="B204" s="87" t="s">
        <v>276</v>
      </c>
      <c r="C204" s="235" t="s">
        <v>277</v>
      </c>
      <c r="D204" s="89" t="s">
        <v>139</v>
      </c>
      <c r="E204" s="90"/>
      <c r="F204" s="91"/>
      <c r="G204" s="92">
        <f>E204*F204</f>
        <v>0</v>
      </c>
      <c r="H204" s="90"/>
      <c r="I204" s="103"/>
      <c r="J204" s="92">
        <f>H204*I204</f>
        <v>0</v>
      </c>
      <c r="K204" s="90"/>
      <c r="L204" s="91"/>
      <c r="M204" s="92">
        <f>K204*L204</f>
        <v>0</v>
      </c>
      <c r="N204" s="90"/>
      <c r="O204" s="91"/>
      <c r="P204" s="92">
        <f>N204*O204</f>
        <v>0</v>
      </c>
      <c r="Q204" s="90"/>
      <c r="R204" s="91"/>
      <c r="S204" s="92">
        <f>Q204*R204</f>
        <v>0</v>
      </c>
      <c r="T204" s="90"/>
      <c r="U204" s="91"/>
      <c r="V204" s="92">
        <f>T204*U204</f>
        <v>0</v>
      </c>
      <c r="W204" s="93">
        <f>G204+M204+S204</f>
        <v>0</v>
      </c>
      <c r="X204" s="94">
        <f>J204+P204+V204</f>
        <v>0</v>
      </c>
      <c r="Y204" s="94">
        <f t="shared" si="54"/>
        <v>0</v>
      </c>
      <c r="Z204" s="95" t="e">
        <f t="shared" si="55"/>
        <v>#DIV/0!</v>
      </c>
      <c r="AA204" s="96"/>
      <c r="AB204" s="98"/>
      <c r="AC204" s="98"/>
      <c r="AD204" s="98"/>
      <c r="AE204" s="98"/>
      <c r="AF204" s="98"/>
      <c r="AG204" s="98"/>
    </row>
    <row r="205" spans="1:33" ht="30" customHeight="1" x14ac:dyDescent="0.2">
      <c r="A205" s="86" t="s">
        <v>73</v>
      </c>
      <c r="B205" s="281" t="s">
        <v>278</v>
      </c>
      <c r="C205" s="185" t="s">
        <v>279</v>
      </c>
      <c r="D205" s="311" t="s">
        <v>139</v>
      </c>
      <c r="E205" s="126"/>
      <c r="F205" s="127"/>
      <c r="G205" s="128">
        <f>E205*F205</f>
        <v>0</v>
      </c>
      <c r="I205" s="409"/>
      <c r="K205" s="126">
        <v>1</v>
      </c>
      <c r="L205" s="127">
        <v>25000</v>
      </c>
      <c r="M205" s="128">
        <f>K205*L205</f>
        <v>25000</v>
      </c>
      <c r="N205" s="126">
        <v>1</v>
      </c>
      <c r="O205" s="127">
        <v>25000</v>
      </c>
      <c r="P205" s="128">
        <f>N205*O205</f>
        <v>25000</v>
      </c>
      <c r="Q205" s="90"/>
      <c r="R205" s="91"/>
      <c r="S205" s="92">
        <f>Q205*R205</f>
        <v>0</v>
      </c>
      <c r="T205" s="90"/>
      <c r="U205" s="91"/>
      <c r="V205" s="92">
        <f>T205*U205</f>
        <v>0</v>
      </c>
      <c r="W205" s="93">
        <v>25000</v>
      </c>
      <c r="X205" s="94">
        <v>25000</v>
      </c>
      <c r="Y205" s="94">
        <f t="shared" si="54"/>
        <v>0</v>
      </c>
      <c r="Z205" s="95">
        <f t="shared" si="55"/>
        <v>0</v>
      </c>
      <c r="AA205" s="96"/>
      <c r="AB205" s="98"/>
      <c r="AC205" s="98"/>
      <c r="AD205" s="98"/>
      <c r="AE205" s="98"/>
      <c r="AF205" s="98"/>
      <c r="AG205" s="98"/>
    </row>
    <row r="206" spans="1:33" ht="30" customHeight="1" thickBot="1" x14ac:dyDescent="0.25">
      <c r="A206" s="114" t="s">
        <v>73</v>
      </c>
      <c r="B206" s="121" t="s">
        <v>280</v>
      </c>
      <c r="C206" s="235" t="s">
        <v>281</v>
      </c>
      <c r="D206" s="115"/>
      <c r="E206" s="116"/>
      <c r="F206" s="117">
        <v>0.22</v>
      </c>
      <c r="G206" s="118">
        <f>E206*F206</f>
        <v>0</v>
      </c>
      <c r="H206" s="116"/>
      <c r="I206" s="408">
        <v>0.22</v>
      </c>
      <c r="J206" s="118">
        <f>H206*I206</f>
        <v>0</v>
      </c>
      <c r="K206" s="116"/>
      <c r="L206" s="117">
        <v>0.22</v>
      </c>
      <c r="M206" s="118">
        <f>K206*L206</f>
        <v>0</v>
      </c>
      <c r="N206" s="116"/>
      <c r="O206" s="117">
        <v>0.22</v>
      </c>
      <c r="P206" s="118">
        <f>N206*O206</f>
        <v>0</v>
      </c>
      <c r="Q206" s="116"/>
      <c r="R206" s="117">
        <v>0.22</v>
      </c>
      <c r="S206" s="118">
        <f>Q206*R206</f>
        <v>0</v>
      </c>
      <c r="T206" s="116"/>
      <c r="U206" s="117">
        <v>0.22</v>
      </c>
      <c r="V206" s="118">
        <f>T206*U206</f>
        <v>0</v>
      </c>
      <c r="W206" s="236">
        <f>G206+M206+S206</f>
        <v>0</v>
      </c>
      <c r="X206" s="94">
        <f>J206+P206+V206</f>
        <v>0</v>
      </c>
      <c r="Y206" s="94">
        <f t="shared" si="54"/>
        <v>0</v>
      </c>
      <c r="Z206" s="95" t="e">
        <f t="shared" si="55"/>
        <v>#DIV/0!</v>
      </c>
      <c r="AA206" s="119"/>
      <c r="AB206" s="98"/>
      <c r="AC206" s="98"/>
      <c r="AD206" s="98"/>
      <c r="AE206" s="98"/>
      <c r="AF206" s="98"/>
      <c r="AG206" s="98"/>
    </row>
    <row r="207" spans="1:33" ht="30" customHeight="1" x14ac:dyDescent="0.2">
      <c r="A207" s="237" t="s">
        <v>70</v>
      </c>
      <c r="B207" s="238" t="s">
        <v>272</v>
      </c>
      <c r="C207" s="189" t="s">
        <v>282</v>
      </c>
      <c r="D207" s="78"/>
      <c r="E207" s="79">
        <f>SUM(E208:E210)</f>
        <v>0</v>
      </c>
      <c r="F207" s="80"/>
      <c r="G207" s="81">
        <f>SUM(G208:G211)</f>
        <v>0</v>
      </c>
      <c r="H207" s="79">
        <f>SUM(H208:H210)</f>
        <v>0</v>
      </c>
      <c r="I207" s="80"/>
      <c r="J207" s="81">
        <f>SUM(J208:J211)</f>
        <v>0</v>
      </c>
      <c r="K207" s="79">
        <f>SUM(K208:K210)</f>
        <v>0</v>
      </c>
      <c r="L207" s="80"/>
      <c r="M207" s="81">
        <f>SUM(M208:M211)</f>
        <v>0</v>
      </c>
      <c r="N207" s="79">
        <f>SUM(N208:N210)</f>
        <v>0</v>
      </c>
      <c r="O207" s="80"/>
      <c r="P207" s="81">
        <f>SUM(P208:P211)</f>
        <v>0</v>
      </c>
      <c r="Q207" s="79">
        <f>SUM(Q208:Q210)</f>
        <v>0</v>
      </c>
      <c r="R207" s="80"/>
      <c r="S207" s="81">
        <f>SUM(S208:S211)</f>
        <v>0</v>
      </c>
      <c r="T207" s="79">
        <f>SUM(T208:T210)</f>
        <v>0</v>
      </c>
      <c r="U207" s="80"/>
      <c r="V207" s="81">
        <f>SUM(V208:V211)</f>
        <v>0</v>
      </c>
      <c r="W207" s="81">
        <f>SUM(W208:W211)</f>
        <v>0</v>
      </c>
      <c r="X207" s="81">
        <f>SUM(X208:X211)</f>
        <v>0</v>
      </c>
      <c r="Y207" s="81">
        <f t="shared" si="54"/>
        <v>0</v>
      </c>
      <c r="Z207" s="81" t="e">
        <f t="shared" si="55"/>
        <v>#DIV/0!</v>
      </c>
      <c r="AA207" s="81"/>
      <c r="AB207" s="85"/>
      <c r="AC207" s="85"/>
      <c r="AD207" s="85"/>
      <c r="AE207" s="85"/>
      <c r="AF207" s="85"/>
      <c r="AG207" s="85"/>
    </row>
    <row r="208" spans="1:33" ht="30" customHeight="1" x14ac:dyDescent="0.2">
      <c r="A208" s="86" t="s">
        <v>73</v>
      </c>
      <c r="B208" s="87" t="s">
        <v>283</v>
      </c>
      <c r="C208" s="154" t="s">
        <v>284</v>
      </c>
      <c r="D208" s="89"/>
      <c r="E208" s="90"/>
      <c r="F208" s="91"/>
      <c r="G208" s="92">
        <f>E208*F208</f>
        <v>0</v>
      </c>
      <c r="H208" s="90"/>
      <c r="I208" s="91"/>
      <c r="J208" s="92">
        <f>H208*I208</f>
        <v>0</v>
      </c>
      <c r="K208" s="90"/>
      <c r="L208" s="91"/>
      <c r="M208" s="92">
        <f>K208*L208</f>
        <v>0</v>
      </c>
      <c r="N208" s="90"/>
      <c r="O208" s="91"/>
      <c r="P208" s="92">
        <f>N208*O208</f>
        <v>0</v>
      </c>
      <c r="Q208" s="90"/>
      <c r="R208" s="91"/>
      <c r="S208" s="92">
        <f>Q208*R208</f>
        <v>0</v>
      </c>
      <c r="T208" s="90"/>
      <c r="U208" s="91"/>
      <c r="V208" s="92">
        <f>T208*U208</f>
        <v>0</v>
      </c>
      <c r="W208" s="93">
        <f>G208+M208+S208</f>
        <v>0</v>
      </c>
      <c r="X208" s="94">
        <f>J208+P208+V208</f>
        <v>0</v>
      </c>
      <c r="Y208" s="94">
        <f t="shared" si="54"/>
        <v>0</v>
      </c>
      <c r="Z208" s="95" t="e">
        <f t="shared" si="55"/>
        <v>#DIV/0!</v>
      </c>
      <c r="AA208" s="96"/>
      <c r="AB208" s="98"/>
      <c r="AC208" s="98"/>
      <c r="AD208" s="98"/>
      <c r="AE208" s="98"/>
      <c r="AF208" s="98"/>
      <c r="AG208" s="98"/>
    </row>
    <row r="209" spans="1:33" ht="30" customHeight="1" x14ac:dyDescent="0.2">
      <c r="A209" s="86" t="s">
        <v>73</v>
      </c>
      <c r="B209" s="87" t="s">
        <v>285</v>
      </c>
      <c r="C209" s="154" t="s">
        <v>284</v>
      </c>
      <c r="D209" s="89"/>
      <c r="E209" s="90"/>
      <c r="F209" s="91"/>
      <c r="G209" s="92">
        <f>E209*F209</f>
        <v>0</v>
      </c>
      <c r="H209" s="90"/>
      <c r="I209" s="91"/>
      <c r="J209" s="92">
        <f>H209*I209</f>
        <v>0</v>
      </c>
      <c r="K209" s="90"/>
      <c r="L209" s="91"/>
      <c r="M209" s="92">
        <f>K209*L209</f>
        <v>0</v>
      </c>
      <c r="N209" s="90"/>
      <c r="O209" s="91"/>
      <c r="P209" s="92">
        <f>N209*O209</f>
        <v>0</v>
      </c>
      <c r="Q209" s="90"/>
      <c r="R209" s="91"/>
      <c r="S209" s="92">
        <f>Q209*R209</f>
        <v>0</v>
      </c>
      <c r="T209" s="90"/>
      <c r="U209" s="91"/>
      <c r="V209" s="92">
        <f>T209*U209</f>
        <v>0</v>
      </c>
      <c r="W209" s="93">
        <f>G209+M209+S209</f>
        <v>0</v>
      </c>
      <c r="X209" s="94">
        <f>J209+P209+V209</f>
        <v>0</v>
      </c>
      <c r="Y209" s="94">
        <f t="shared" si="54"/>
        <v>0</v>
      </c>
      <c r="Z209" s="95" t="e">
        <f t="shared" si="55"/>
        <v>#DIV/0!</v>
      </c>
      <c r="AA209" s="96"/>
      <c r="AB209" s="98"/>
      <c r="AC209" s="98"/>
      <c r="AD209" s="98"/>
      <c r="AE209" s="98"/>
      <c r="AF209" s="98"/>
      <c r="AG209" s="98"/>
    </row>
    <row r="210" spans="1:33" ht="30" customHeight="1" x14ac:dyDescent="0.2">
      <c r="A210" s="99" t="s">
        <v>73</v>
      </c>
      <c r="B210" s="100" t="s">
        <v>286</v>
      </c>
      <c r="C210" s="154" t="s">
        <v>284</v>
      </c>
      <c r="D210" s="101"/>
      <c r="E210" s="102"/>
      <c r="F210" s="103"/>
      <c r="G210" s="104">
        <f>E210*F210</f>
        <v>0</v>
      </c>
      <c r="H210" s="102"/>
      <c r="I210" s="103"/>
      <c r="J210" s="104">
        <f>H210*I210</f>
        <v>0</v>
      </c>
      <c r="K210" s="102"/>
      <c r="L210" s="103"/>
      <c r="M210" s="104">
        <f>K210*L210</f>
        <v>0</v>
      </c>
      <c r="N210" s="102"/>
      <c r="O210" s="103"/>
      <c r="P210" s="104">
        <f>N210*O210</f>
        <v>0</v>
      </c>
      <c r="Q210" s="102"/>
      <c r="R210" s="103"/>
      <c r="S210" s="104">
        <f>Q210*R210</f>
        <v>0</v>
      </c>
      <c r="T210" s="102"/>
      <c r="U210" s="103"/>
      <c r="V210" s="104">
        <f>T210*U210</f>
        <v>0</v>
      </c>
      <c r="W210" s="105">
        <f>G210+M210+S210</f>
        <v>0</v>
      </c>
      <c r="X210" s="94">
        <f>J210+P210+V210</f>
        <v>0</v>
      </c>
      <c r="Y210" s="94">
        <f t="shared" si="54"/>
        <v>0</v>
      </c>
      <c r="Z210" s="95" t="e">
        <f t="shared" si="55"/>
        <v>#DIV/0!</v>
      </c>
      <c r="AA210" s="106"/>
      <c r="AB210" s="98"/>
      <c r="AC210" s="98"/>
      <c r="AD210" s="98"/>
      <c r="AE210" s="98"/>
      <c r="AF210" s="98"/>
      <c r="AG210" s="98"/>
    </row>
    <row r="211" spans="1:33" ht="30" customHeight="1" x14ac:dyDescent="0.2">
      <c r="A211" s="99" t="s">
        <v>73</v>
      </c>
      <c r="B211" s="100" t="s">
        <v>287</v>
      </c>
      <c r="C211" s="155" t="s">
        <v>288</v>
      </c>
      <c r="D211" s="115"/>
      <c r="E211" s="102"/>
      <c r="F211" s="103">
        <v>0.22</v>
      </c>
      <c r="G211" s="104">
        <f>E211*F211</f>
        <v>0</v>
      </c>
      <c r="H211" s="102"/>
      <c r="I211" s="103">
        <v>0.22</v>
      </c>
      <c r="J211" s="104">
        <f>H211*I211</f>
        <v>0</v>
      </c>
      <c r="K211" s="102"/>
      <c r="L211" s="103">
        <v>0.22</v>
      </c>
      <c r="M211" s="104">
        <f>K211*L211</f>
        <v>0</v>
      </c>
      <c r="N211" s="102"/>
      <c r="O211" s="103">
        <v>0.22</v>
      </c>
      <c r="P211" s="104">
        <f>N211*O211</f>
        <v>0</v>
      </c>
      <c r="Q211" s="102"/>
      <c r="R211" s="103">
        <v>0.22</v>
      </c>
      <c r="S211" s="104">
        <f>Q211*R211</f>
        <v>0</v>
      </c>
      <c r="T211" s="102"/>
      <c r="U211" s="103">
        <v>0.22</v>
      </c>
      <c r="V211" s="104">
        <f>T211*U211</f>
        <v>0</v>
      </c>
      <c r="W211" s="105">
        <f>G211+M211+S211</f>
        <v>0</v>
      </c>
      <c r="X211" s="94">
        <f>J211+P211+V211</f>
        <v>0</v>
      </c>
      <c r="Y211" s="94">
        <f t="shared" si="54"/>
        <v>0</v>
      </c>
      <c r="Z211" s="95" t="e">
        <f t="shared" si="55"/>
        <v>#DIV/0!</v>
      </c>
      <c r="AA211" s="119"/>
      <c r="AB211" s="98"/>
      <c r="AC211" s="98"/>
      <c r="AD211" s="98"/>
      <c r="AE211" s="98"/>
      <c r="AF211" s="98"/>
      <c r="AG211" s="98"/>
    </row>
    <row r="212" spans="1:33" ht="30" customHeight="1" x14ac:dyDescent="0.2">
      <c r="A212" s="75" t="s">
        <v>70</v>
      </c>
      <c r="B212" s="122" t="s">
        <v>289</v>
      </c>
      <c r="C212" s="189" t="s">
        <v>290</v>
      </c>
      <c r="D212" s="108"/>
      <c r="E212" s="109">
        <f>SUM(E213:E215)</f>
        <v>0</v>
      </c>
      <c r="F212" s="110"/>
      <c r="G212" s="111">
        <f>SUM(G213:G215)</f>
        <v>0</v>
      </c>
      <c r="H212" s="109">
        <f>SUM(H213:H215)</f>
        <v>0</v>
      </c>
      <c r="I212" s="110"/>
      <c r="J212" s="111">
        <f>SUM(J213:J215)</f>
        <v>0</v>
      </c>
      <c r="K212" s="109">
        <f>SUM(K213:K215)</f>
        <v>0</v>
      </c>
      <c r="L212" s="110"/>
      <c r="M212" s="111">
        <f>SUM(M213:M215)</f>
        <v>0</v>
      </c>
      <c r="N212" s="109">
        <f>SUM(N213:N215)</f>
        <v>0</v>
      </c>
      <c r="O212" s="110"/>
      <c r="P212" s="111">
        <f>SUM(P213:P215)</f>
        <v>0</v>
      </c>
      <c r="Q212" s="109">
        <f>SUM(Q213:Q215)</f>
        <v>0</v>
      </c>
      <c r="R212" s="110"/>
      <c r="S212" s="111">
        <f>SUM(S213:S215)</f>
        <v>0</v>
      </c>
      <c r="T212" s="109">
        <f>SUM(T213:T215)</f>
        <v>0</v>
      </c>
      <c r="U212" s="110"/>
      <c r="V212" s="111">
        <f>SUM(V213:V215)</f>
        <v>0</v>
      </c>
      <c r="W212" s="111">
        <f>SUM(W213:W215)</f>
        <v>0</v>
      </c>
      <c r="X212" s="111">
        <f>SUM(X213:X215)</f>
        <v>0</v>
      </c>
      <c r="Y212" s="111">
        <f t="shared" si="54"/>
        <v>0</v>
      </c>
      <c r="Z212" s="111" t="e">
        <f t="shared" si="55"/>
        <v>#DIV/0!</v>
      </c>
      <c r="AA212" s="239"/>
      <c r="AB212" s="85"/>
      <c r="AC212" s="85"/>
      <c r="AD212" s="85"/>
      <c r="AE212" s="85"/>
      <c r="AF212" s="85"/>
      <c r="AG212" s="85"/>
    </row>
    <row r="213" spans="1:33" ht="30" customHeight="1" x14ac:dyDescent="0.2">
      <c r="A213" s="86" t="s">
        <v>73</v>
      </c>
      <c r="B213" s="87" t="s">
        <v>291</v>
      </c>
      <c r="C213" s="154" t="s">
        <v>292</v>
      </c>
      <c r="D213" s="89"/>
      <c r="E213" s="90"/>
      <c r="F213" s="91"/>
      <c r="G213" s="92">
        <f>E213*F213</f>
        <v>0</v>
      </c>
      <c r="H213" s="90"/>
      <c r="I213" s="91"/>
      <c r="J213" s="92">
        <f>H213*I213</f>
        <v>0</v>
      </c>
      <c r="K213" s="90"/>
      <c r="L213" s="91"/>
      <c r="M213" s="92">
        <f>K213*L213</f>
        <v>0</v>
      </c>
      <c r="N213" s="90"/>
      <c r="O213" s="91"/>
      <c r="P213" s="92">
        <f>N213*O213</f>
        <v>0</v>
      </c>
      <c r="Q213" s="90"/>
      <c r="R213" s="91"/>
      <c r="S213" s="92">
        <f>Q213*R213</f>
        <v>0</v>
      </c>
      <c r="T213" s="90"/>
      <c r="U213" s="91"/>
      <c r="V213" s="92">
        <f>T213*U213</f>
        <v>0</v>
      </c>
      <c r="W213" s="93">
        <f>G213+M213+S213</f>
        <v>0</v>
      </c>
      <c r="X213" s="94">
        <f>J213+P213+V213</f>
        <v>0</v>
      </c>
      <c r="Y213" s="94">
        <f t="shared" si="54"/>
        <v>0</v>
      </c>
      <c r="Z213" s="95" t="e">
        <f t="shared" si="55"/>
        <v>#DIV/0!</v>
      </c>
      <c r="AA213" s="228"/>
      <c r="AB213" s="98"/>
      <c r="AC213" s="98"/>
      <c r="AD213" s="98"/>
      <c r="AE213" s="98"/>
      <c r="AF213" s="98"/>
      <c r="AG213" s="98"/>
    </row>
    <row r="214" spans="1:33" ht="30" customHeight="1" x14ac:dyDescent="0.2">
      <c r="A214" s="86" t="s">
        <v>73</v>
      </c>
      <c r="B214" s="87" t="s">
        <v>293</v>
      </c>
      <c r="C214" s="154" t="s">
        <v>292</v>
      </c>
      <c r="D214" s="89"/>
      <c r="E214" s="90"/>
      <c r="F214" s="91"/>
      <c r="G214" s="92">
        <f>E214*F214</f>
        <v>0</v>
      </c>
      <c r="H214" s="90"/>
      <c r="I214" s="91"/>
      <c r="J214" s="92">
        <f>H214*I214</f>
        <v>0</v>
      </c>
      <c r="K214" s="90"/>
      <c r="L214" s="91"/>
      <c r="M214" s="92">
        <f>K214*L214</f>
        <v>0</v>
      </c>
      <c r="N214" s="90"/>
      <c r="O214" s="91"/>
      <c r="P214" s="92">
        <f>N214*O214</f>
        <v>0</v>
      </c>
      <c r="Q214" s="90"/>
      <c r="R214" s="91"/>
      <c r="S214" s="92">
        <f>Q214*R214</f>
        <v>0</v>
      </c>
      <c r="T214" s="90"/>
      <c r="U214" s="91"/>
      <c r="V214" s="92">
        <f>T214*U214</f>
        <v>0</v>
      </c>
      <c r="W214" s="93">
        <f>G214+M214+S214</f>
        <v>0</v>
      </c>
      <c r="X214" s="94">
        <f>J214+P214+V214</f>
        <v>0</v>
      </c>
      <c r="Y214" s="94">
        <f t="shared" si="54"/>
        <v>0</v>
      </c>
      <c r="Z214" s="95" t="e">
        <f t="shared" si="55"/>
        <v>#DIV/0!</v>
      </c>
      <c r="AA214" s="228"/>
      <c r="AB214" s="98"/>
      <c r="AC214" s="98"/>
      <c r="AD214" s="98"/>
      <c r="AE214" s="98"/>
      <c r="AF214" s="98"/>
      <c r="AG214" s="98"/>
    </row>
    <row r="215" spans="1:33" ht="30" customHeight="1" thickBot="1" x14ac:dyDescent="0.25">
      <c r="A215" s="99" t="s">
        <v>73</v>
      </c>
      <c r="B215" s="100" t="s">
        <v>294</v>
      </c>
      <c r="C215" s="130" t="s">
        <v>292</v>
      </c>
      <c r="D215" s="101"/>
      <c r="E215" s="102"/>
      <c r="F215" s="103"/>
      <c r="G215" s="104">
        <f>E215*F215</f>
        <v>0</v>
      </c>
      <c r="H215" s="102"/>
      <c r="I215" s="103"/>
      <c r="J215" s="104">
        <f>H215*I215</f>
        <v>0</v>
      </c>
      <c r="K215" s="102"/>
      <c r="L215" s="103"/>
      <c r="M215" s="104">
        <f>K215*L215</f>
        <v>0</v>
      </c>
      <c r="N215" s="102"/>
      <c r="O215" s="103"/>
      <c r="P215" s="104">
        <f>N215*O215</f>
        <v>0</v>
      </c>
      <c r="Q215" s="102"/>
      <c r="R215" s="103"/>
      <c r="S215" s="104">
        <f>Q215*R215</f>
        <v>0</v>
      </c>
      <c r="T215" s="102"/>
      <c r="U215" s="103"/>
      <c r="V215" s="104">
        <f>T215*U215</f>
        <v>0</v>
      </c>
      <c r="W215" s="105">
        <f>G215+M215+S215</f>
        <v>0</v>
      </c>
      <c r="X215" s="359">
        <f>J215+P215+V215</f>
        <v>0</v>
      </c>
      <c r="Y215" s="359">
        <f t="shared" si="54"/>
        <v>0</v>
      </c>
      <c r="Z215" s="360" t="e">
        <f t="shared" si="55"/>
        <v>#DIV/0!</v>
      </c>
      <c r="AA215" s="230"/>
      <c r="AB215" s="98"/>
      <c r="AC215" s="98"/>
      <c r="AD215" s="98"/>
      <c r="AE215" s="98"/>
      <c r="AF215" s="98"/>
      <c r="AG215" s="98"/>
    </row>
    <row r="216" spans="1:33" ht="30" customHeight="1" thickBot="1" x14ac:dyDescent="0.25">
      <c r="A216" s="75" t="s">
        <v>70</v>
      </c>
      <c r="B216" s="122" t="s">
        <v>295</v>
      </c>
      <c r="C216" s="240" t="s">
        <v>271</v>
      </c>
      <c r="D216" s="108"/>
      <c r="E216" s="416">
        <f>SUM(E217:E223)</f>
        <v>77</v>
      </c>
      <c r="F216" s="417"/>
      <c r="G216" s="418">
        <f>SUM(G217:G224)</f>
        <v>125750</v>
      </c>
      <c r="H216" s="419">
        <f>SUM(H217:H223)</f>
        <v>77</v>
      </c>
      <c r="I216" s="417"/>
      <c r="J216" s="418">
        <f>SUM(J217:J224)</f>
        <v>125750</v>
      </c>
      <c r="K216" s="419">
        <f>SUM(K217:K223)</f>
        <v>0</v>
      </c>
      <c r="L216" s="417"/>
      <c r="M216" s="418">
        <f>SUM(M217:M224)</f>
        <v>0</v>
      </c>
      <c r="N216" s="419">
        <f>SUM(N217:N223)</f>
        <v>0</v>
      </c>
      <c r="O216" s="417"/>
      <c r="P216" s="418">
        <f>SUM(P217:P224)</f>
        <v>0</v>
      </c>
      <c r="Q216" s="419">
        <f>SUM(Q217:Q223)</f>
        <v>0</v>
      </c>
      <c r="R216" s="417"/>
      <c r="S216" s="418">
        <f>SUM(S217:S224)</f>
        <v>0</v>
      </c>
      <c r="T216" s="419">
        <f>SUM(T217:T223)</f>
        <v>0</v>
      </c>
      <c r="U216" s="417"/>
      <c r="V216" s="418">
        <f>SUM(V217:V224)</f>
        <v>0</v>
      </c>
      <c r="W216" s="418">
        <f>SUM(W217:W224)</f>
        <v>125750</v>
      </c>
      <c r="X216" s="418">
        <f>SUM(X217:X224)</f>
        <v>125750</v>
      </c>
      <c r="Y216" s="418">
        <f t="shared" si="54"/>
        <v>0</v>
      </c>
      <c r="Z216" s="418">
        <f t="shared" si="55"/>
        <v>0</v>
      </c>
      <c r="AA216" s="420"/>
      <c r="AB216" s="85"/>
      <c r="AC216" s="85"/>
      <c r="AD216" s="85"/>
      <c r="AE216" s="85"/>
      <c r="AF216" s="85"/>
      <c r="AG216" s="85"/>
    </row>
    <row r="217" spans="1:33" ht="30" customHeight="1" x14ac:dyDescent="0.2">
      <c r="A217" s="86" t="s">
        <v>73</v>
      </c>
      <c r="B217" s="281" t="s">
        <v>296</v>
      </c>
      <c r="C217" s="312" t="s">
        <v>422</v>
      </c>
      <c r="D217" s="313"/>
      <c r="E217" s="412">
        <v>75</v>
      </c>
      <c r="F217" s="413">
        <v>450</v>
      </c>
      <c r="G217" s="414">
        <f t="shared" ref="G217:G224" si="56">E217*F217</f>
        <v>33750</v>
      </c>
      <c r="H217" s="412">
        <v>75</v>
      </c>
      <c r="I217" s="413">
        <v>450</v>
      </c>
      <c r="J217" s="414">
        <f t="shared" ref="J217:J224" si="57">H217*I217</f>
        <v>33750</v>
      </c>
      <c r="K217" s="126"/>
      <c r="L217" s="127"/>
      <c r="M217" s="128">
        <f t="shared" ref="M217:M224" si="58">K217*L217</f>
        <v>0</v>
      </c>
      <c r="N217" s="126"/>
      <c r="O217" s="127"/>
      <c r="P217" s="128">
        <f t="shared" ref="P217:P224" si="59">N217*O217</f>
        <v>0</v>
      </c>
      <c r="Q217" s="126"/>
      <c r="R217" s="127"/>
      <c r="S217" s="128">
        <f t="shared" ref="S217:S224" si="60">Q217*R217</f>
        <v>0</v>
      </c>
      <c r="T217" s="126"/>
      <c r="U217" s="127"/>
      <c r="V217" s="128">
        <f t="shared" ref="V217:V224" si="61">T217*U217</f>
        <v>0</v>
      </c>
      <c r="W217" s="94">
        <f t="shared" ref="W217:W224" si="62">G217+M217+S217</f>
        <v>33750</v>
      </c>
      <c r="X217" s="94">
        <f t="shared" ref="X217:X224" si="63">J217+P217+V217</f>
        <v>33750</v>
      </c>
      <c r="Y217" s="94">
        <f t="shared" si="54"/>
        <v>0</v>
      </c>
      <c r="Z217" s="95">
        <f t="shared" si="55"/>
        <v>0</v>
      </c>
      <c r="AA217" s="415"/>
      <c r="AB217" s="98"/>
      <c r="AC217" s="98"/>
      <c r="AD217" s="98"/>
      <c r="AE217" s="98"/>
      <c r="AF217" s="98"/>
      <c r="AG217" s="98"/>
    </row>
    <row r="218" spans="1:33" ht="39" customHeight="1" x14ac:dyDescent="0.2">
      <c r="A218" s="86" t="s">
        <v>73</v>
      </c>
      <c r="B218" s="281" t="s">
        <v>297</v>
      </c>
      <c r="C218" s="307" t="s">
        <v>423</v>
      </c>
      <c r="D218" s="208" t="s">
        <v>139</v>
      </c>
      <c r="E218" s="209">
        <v>1</v>
      </c>
      <c r="F218" s="91">
        <v>20000</v>
      </c>
      <c r="G218" s="92">
        <f t="shared" si="56"/>
        <v>20000</v>
      </c>
      <c r="H218" s="209">
        <v>1</v>
      </c>
      <c r="I218" s="91">
        <v>20000</v>
      </c>
      <c r="J218" s="92">
        <f t="shared" si="57"/>
        <v>20000</v>
      </c>
      <c r="K218" s="90"/>
      <c r="L218" s="91"/>
      <c r="M218" s="92">
        <f t="shared" si="58"/>
        <v>0</v>
      </c>
      <c r="N218" s="90"/>
      <c r="O218" s="91"/>
      <c r="P218" s="92">
        <f t="shared" si="59"/>
        <v>0</v>
      </c>
      <c r="Q218" s="90"/>
      <c r="R218" s="91"/>
      <c r="S218" s="92">
        <f t="shared" si="60"/>
        <v>0</v>
      </c>
      <c r="T218" s="90"/>
      <c r="U218" s="91"/>
      <c r="V218" s="92">
        <f t="shared" si="61"/>
        <v>0</v>
      </c>
      <c r="W218" s="105">
        <f t="shared" si="62"/>
        <v>20000</v>
      </c>
      <c r="X218" s="94">
        <f t="shared" si="63"/>
        <v>20000</v>
      </c>
      <c r="Y218" s="94">
        <f t="shared" si="54"/>
        <v>0</v>
      </c>
      <c r="Z218" s="95">
        <f t="shared" si="55"/>
        <v>0</v>
      </c>
      <c r="AA218" s="228"/>
      <c r="AB218" s="98"/>
      <c r="AC218" s="98"/>
      <c r="AD218" s="98"/>
      <c r="AE218" s="98"/>
      <c r="AF218" s="98"/>
      <c r="AG218" s="98"/>
    </row>
    <row r="219" spans="1:33" ht="51.75" customHeight="1" x14ac:dyDescent="0.2">
      <c r="A219" s="86" t="s">
        <v>73</v>
      </c>
      <c r="B219" s="281" t="s">
        <v>298</v>
      </c>
      <c r="C219" s="314" t="s">
        <v>424</v>
      </c>
      <c r="D219" s="208" t="s">
        <v>139</v>
      </c>
      <c r="E219" s="209">
        <v>1</v>
      </c>
      <c r="F219" s="91">
        <v>72000</v>
      </c>
      <c r="G219" s="92">
        <f t="shared" si="56"/>
        <v>72000</v>
      </c>
      <c r="H219" s="209">
        <v>1</v>
      </c>
      <c r="I219" s="91">
        <v>72000</v>
      </c>
      <c r="J219" s="92">
        <f t="shared" si="57"/>
        <v>72000</v>
      </c>
      <c r="K219" s="90"/>
      <c r="L219" s="91"/>
      <c r="M219" s="92">
        <f t="shared" si="58"/>
        <v>0</v>
      </c>
      <c r="N219" s="90"/>
      <c r="O219" s="91"/>
      <c r="P219" s="92">
        <f t="shared" si="59"/>
        <v>0</v>
      </c>
      <c r="Q219" s="90"/>
      <c r="R219" s="91"/>
      <c r="S219" s="92">
        <f t="shared" si="60"/>
        <v>0</v>
      </c>
      <c r="T219" s="90"/>
      <c r="U219" s="91"/>
      <c r="V219" s="92">
        <f t="shared" si="61"/>
        <v>0</v>
      </c>
      <c r="W219" s="105">
        <f t="shared" si="62"/>
        <v>72000</v>
      </c>
      <c r="X219" s="94">
        <f t="shared" si="63"/>
        <v>72000</v>
      </c>
      <c r="Y219" s="94">
        <f t="shared" si="54"/>
        <v>0</v>
      </c>
      <c r="Z219" s="95">
        <f t="shared" si="55"/>
        <v>0</v>
      </c>
      <c r="AA219" s="318" t="s">
        <v>447</v>
      </c>
      <c r="AB219" s="98"/>
      <c r="AC219" s="98"/>
      <c r="AD219" s="98"/>
      <c r="AE219" s="98"/>
      <c r="AF219" s="98"/>
      <c r="AG219" s="98"/>
    </row>
    <row r="220" spans="1:33" ht="30" customHeight="1" x14ac:dyDescent="0.2">
      <c r="A220" s="86" t="s">
        <v>73</v>
      </c>
      <c r="B220" s="87" t="s">
        <v>299</v>
      </c>
      <c r="C220" s="154" t="s">
        <v>300</v>
      </c>
      <c r="D220" s="89"/>
      <c r="E220" s="90"/>
      <c r="F220" s="91"/>
      <c r="G220" s="92">
        <f t="shared" si="56"/>
        <v>0</v>
      </c>
      <c r="H220" s="90"/>
      <c r="I220" s="91"/>
      <c r="J220" s="92">
        <f t="shared" si="57"/>
        <v>0</v>
      </c>
      <c r="K220" s="90"/>
      <c r="L220" s="91"/>
      <c r="M220" s="92">
        <f t="shared" si="58"/>
        <v>0</v>
      </c>
      <c r="N220" s="90"/>
      <c r="O220" s="91"/>
      <c r="P220" s="92">
        <f t="shared" si="59"/>
        <v>0</v>
      </c>
      <c r="Q220" s="90"/>
      <c r="R220" s="91"/>
      <c r="S220" s="92">
        <f t="shared" si="60"/>
        <v>0</v>
      </c>
      <c r="T220" s="90"/>
      <c r="U220" s="91"/>
      <c r="V220" s="92">
        <f t="shared" si="61"/>
        <v>0</v>
      </c>
      <c r="W220" s="105">
        <f t="shared" si="62"/>
        <v>0</v>
      </c>
      <c r="X220" s="94">
        <f t="shared" si="63"/>
        <v>0</v>
      </c>
      <c r="Y220" s="94">
        <f t="shared" si="54"/>
        <v>0</v>
      </c>
      <c r="Z220" s="95" t="e">
        <f t="shared" si="55"/>
        <v>#DIV/0!</v>
      </c>
      <c r="AA220" s="228"/>
      <c r="AB220" s="98"/>
      <c r="AC220" s="98"/>
      <c r="AD220" s="98"/>
      <c r="AE220" s="98"/>
      <c r="AF220" s="98"/>
      <c r="AG220" s="98"/>
    </row>
    <row r="221" spans="1:33" ht="30" customHeight="1" x14ac:dyDescent="0.2">
      <c r="A221" s="86" t="s">
        <v>73</v>
      </c>
      <c r="B221" s="87" t="s">
        <v>301</v>
      </c>
      <c r="C221" s="130" t="s">
        <v>302</v>
      </c>
      <c r="D221" s="89"/>
      <c r="E221" s="90"/>
      <c r="F221" s="91"/>
      <c r="G221" s="92">
        <f t="shared" si="56"/>
        <v>0</v>
      </c>
      <c r="H221" s="90"/>
      <c r="I221" s="91"/>
      <c r="J221" s="92">
        <f t="shared" si="57"/>
        <v>0</v>
      </c>
      <c r="K221" s="90"/>
      <c r="L221" s="91"/>
      <c r="M221" s="92">
        <f t="shared" si="58"/>
        <v>0</v>
      </c>
      <c r="N221" s="90"/>
      <c r="O221" s="91"/>
      <c r="P221" s="92">
        <f t="shared" si="59"/>
        <v>0</v>
      </c>
      <c r="Q221" s="90"/>
      <c r="R221" s="91"/>
      <c r="S221" s="92">
        <f t="shared" si="60"/>
        <v>0</v>
      </c>
      <c r="T221" s="90"/>
      <c r="U221" s="91"/>
      <c r="V221" s="92">
        <f t="shared" si="61"/>
        <v>0</v>
      </c>
      <c r="W221" s="105">
        <f t="shared" si="62"/>
        <v>0</v>
      </c>
      <c r="X221" s="94">
        <f t="shared" si="63"/>
        <v>0</v>
      </c>
      <c r="Y221" s="94">
        <f t="shared" si="54"/>
        <v>0</v>
      </c>
      <c r="Z221" s="95" t="e">
        <f t="shared" si="55"/>
        <v>#DIV/0!</v>
      </c>
      <c r="AA221" s="228"/>
      <c r="AB221" s="97"/>
      <c r="AC221" s="98"/>
      <c r="AD221" s="98"/>
      <c r="AE221" s="98"/>
      <c r="AF221" s="98"/>
      <c r="AG221" s="98"/>
    </row>
    <row r="222" spans="1:33" ht="30" customHeight="1" x14ac:dyDescent="0.2">
      <c r="A222" s="86" t="s">
        <v>73</v>
      </c>
      <c r="B222" s="87" t="s">
        <v>303</v>
      </c>
      <c r="C222" s="130" t="s">
        <v>302</v>
      </c>
      <c r="D222" s="89"/>
      <c r="E222" s="90"/>
      <c r="F222" s="91"/>
      <c r="G222" s="92">
        <f t="shared" si="56"/>
        <v>0</v>
      </c>
      <c r="H222" s="90"/>
      <c r="I222" s="91"/>
      <c r="J222" s="92">
        <f t="shared" si="57"/>
        <v>0</v>
      </c>
      <c r="K222" s="90"/>
      <c r="L222" s="91"/>
      <c r="M222" s="92">
        <f t="shared" si="58"/>
        <v>0</v>
      </c>
      <c r="N222" s="90"/>
      <c r="O222" s="91"/>
      <c r="P222" s="92">
        <f t="shared" si="59"/>
        <v>0</v>
      </c>
      <c r="Q222" s="90"/>
      <c r="R222" s="91"/>
      <c r="S222" s="92">
        <f t="shared" si="60"/>
        <v>0</v>
      </c>
      <c r="T222" s="90"/>
      <c r="U222" s="91"/>
      <c r="V222" s="92">
        <f t="shared" si="61"/>
        <v>0</v>
      </c>
      <c r="W222" s="105">
        <f t="shared" si="62"/>
        <v>0</v>
      </c>
      <c r="X222" s="94">
        <f t="shared" si="63"/>
        <v>0</v>
      </c>
      <c r="Y222" s="94">
        <f t="shared" si="54"/>
        <v>0</v>
      </c>
      <c r="Z222" s="95" t="e">
        <f t="shared" si="55"/>
        <v>#DIV/0!</v>
      </c>
      <c r="AA222" s="228"/>
      <c r="AB222" s="98"/>
      <c r="AC222" s="98"/>
      <c r="AD222" s="98"/>
      <c r="AE222" s="98"/>
      <c r="AF222" s="98"/>
      <c r="AG222" s="98"/>
    </row>
    <row r="223" spans="1:33" ht="30" customHeight="1" x14ac:dyDescent="0.2">
      <c r="A223" s="99" t="s">
        <v>73</v>
      </c>
      <c r="B223" s="100" t="s">
        <v>304</v>
      </c>
      <c r="C223" s="130" t="s">
        <v>302</v>
      </c>
      <c r="D223" s="101"/>
      <c r="E223" s="102"/>
      <c r="F223" s="103"/>
      <c r="G223" s="104">
        <f t="shared" si="56"/>
        <v>0</v>
      </c>
      <c r="H223" s="102"/>
      <c r="I223" s="103"/>
      <c r="J223" s="104">
        <f t="shared" si="57"/>
        <v>0</v>
      </c>
      <c r="K223" s="102"/>
      <c r="L223" s="103"/>
      <c r="M223" s="104">
        <f t="shared" si="58"/>
        <v>0</v>
      </c>
      <c r="N223" s="102"/>
      <c r="O223" s="103"/>
      <c r="P223" s="104">
        <f t="shared" si="59"/>
        <v>0</v>
      </c>
      <c r="Q223" s="102"/>
      <c r="R223" s="103"/>
      <c r="S223" s="104">
        <f t="shared" si="60"/>
        <v>0</v>
      </c>
      <c r="T223" s="102"/>
      <c r="U223" s="103"/>
      <c r="V223" s="104">
        <f t="shared" si="61"/>
        <v>0</v>
      </c>
      <c r="W223" s="105">
        <f t="shared" si="62"/>
        <v>0</v>
      </c>
      <c r="X223" s="94">
        <f t="shared" si="63"/>
        <v>0</v>
      </c>
      <c r="Y223" s="94">
        <f t="shared" si="54"/>
        <v>0</v>
      </c>
      <c r="Z223" s="95" t="e">
        <f t="shared" si="55"/>
        <v>#DIV/0!</v>
      </c>
      <c r="AA223" s="230"/>
      <c r="AB223" s="98"/>
      <c r="AC223" s="98"/>
      <c r="AD223" s="98"/>
      <c r="AE223" s="98"/>
      <c r="AF223" s="98"/>
      <c r="AG223" s="98"/>
    </row>
    <row r="224" spans="1:33" ht="30" customHeight="1" x14ac:dyDescent="0.2">
      <c r="A224" s="99" t="s">
        <v>73</v>
      </c>
      <c r="B224" s="121" t="s">
        <v>305</v>
      </c>
      <c r="C224" s="155" t="s">
        <v>306</v>
      </c>
      <c r="D224" s="115"/>
      <c r="E224" s="102"/>
      <c r="F224" s="103">
        <v>0.22</v>
      </c>
      <c r="G224" s="104">
        <f t="shared" si="56"/>
        <v>0</v>
      </c>
      <c r="H224" s="102"/>
      <c r="I224" s="103">
        <v>0.22</v>
      </c>
      <c r="J224" s="104">
        <f t="shared" si="57"/>
        <v>0</v>
      </c>
      <c r="K224" s="102"/>
      <c r="L224" s="103">
        <v>0.22</v>
      </c>
      <c r="M224" s="104">
        <f t="shared" si="58"/>
        <v>0</v>
      </c>
      <c r="N224" s="102"/>
      <c r="O224" s="103">
        <v>0.22</v>
      </c>
      <c r="P224" s="104">
        <f t="shared" si="59"/>
        <v>0</v>
      </c>
      <c r="Q224" s="102"/>
      <c r="R224" s="103">
        <v>0.22</v>
      </c>
      <c r="S224" s="104">
        <f t="shared" si="60"/>
        <v>0</v>
      </c>
      <c r="T224" s="102"/>
      <c r="U224" s="103">
        <v>0.22</v>
      </c>
      <c r="V224" s="104">
        <f t="shared" si="61"/>
        <v>0</v>
      </c>
      <c r="W224" s="105">
        <f t="shared" si="62"/>
        <v>0</v>
      </c>
      <c r="X224" s="94">
        <f t="shared" si="63"/>
        <v>0</v>
      </c>
      <c r="Y224" s="94">
        <f t="shared" si="54"/>
        <v>0</v>
      </c>
      <c r="Z224" s="95" t="e">
        <f t="shared" si="55"/>
        <v>#DIV/0!</v>
      </c>
      <c r="AA224" s="119"/>
      <c r="AB224" s="7"/>
      <c r="AC224" s="7"/>
      <c r="AD224" s="7"/>
      <c r="AE224" s="7"/>
      <c r="AF224" s="7"/>
      <c r="AG224" s="7"/>
    </row>
    <row r="225" spans="1:33" ht="30" customHeight="1" x14ac:dyDescent="0.2">
      <c r="A225" s="241" t="s">
        <v>307</v>
      </c>
      <c r="B225" s="242"/>
      <c r="C225" s="243"/>
      <c r="D225" s="244"/>
      <c r="E225" s="140">
        <f>E216+E212+E207+E202</f>
        <v>77</v>
      </c>
      <c r="F225" s="156"/>
      <c r="G225" s="245">
        <f>G216+G212+G207+G202</f>
        <v>125750</v>
      </c>
      <c r="H225" s="140">
        <f>H216+H212+H207+H202</f>
        <v>77</v>
      </c>
      <c r="I225" s="156"/>
      <c r="J225" s="245">
        <f>J216+J212+J207+J202</f>
        <v>125750</v>
      </c>
      <c r="K225" s="140">
        <f>K216+K212+K207+K202</f>
        <v>1</v>
      </c>
      <c r="L225" s="156"/>
      <c r="M225" s="245">
        <f>M216+M212+M207+M202</f>
        <v>25000</v>
      </c>
      <c r="N225" s="140">
        <f>N216+N212+N207+N202</f>
        <v>1</v>
      </c>
      <c r="O225" s="156"/>
      <c r="P225" s="245">
        <f>P216+P212+P207+P202</f>
        <v>25000</v>
      </c>
      <c r="Q225" s="140">
        <f>Q216+Q212+Q207+Q202</f>
        <v>0</v>
      </c>
      <c r="R225" s="156"/>
      <c r="S225" s="245">
        <f>S216+S212+S207+S202</f>
        <v>0</v>
      </c>
      <c r="T225" s="140">
        <f>T216+T212+T207+T202</f>
        <v>0</v>
      </c>
      <c r="U225" s="156"/>
      <c r="V225" s="245">
        <f>V216+V212+V207+V202</f>
        <v>0</v>
      </c>
      <c r="W225" s="246">
        <v>150750</v>
      </c>
      <c r="X225" s="246">
        <f>X216+X202+X212+X207</f>
        <v>150750</v>
      </c>
      <c r="Y225" s="246">
        <f t="shared" si="54"/>
        <v>0</v>
      </c>
      <c r="Z225" s="246">
        <f t="shared" si="55"/>
        <v>0</v>
      </c>
      <c r="AA225" s="247"/>
      <c r="AB225" s="7"/>
      <c r="AC225" s="7"/>
      <c r="AD225" s="7"/>
      <c r="AE225" s="7"/>
      <c r="AF225" s="7"/>
      <c r="AG225" s="7"/>
    </row>
    <row r="226" spans="1:33" ht="30" customHeight="1" x14ac:dyDescent="0.2">
      <c r="A226" s="248" t="s">
        <v>308</v>
      </c>
      <c r="B226" s="249"/>
      <c r="C226" s="250"/>
      <c r="D226" s="251"/>
      <c r="E226" s="252"/>
      <c r="F226" s="253"/>
      <c r="G226" s="254">
        <f>G35+G49+G58+G126+G140+G154+G167+G175+G183+G190+G194+G200+G225</f>
        <v>817690</v>
      </c>
      <c r="H226" s="252"/>
      <c r="I226" s="253"/>
      <c r="J226" s="254">
        <f>J35+J49+J58+J126+J140+J154+J167+J175+J183+J190+J194+J200+J225</f>
        <v>805134</v>
      </c>
      <c r="K226" s="252"/>
      <c r="L226" s="253"/>
      <c r="M226" s="254">
        <f>M35+M49+M58+M126+M140+M154+M167+M175+M183+M190+M194+M200+M225</f>
        <v>25000</v>
      </c>
      <c r="N226" s="252"/>
      <c r="O226" s="253"/>
      <c r="P226" s="254">
        <f>P35+P49+P58+P126+P140+P154+P167+P175+P183+P190+P194+P200+P225</f>
        <v>25000</v>
      </c>
      <c r="Q226" s="252"/>
      <c r="R226" s="253"/>
      <c r="S226" s="254">
        <f>S35+S49+S58+S126+S140+S154+S167+S175+S183+S190+S194+S200+S225</f>
        <v>0</v>
      </c>
      <c r="T226" s="252"/>
      <c r="U226" s="253"/>
      <c r="V226" s="254">
        <f>V35+V49+V58+V126+V140+V154+V167+V175+V183+V190+V194+V200+V225</f>
        <v>0</v>
      </c>
      <c r="W226" s="254">
        <f>W35+W49+W58+W126+W140+W154+W167+W175+W183+W190+W194+W200+W225</f>
        <v>842690</v>
      </c>
      <c r="X226" s="254">
        <f>X35+X49+X58+X126+X140+X154+X167+X175+X183+X190+X194+X200+X225</f>
        <v>830134</v>
      </c>
      <c r="Y226" s="254">
        <f>Y35+Y49+Y58+Y126+Y140+Y154+Y167+Y175+Y183+Y190+Y194+Y200+Y225</f>
        <v>12556</v>
      </c>
      <c r="Z226" s="255">
        <f t="shared" si="55"/>
        <v>1.489990387924385E-2</v>
      </c>
      <c r="AA226" s="256"/>
      <c r="AB226" s="7"/>
      <c r="AC226" s="7"/>
      <c r="AD226" s="7"/>
      <c r="AE226" s="7"/>
      <c r="AF226" s="7"/>
      <c r="AG226" s="7"/>
    </row>
    <row r="227" spans="1:33" ht="15" customHeight="1" x14ac:dyDescent="0.2">
      <c r="A227" s="454"/>
      <c r="B227" s="423"/>
      <c r="C227" s="423"/>
      <c r="D227" s="41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257"/>
      <c r="X227" s="257"/>
      <c r="Y227" s="257"/>
      <c r="Z227" s="257"/>
      <c r="AA227" s="50"/>
      <c r="AB227" s="7"/>
      <c r="AC227" s="7"/>
      <c r="AD227" s="7"/>
      <c r="AE227" s="7"/>
      <c r="AF227" s="7"/>
      <c r="AG227" s="7"/>
    </row>
    <row r="228" spans="1:33" ht="30" customHeight="1" x14ac:dyDescent="0.2">
      <c r="A228" s="455" t="s">
        <v>309</v>
      </c>
      <c r="B228" s="444"/>
      <c r="C228" s="456"/>
      <c r="D228" s="258"/>
      <c r="E228" s="252"/>
      <c r="F228" s="253"/>
      <c r="G228" s="259">
        <f>Фінансування!C27-'Кошторис  витрат'!G226</f>
        <v>0</v>
      </c>
      <c r="H228" s="252"/>
      <c r="I228" s="253"/>
      <c r="J228" s="259"/>
      <c r="K228" s="252"/>
      <c r="L228" s="253"/>
      <c r="M228" s="259"/>
      <c r="N228" s="252"/>
      <c r="O228" s="253"/>
      <c r="P228" s="259"/>
      <c r="Q228" s="252"/>
      <c r="R228" s="253"/>
      <c r="S228" s="259">
        <f>Фінансування!L27-'Кошторис  витрат'!S226</f>
        <v>0</v>
      </c>
      <c r="T228" s="252"/>
      <c r="U228" s="253"/>
      <c r="V228" s="259">
        <f>Фінансування!L28-'Кошторис  витрат'!V226</f>
        <v>0</v>
      </c>
      <c r="W228" s="260"/>
      <c r="X228" s="260"/>
      <c r="Y228" s="260"/>
      <c r="Z228" s="260"/>
      <c r="AA228" s="261"/>
      <c r="AB228" s="7"/>
      <c r="AC228" s="7"/>
      <c r="AD228" s="7"/>
      <c r="AE228" s="7"/>
      <c r="AF228" s="7"/>
      <c r="AG228" s="7"/>
    </row>
    <row r="229" spans="1:33" ht="15.75" customHeight="1" x14ac:dyDescent="0.2">
      <c r="A229" s="1"/>
      <c r="B229" s="262"/>
      <c r="C229" s="2"/>
      <c r="D229" s="263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8"/>
      <c r="X229" s="38"/>
      <c r="Y229" s="38"/>
      <c r="Z229" s="38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262"/>
      <c r="C230" s="2"/>
      <c r="D230" s="263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8"/>
      <c r="X230" s="38"/>
      <c r="Y230" s="38"/>
      <c r="Z230" s="38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262"/>
      <c r="C231" s="2"/>
      <c r="D231" s="263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8"/>
      <c r="X231" s="38"/>
      <c r="Y231" s="38"/>
      <c r="Z231" s="38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">
      <c r="A232" s="264"/>
      <c r="B232" s="265"/>
      <c r="C232" s="266" t="s">
        <v>434</v>
      </c>
      <c r="D232" s="263"/>
      <c r="E232" s="267"/>
      <c r="F232" s="267"/>
      <c r="G232" s="37"/>
      <c r="H232" s="267"/>
      <c r="I232" s="267"/>
      <c r="J232" s="37"/>
      <c r="K232" s="268" t="s">
        <v>435</v>
      </c>
      <c r="L232" s="264"/>
      <c r="M232" s="267"/>
      <c r="N232" s="268"/>
      <c r="O232" s="264"/>
      <c r="P232" s="267"/>
      <c r="Q232" s="37"/>
      <c r="R232" s="37"/>
      <c r="S232" s="37"/>
      <c r="T232" s="37"/>
      <c r="U232" s="37"/>
      <c r="V232" s="37"/>
      <c r="W232" s="38"/>
      <c r="X232" s="38"/>
      <c r="Y232" s="38"/>
      <c r="Z232" s="38"/>
      <c r="AA232" s="2"/>
      <c r="AB232" s="1"/>
      <c r="AC232" s="2"/>
      <c r="AD232" s="1"/>
      <c r="AE232" s="1"/>
      <c r="AF232" s="1"/>
      <c r="AG232" s="1"/>
    </row>
    <row r="233" spans="1:33" ht="15.75" customHeight="1" x14ac:dyDescent="0.2">
      <c r="A233" s="269"/>
      <c r="B233" s="270"/>
      <c r="C233" s="271" t="s">
        <v>310</v>
      </c>
      <c r="D233" s="272"/>
      <c r="E233" s="273"/>
      <c r="F233" s="274" t="s">
        <v>311</v>
      </c>
      <c r="G233" s="273"/>
      <c r="H233" s="273"/>
      <c r="I233" s="274" t="s">
        <v>311</v>
      </c>
      <c r="J233" s="273"/>
      <c r="K233" s="275"/>
      <c r="L233" s="276" t="s">
        <v>312</v>
      </c>
      <c r="M233" s="273"/>
      <c r="N233" s="275"/>
      <c r="O233" s="276" t="s">
        <v>312</v>
      </c>
      <c r="P233" s="273"/>
      <c r="Q233" s="273"/>
      <c r="R233" s="273"/>
      <c r="S233" s="273"/>
      <c r="T233" s="273"/>
      <c r="U233" s="273"/>
      <c r="V233" s="273"/>
      <c r="W233" s="277"/>
      <c r="X233" s="277"/>
      <c r="Y233" s="277"/>
      <c r="Z233" s="277"/>
      <c r="AA233" s="278"/>
      <c r="AB233" s="279"/>
      <c r="AC233" s="278"/>
      <c r="AD233" s="279"/>
      <c r="AE233" s="279"/>
      <c r="AF233" s="279"/>
      <c r="AG233" s="279"/>
    </row>
    <row r="234" spans="1:33" ht="15.75" customHeight="1" x14ac:dyDescent="0.2">
      <c r="A234" s="1"/>
      <c r="B234" s="262"/>
      <c r="C234" s="2"/>
      <c r="D234" s="263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8"/>
      <c r="X234" s="38"/>
      <c r="Y234" s="38"/>
      <c r="Z234" s="38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262"/>
      <c r="C235" s="2"/>
      <c r="D235" s="263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8"/>
      <c r="X235" s="38"/>
      <c r="Y235" s="38"/>
      <c r="Z235" s="38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262"/>
      <c r="C236" s="2"/>
      <c r="D236" s="263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8"/>
      <c r="X236" s="38"/>
      <c r="Y236" s="38"/>
      <c r="Z236" s="38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262"/>
      <c r="C237" s="2"/>
      <c r="D237" s="263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280"/>
      <c r="X237" s="280"/>
      <c r="Y237" s="280"/>
      <c r="Z237" s="280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262"/>
      <c r="C238" s="2"/>
      <c r="D238" s="263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280"/>
      <c r="X238" s="280"/>
      <c r="Y238" s="280"/>
      <c r="Z238" s="280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262"/>
      <c r="C239" s="2"/>
      <c r="D239" s="263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280"/>
      <c r="X239" s="280"/>
      <c r="Y239" s="280"/>
      <c r="Z239" s="280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262"/>
      <c r="C240" s="2"/>
      <c r="D240" s="263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280"/>
      <c r="X240" s="280"/>
      <c r="Y240" s="280"/>
      <c r="Z240" s="280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262"/>
      <c r="C241" s="2"/>
      <c r="D241" s="263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280"/>
      <c r="X241" s="280"/>
      <c r="Y241" s="280"/>
      <c r="Z241" s="280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262"/>
      <c r="C242" s="2"/>
      <c r="D242" s="263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280"/>
      <c r="X242" s="280"/>
      <c r="Y242" s="280"/>
      <c r="Z242" s="280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262"/>
      <c r="C243" s="2"/>
      <c r="D243" s="263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280"/>
      <c r="X243" s="280"/>
      <c r="Y243" s="280"/>
      <c r="Z243" s="280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262"/>
      <c r="C244" s="2"/>
      <c r="D244" s="263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280"/>
      <c r="X244" s="280"/>
      <c r="Y244" s="280"/>
      <c r="Z244" s="280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262"/>
      <c r="C245" s="2"/>
      <c r="D245" s="263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280"/>
      <c r="X245" s="280"/>
      <c r="Y245" s="280"/>
      <c r="Z245" s="280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262"/>
      <c r="C246" s="2"/>
      <c r="D246" s="263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280"/>
      <c r="X246" s="280"/>
      <c r="Y246" s="280"/>
      <c r="Z246" s="280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262"/>
      <c r="C247" s="2"/>
      <c r="D247" s="263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280"/>
      <c r="X247" s="280"/>
      <c r="Y247" s="280"/>
      <c r="Z247" s="280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262"/>
      <c r="C248" s="2"/>
      <c r="D248" s="263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280"/>
      <c r="X248" s="280"/>
      <c r="Y248" s="280"/>
      <c r="Z248" s="280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262"/>
      <c r="C249" s="2"/>
      <c r="D249" s="263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280"/>
      <c r="X249" s="280"/>
      <c r="Y249" s="280"/>
      <c r="Z249" s="280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262"/>
      <c r="C250" s="2"/>
      <c r="D250" s="263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280"/>
      <c r="X250" s="280"/>
      <c r="Y250" s="280"/>
      <c r="Z250" s="280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262"/>
      <c r="C251" s="2"/>
      <c r="D251" s="263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280"/>
      <c r="X251" s="280"/>
      <c r="Y251" s="280"/>
      <c r="Z251" s="280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262"/>
      <c r="C252" s="2"/>
      <c r="D252" s="263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280"/>
      <c r="X252" s="280"/>
      <c r="Y252" s="280"/>
      <c r="Z252" s="280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262"/>
      <c r="C253" s="2"/>
      <c r="D253" s="263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280"/>
      <c r="X253" s="280"/>
      <c r="Y253" s="280"/>
      <c r="Z253" s="280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262"/>
      <c r="C254" s="2"/>
      <c r="D254" s="263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280"/>
      <c r="X254" s="280"/>
      <c r="Y254" s="280"/>
      <c r="Z254" s="280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262"/>
      <c r="C255" s="2"/>
      <c r="D255" s="263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280"/>
      <c r="X255" s="280"/>
      <c r="Y255" s="280"/>
      <c r="Z255" s="280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262"/>
      <c r="C256" s="2"/>
      <c r="D256" s="263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280"/>
      <c r="X256" s="280"/>
      <c r="Y256" s="280"/>
      <c r="Z256" s="280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262"/>
      <c r="C257" s="2"/>
      <c r="D257" s="263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280"/>
      <c r="X257" s="280"/>
      <c r="Y257" s="280"/>
      <c r="Z257" s="280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262"/>
      <c r="C258" s="2"/>
      <c r="D258" s="263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280"/>
      <c r="X258" s="280"/>
      <c r="Y258" s="280"/>
      <c r="Z258" s="280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262"/>
      <c r="C259" s="2"/>
      <c r="D259" s="263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280"/>
      <c r="X259" s="280"/>
      <c r="Y259" s="280"/>
      <c r="Z259" s="280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262"/>
      <c r="C260" s="2"/>
      <c r="D260" s="263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280"/>
      <c r="X260" s="280"/>
      <c r="Y260" s="280"/>
      <c r="Z260" s="280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262"/>
      <c r="C261" s="2"/>
      <c r="D261" s="263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280"/>
      <c r="X261" s="280"/>
      <c r="Y261" s="280"/>
      <c r="Z261" s="280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262"/>
      <c r="C262" s="2"/>
      <c r="D262" s="263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280"/>
      <c r="X262" s="280"/>
      <c r="Y262" s="280"/>
      <c r="Z262" s="280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262"/>
      <c r="C263" s="2"/>
      <c r="D263" s="263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280"/>
      <c r="X263" s="280"/>
      <c r="Y263" s="280"/>
      <c r="Z263" s="280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262"/>
      <c r="C264" s="2"/>
      <c r="D264" s="263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280"/>
      <c r="X264" s="280"/>
      <c r="Y264" s="280"/>
      <c r="Z264" s="280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262"/>
      <c r="C265" s="2"/>
      <c r="D265" s="263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280"/>
      <c r="X265" s="280"/>
      <c r="Y265" s="280"/>
      <c r="Z265" s="280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262"/>
      <c r="C266" s="2"/>
      <c r="D266" s="263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280"/>
      <c r="X266" s="280"/>
      <c r="Y266" s="280"/>
      <c r="Z266" s="280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262"/>
      <c r="C267" s="2"/>
      <c r="D267" s="263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280"/>
      <c r="X267" s="280"/>
      <c r="Y267" s="280"/>
      <c r="Z267" s="280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262"/>
      <c r="C268" s="2"/>
      <c r="D268" s="263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280"/>
      <c r="X268" s="280"/>
      <c r="Y268" s="280"/>
      <c r="Z268" s="280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262"/>
      <c r="C269" s="2"/>
      <c r="D269" s="263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280"/>
      <c r="X269" s="280"/>
      <c r="Y269" s="280"/>
      <c r="Z269" s="280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262"/>
      <c r="C270" s="2"/>
      <c r="D270" s="263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280"/>
      <c r="X270" s="280"/>
      <c r="Y270" s="280"/>
      <c r="Z270" s="280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262"/>
      <c r="C271" s="2"/>
      <c r="D271" s="263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280"/>
      <c r="X271" s="280"/>
      <c r="Y271" s="280"/>
      <c r="Z271" s="280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262"/>
      <c r="C272" s="2"/>
      <c r="D272" s="263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280"/>
      <c r="X272" s="280"/>
      <c r="Y272" s="280"/>
      <c r="Z272" s="280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262"/>
      <c r="C273" s="2"/>
      <c r="D273" s="263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280"/>
      <c r="X273" s="280"/>
      <c r="Y273" s="280"/>
      <c r="Z273" s="280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262"/>
      <c r="C274" s="2"/>
      <c r="D274" s="263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280"/>
      <c r="X274" s="280"/>
      <c r="Y274" s="280"/>
      <c r="Z274" s="280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262"/>
      <c r="C275" s="2"/>
      <c r="D275" s="263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280"/>
      <c r="X275" s="280"/>
      <c r="Y275" s="280"/>
      <c r="Z275" s="280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262"/>
      <c r="C276" s="2"/>
      <c r="D276" s="263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280"/>
      <c r="X276" s="280"/>
      <c r="Y276" s="280"/>
      <c r="Z276" s="280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262"/>
      <c r="C277" s="2"/>
      <c r="D277" s="263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280"/>
      <c r="X277" s="280"/>
      <c r="Y277" s="280"/>
      <c r="Z277" s="280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262"/>
      <c r="C278" s="2"/>
      <c r="D278" s="263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280"/>
      <c r="X278" s="280"/>
      <c r="Y278" s="280"/>
      <c r="Z278" s="280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262"/>
      <c r="C279" s="2"/>
      <c r="D279" s="263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280"/>
      <c r="X279" s="280"/>
      <c r="Y279" s="280"/>
      <c r="Z279" s="280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262"/>
      <c r="C280" s="2"/>
      <c r="D280" s="263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280"/>
      <c r="X280" s="280"/>
      <c r="Y280" s="280"/>
      <c r="Z280" s="280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262"/>
      <c r="C281" s="2"/>
      <c r="D281" s="263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280"/>
      <c r="X281" s="280"/>
      <c r="Y281" s="280"/>
      <c r="Z281" s="280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262"/>
      <c r="C282" s="2"/>
      <c r="D282" s="263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280"/>
      <c r="X282" s="280"/>
      <c r="Y282" s="280"/>
      <c r="Z282" s="280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262"/>
      <c r="C283" s="2"/>
      <c r="D283" s="263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280"/>
      <c r="X283" s="280"/>
      <c r="Y283" s="280"/>
      <c r="Z283" s="280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262"/>
      <c r="C284" s="2"/>
      <c r="D284" s="263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280"/>
      <c r="X284" s="280"/>
      <c r="Y284" s="280"/>
      <c r="Z284" s="280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262"/>
      <c r="C285" s="2"/>
      <c r="D285" s="263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280"/>
      <c r="X285" s="280"/>
      <c r="Y285" s="280"/>
      <c r="Z285" s="280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262"/>
      <c r="C286" s="2"/>
      <c r="D286" s="263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280"/>
      <c r="X286" s="280"/>
      <c r="Y286" s="280"/>
      <c r="Z286" s="280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262"/>
      <c r="C287" s="2"/>
      <c r="D287" s="263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280"/>
      <c r="X287" s="280"/>
      <c r="Y287" s="280"/>
      <c r="Z287" s="280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262"/>
      <c r="C288" s="2"/>
      <c r="D288" s="263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280"/>
      <c r="X288" s="280"/>
      <c r="Y288" s="280"/>
      <c r="Z288" s="280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262"/>
      <c r="C289" s="2"/>
      <c r="D289" s="263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280"/>
      <c r="X289" s="280"/>
      <c r="Y289" s="280"/>
      <c r="Z289" s="280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262"/>
      <c r="C290" s="2"/>
      <c r="D290" s="263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280"/>
      <c r="X290" s="280"/>
      <c r="Y290" s="280"/>
      <c r="Z290" s="280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262"/>
      <c r="C291" s="2"/>
      <c r="D291" s="263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280"/>
      <c r="X291" s="280"/>
      <c r="Y291" s="280"/>
      <c r="Z291" s="280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262"/>
      <c r="C292" s="2"/>
      <c r="D292" s="263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280"/>
      <c r="X292" s="280"/>
      <c r="Y292" s="280"/>
      <c r="Z292" s="280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262"/>
      <c r="C293" s="2"/>
      <c r="D293" s="263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280"/>
      <c r="X293" s="280"/>
      <c r="Y293" s="280"/>
      <c r="Z293" s="280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262"/>
      <c r="C294" s="2"/>
      <c r="D294" s="263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280"/>
      <c r="X294" s="280"/>
      <c r="Y294" s="280"/>
      <c r="Z294" s="280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262"/>
      <c r="C295" s="2"/>
      <c r="D295" s="263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280"/>
      <c r="X295" s="280"/>
      <c r="Y295" s="280"/>
      <c r="Z295" s="280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262"/>
      <c r="C296" s="2"/>
      <c r="D296" s="263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280"/>
      <c r="X296" s="280"/>
      <c r="Y296" s="280"/>
      <c r="Z296" s="280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262"/>
      <c r="C297" s="2"/>
      <c r="D297" s="263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280"/>
      <c r="X297" s="280"/>
      <c r="Y297" s="280"/>
      <c r="Z297" s="280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262"/>
      <c r="C298" s="2"/>
      <c r="D298" s="263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280"/>
      <c r="X298" s="280"/>
      <c r="Y298" s="280"/>
      <c r="Z298" s="280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262"/>
      <c r="C299" s="2"/>
      <c r="D299" s="263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280"/>
      <c r="X299" s="280"/>
      <c r="Y299" s="280"/>
      <c r="Z299" s="280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262"/>
      <c r="C300" s="2"/>
      <c r="D300" s="263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280"/>
      <c r="X300" s="280"/>
      <c r="Y300" s="280"/>
      <c r="Z300" s="280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262"/>
      <c r="C301" s="2"/>
      <c r="D301" s="263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280"/>
      <c r="X301" s="280"/>
      <c r="Y301" s="280"/>
      <c r="Z301" s="280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262"/>
      <c r="C302" s="2"/>
      <c r="D302" s="263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280"/>
      <c r="X302" s="280"/>
      <c r="Y302" s="280"/>
      <c r="Z302" s="280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262"/>
      <c r="C303" s="2"/>
      <c r="D303" s="263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280"/>
      <c r="X303" s="280"/>
      <c r="Y303" s="280"/>
      <c r="Z303" s="280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262"/>
      <c r="C304" s="2"/>
      <c r="D304" s="263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280"/>
      <c r="X304" s="280"/>
      <c r="Y304" s="280"/>
      <c r="Z304" s="280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262"/>
      <c r="C305" s="2"/>
      <c r="D305" s="263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280"/>
      <c r="X305" s="280"/>
      <c r="Y305" s="280"/>
      <c r="Z305" s="280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262"/>
      <c r="C306" s="2"/>
      <c r="D306" s="263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280"/>
      <c r="X306" s="280"/>
      <c r="Y306" s="280"/>
      <c r="Z306" s="280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262"/>
      <c r="C307" s="2"/>
      <c r="D307" s="263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280"/>
      <c r="X307" s="280"/>
      <c r="Y307" s="280"/>
      <c r="Z307" s="280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262"/>
      <c r="C308" s="2"/>
      <c r="D308" s="263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280"/>
      <c r="X308" s="280"/>
      <c r="Y308" s="280"/>
      <c r="Z308" s="280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262"/>
      <c r="C309" s="2"/>
      <c r="D309" s="263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280"/>
      <c r="X309" s="280"/>
      <c r="Y309" s="280"/>
      <c r="Z309" s="280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262"/>
      <c r="C310" s="2"/>
      <c r="D310" s="263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280"/>
      <c r="X310" s="280"/>
      <c r="Y310" s="280"/>
      <c r="Z310" s="280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262"/>
      <c r="C311" s="2"/>
      <c r="D311" s="263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280"/>
      <c r="X311" s="280"/>
      <c r="Y311" s="280"/>
      <c r="Z311" s="280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262"/>
      <c r="C312" s="2"/>
      <c r="D312" s="263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280"/>
      <c r="X312" s="280"/>
      <c r="Y312" s="280"/>
      <c r="Z312" s="280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262"/>
      <c r="C313" s="2"/>
      <c r="D313" s="263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280"/>
      <c r="X313" s="280"/>
      <c r="Y313" s="280"/>
      <c r="Z313" s="280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262"/>
      <c r="C314" s="2"/>
      <c r="D314" s="263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280"/>
      <c r="X314" s="280"/>
      <c r="Y314" s="280"/>
      <c r="Z314" s="280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262"/>
      <c r="C315" s="2"/>
      <c r="D315" s="263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280"/>
      <c r="X315" s="280"/>
      <c r="Y315" s="280"/>
      <c r="Z315" s="280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262"/>
      <c r="C316" s="2"/>
      <c r="D316" s="263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280"/>
      <c r="X316" s="280"/>
      <c r="Y316" s="280"/>
      <c r="Z316" s="280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262"/>
      <c r="C317" s="2"/>
      <c r="D317" s="263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280"/>
      <c r="X317" s="280"/>
      <c r="Y317" s="280"/>
      <c r="Z317" s="280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262"/>
      <c r="C318" s="2"/>
      <c r="D318" s="263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280"/>
      <c r="X318" s="280"/>
      <c r="Y318" s="280"/>
      <c r="Z318" s="280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262"/>
      <c r="C319" s="2"/>
      <c r="D319" s="263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280"/>
      <c r="X319" s="280"/>
      <c r="Y319" s="280"/>
      <c r="Z319" s="280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262"/>
      <c r="C320" s="2"/>
      <c r="D320" s="263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280"/>
      <c r="X320" s="280"/>
      <c r="Y320" s="280"/>
      <c r="Z320" s="280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262"/>
      <c r="C321" s="2"/>
      <c r="D321" s="263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280"/>
      <c r="X321" s="280"/>
      <c r="Y321" s="280"/>
      <c r="Z321" s="280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262"/>
      <c r="C322" s="2"/>
      <c r="D322" s="263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280"/>
      <c r="X322" s="280"/>
      <c r="Y322" s="280"/>
      <c r="Z322" s="280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262"/>
      <c r="C323" s="2"/>
      <c r="D323" s="263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280"/>
      <c r="X323" s="280"/>
      <c r="Y323" s="280"/>
      <c r="Z323" s="280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262"/>
      <c r="C324" s="2"/>
      <c r="D324" s="263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280"/>
      <c r="X324" s="280"/>
      <c r="Y324" s="280"/>
      <c r="Z324" s="280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262"/>
      <c r="C325" s="2"/>
      <c r="D325" s="263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280"/>
      <c r="X325" s="280"/>
      <c r="Y325" s="280"/>
      <c r="Z325" s="280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262"/>
      <c r="C326" s="2"/>
      <c r="D326" s="263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280"/>
      <c r="X326" s="280"/>
      <c r="Y326" s="280"/>
      <c r="Z326" s="280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262"/>
      <c r="C327" s="2"/>
      <c r="D327" s="263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280"/>
      <c r="X327" s="280"/>
      <c r="Y327" s="280"/>
      <c r="Z327" s="280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262"/>
      <c r="C328" s="2"/>
      <c r="D328" s="263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280"/>
      <c r="X328" s="280"/>
      <c r="Y328" s="280"/>
      <c r="Z328" s="280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262"/>
      <c r="C329" s="2"/>
      <c r="D329" s="263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280"/>
      <c r="X329" s="280"/>
      <c r="Y329" s="280"/>
      <c r="Z329" s="280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262"/>
      <c r="C330" s="2"/>
      <c r="D330" s="263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280"/>
      <c r="X330" s="280"/>
      <c r="Y330" s="280"/>
      <c r="Z330" s="280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262"/>
      <c r="C331" s="2"/>
      <c r="D331" s="263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280"/>
      <c r="X331" s="280"/>
      <c r="Y331" s="280"/>
      <c r="Z331" s="280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262"/>
      <c r="C332" s="2"/>
      <c r="D332" s="263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280"/>
      <c r="X332" s="280"/>
      <c r="Y332" s="280"/>
      <c r="Z332" s="280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262"/>
      <c r="C333" s="2"/>
      <c r="D333" s="263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280"/>
      <c r="X333" s="280"/>
      <c r="Y333" s="280"/>
      <c r="Z333" s="280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262"/>
      <c r="C334" s="2"/>
      <c r="D334" s="263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280"/>
      <c r="X334" s="280"/>
      <c r="Y334" s="280"/>
      <c r="Z334" s="280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262"/>
      <c r="C335" s="2"/>
      <c r="D335" s="263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280"/>
      <c r="X335" s="280"/>
      <c r="Y335" s="280"/>
      <c r="Z335" s="280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262"/>
      <c r="C336" s="2"/>
      <c r="D336" s="263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280"/>
      <c r="X336" s="280"/>
      <c r="Y336" s="280"/>
      <c r="Z336" s="280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262"/>
      <c r="C337" s="2"/>
      <c r="D337" s="263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280"/>
      <c r="X337" s="280"/>
      <c r="Y337" s="280"/>
      <c r="Z337" s="280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262"/>
      <c r="C338" s="2"/>
      <c r="D338" s="263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280"/>
      <c r="X338" s="280"/>
      <c r="Y338" s="280"/>
      <c r="Z338" s="280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262"/>
      <c r="C339" s="2"/>
      <c r="D339" s="263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280"/>
      <c r="X339" s="280"/>
      <c r="Y339" s="280"/>
      <c r="Z339" s="280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262"/>
      <c r="C340" s="2"/>
      <c r="D340" s="263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280"/>
      <c r="X340" s="280"/>
      <c r="Y340" s="280"/>
      <c r="Z340" s="280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262"/>
      <c r="C341" s="2"/>
      <c r="D341" s="263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280"/>
      <c r="X341" s="280"/>
      <c r="Y341" s="280"/>
      <c r="Z341" s="280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262"/>
      <c r="C342" s="2"/>
      <c r="D342" s="263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280"/>
      <c r="X342" s="280"/>
      <c r="Y342" s="280"/>
      <c r="Z342" s="280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262"/>
      <c r="C343" s="2"/>
      <c r="D343" s="263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280"/>
      <c r="X343" s="280"/>
      <c r="Y343" s="280"/>
      <c r="Z343" s="280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262"/>
      <c r="C344" s="2"/>
      <c r="D344" s="263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280"/>
      <c r="X344" s="280"/>
      <c r="Y344" s="280"/>
      <c r="Z344" s="280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262"/>
      <c r="C345" s="2"/>
      <c r="D345" s="263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280"/>
      <c r="X345" s="280"/>
      <c r="Y345" s="280"/>
      <c r="Z345" s="280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262"/>
      <c r="C346" s="2"/>
      <c r="D346" s="263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280"/>
      <c r="X346" s="280"/>
      <c r="Y346" s="280"/>
      <c r="Z346" s="280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262"/>
      <c r="C347" s="2"/>
      <c r="D347" s="263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280"/>
      <c r="X347" s="280"/>
      <c r="Y347" s="280"/>
      <c r="Z347" s="280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262"/>
      <c r="C348" s="2"/>
      <c r="D348" s="263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280"/>
      <c r="X348" s="280"/>
      <c r="Y348" s="280"/>
      <c r="Z348" s="280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262"/>
      <c r="C349" s="2"/>
      <c r="D349" s="263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280"/>
      <c r="X349" s="280"/>
      <c r="Y349" s="280"/>
      <c r="Z349" s="280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262"/>
      <c r="C350" s="2"/>
      <c r="D350" s="263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280"/>
      <c r="X350" s="280"/>
      <c r="Y350" s="280"/>
      <c r="Z350" s="280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262"/>
      <c r="C351" s="2"/>
      <c r="D351" s="263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280"/>
      <c r="X351" s="280"/>
      <c r="Y351" s="280"/>
      <c r="Z351" s="280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262"/>
      <c r="C352" s="2"/>
      <c r="D352" s="263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280"/>
      <c r="X352" s="280"/>
      <c r="Y352" s="280"/>
      <c r="Z352" s="280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262"/>
      <c r="C353" s="2"/>
      <c r="D353" s="263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280"/>
      <c r="X353" s="280"/>
      <c r="Y353" s="280"/>
      <c r="Z353" s="280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262"/>
      <c r="C354" s="2"/>
      <c r="D354" s="263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280"/>
      <c r="X354" s="280"/>
      <c r="Y354" s="280"/>
      <c r="Z354" s="280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262"/>
      <c r="C355" s="2"/>
      <c r="D355" s="263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280"/>
      <c r="X355" s="280"/>
      <c r="Y355" s="280"/>
      <c r="Z355" s="280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262"/>
      <c r="C356" s="2"/>
      <c r="D356" s="263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280"/>
      <c r="X356" s="280"/>
      <c r="Y356" s="280"/>
      <c r="Z356" s="280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262"/>
      <c r="C357" s="2"/>
      <c r="D357" s="263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280"/>
      <c r="X357" s="280"/>
      <c r="Y357" s="280"/>
      <c r="Z357" s="280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262"/>
      <c r="C358" s="2"/>
      <c r="D358" s="263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280"/>
      <c r="X358" s="280"/>
      <c r="Y358" s="280"/>
      <c r="Z358" s="280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262"/>
      <c r="C359" s="2"/>
      <c r="D359" s="263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280"/>
      <c r="X359" s="280"/>
      <c r="Y359" s="280"/>
      <c r="Z359" s="280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262"/>
      <c r="C360" s="2"/>
      <c r="D360" s="263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280"/>
      <c r="X360" s="280"/>
      <c r="Y360" s="280"/>
      <c r="Z360" s="280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262"/>
      <c r="C361" s="2"/>
      <c r="D361" s="263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280"/>
      <c r="X361" s="280"/>
      <c r="Y361" s="280"/>
      <c r="Z361" s="280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262"/>
      <c r="C362" s="2"/>
      <c r="D362" s="263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280"/>
      <c r="X362" s="280"/>
      <c r="Y362" s="280"/>
      <c r="Z362" s="280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262"/>
      <c r="C363" s="2"/>
      <c r="D363" s="263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280"/>
      <c r="X363" s="280"/>
      <c r="Y363" s="280"/>
      <c r="Z363" s="280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262"/>
      <c r="C364" s="2"/>
      <c r="D364" s="263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280"/>
      <c r="X364" s="280"/>
      <c r="Y364" s="280"/>
      <c r="Z364" s="280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262"/>
      <c r="C365" s="2"/>
      <c r="D365" s="263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280"/>
      <c r="X365" s="280"/>
      <c r="Y365" s="280"/>
      <c r="Z365" s="280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262"/>
      <c r="C366" s="2"/>
      <c r="D366" s="263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280"/>
      <c r="X366" s="280"/>
      <c r="Y366" s="280"/>
      <c r="Z366" s="280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262"/>
      <c r="C367" s="2"/>
      <c r="D367" s="263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280"/>
      <c r="X367" s="280"/>
      <c r="Y367" s="280"/>
      <c r="Z367" s="280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262"/>
      <c r="C368" s="2"/>
      <c r="D368" s="263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280"/>
      <c r="X368" s="280"/>
      <c r="Y368" s="280"/>
      <c r="Z368" s="280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262"/>
      <c r="C369" s="2"/>
      <c r="D369" s="263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280"/>
      <c r="X369" s="280"/>
      <c r="Y369" s="280"/>
      <c r="Z369" s="280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262"/>
      <c r="C370" s="2"/>
      <c r="D370" s="263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280"/>
      <c r="X370" s="280"/>
      <c r="Y370" s="280"/>
      <c r="Z370" s="280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262"/>
      <c r="C371" s="2"/>
      <c r="D371" s="263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280"/>
      <c r="X371" s="280"/>
      <c r="Y371" s="280"/>
      <c r="Z371" s="280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262"/>
      <c r="C372" s="2"/>
      <c r="D372" s="263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280"/>
      <c r="X372" s="280"/>
      <c r="Y372" s="280"/>
      <c r="Z372" s="280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262"/>
      <c r="C373" s="2"/>
      <c r="D373" s="263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280"/>
      <c r="X373" s="280"/>
      <c r="Y373" s="280"/>
      <c r="Z373" s="280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262"/>
      <c r="C374" s="2"/>
      <c r="D374" s="263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280"/>
      <c r="X374" s="280"/>
      <c r="Y374" s="280"/>
      <c r="Z374" s="280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262"/>
      <c r="C375" s="2"/>
      <c r="D375" s="263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280"/>
      <c r="X375" s="280"/>
      <c r="Y375" s="280"/>
      <c r="Z375" s="280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262"/>
      <c r="C376" s="2"/>
      <c r="D376" s="263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280"/>
      <c r="X376" s="280"/>
      <c r="Y376" s="280"/>
      <c r="Z376" s="280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262"/>
      <c r="C377" s="2"/>
      <c r="D377" s="263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280"/>
      <c r="X377" s="280"/>
      <c r="Y377" s="280"/>
      <c r="Z377" s="280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262"/>
      <c r="C378" s="2"/>
      <c r="D378" s="263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280"/>
      <c r="X378" s="280"/>
      <c r="Y378" s="280"/>
      <c r="Z378" s="280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262"/>
      <c r="C379" s="2"/>
      <c r="D379" s="263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280"/>
      <c r="X379" s="280"/>
      <c r="Y379" s="280"/>
      <c r="Z379" s="280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262"/>
      <c r="C380" s="2"/>
      <c r="D380" s="263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280"/>
      <c r="X380" s="280"/>
      <c r="Y380" s="280"/>
      <c r="Z380" s="280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262"/>
      <c r="C381" s="2"/>
      <c r="D381" s="263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280"/>
      <c r="X381" s="280"/>
      <c r="Y381" s="280"/>
      <c r="Z381" s="280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262"/>
      <c r="C382" s="2"/>
      <c r="D382" s="263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280"/>
      <c r="X382" s="280"/>
      <c r="Y382" s="280"/>
      <c r="Z382" s="280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262"/>
      <c r="C383" s="2"/>
      <c r="D383" s="263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280"/>
      <c r="X383" s="280"/>
      <c r="Y383" s="280"/>
      <c r="Z383" s="280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262"/>
      <c r="C384" s="2"/>
      <c r="D384" s="263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280"/>
      <c r="X384" s="280"/>
      <c r="Y384" s="280"/>
      <c r="Z384" s="280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262"/>
      <c r="C385" s="2"/>
      <c r="D385" s="263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280"/>
      <c r="X385" s="280"/>
      <c r="Y385" s="280"/>
      <c r="Z385" s="280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262"/>
      <c r="C386" s="2"/>
      <c r="D386" s="263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280"/>
      <c r="X386" s="280"/>
      <c r="Y386" s="280"/>
      <c r="Z386" s="280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262"/>
      <c r="C387" s="2"/>
      <c r="D387" s="263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280"/>
      <c r="X387" s="280"/>
      <c r="Y387" s="280"/>
      <c r="Z387" s="280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262"/>
      <c r="C388" s="2"/>
      <c r="D388" s="263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280"/>
      <c r="X388" s="280"/>
      <c r="Y388" s="280"/>
      <c r="Z388" s="280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262"/>
      <c r="C389" s="2"/>
      <c r="D389" s="263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280"/>
      <c r="X389" s="280"/>
      <c r="Y389" s="280"/>
      <c r="Z389" s="280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262"/>
      <c r="C390" s="2"/>
      <c r="D390" s="263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280"/>
      <c r="X390" s="280"/>
      <c r="Y390" s="280"/>
      <c r="Z390" s="280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262"/>
      <c r="C391" s="2"/>
      <c r="D391" s="263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280"/>
      <c r="X391" s="280"/>
      <c r="Y391" s="280"/>
      <c r="Z391" s="280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262"/>
      <c r="C392" s="2"/>
      <c r="D392" s="263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280"/>
      <c r="X392" s="280"/>
      <c r="Y392" s="280"/>
      <c r="Z392" s="280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262"/>
      <c r="C393" s="2"/>
      <c r="D393" s="263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280"/>
      <c r="X393" s="280"/>
      <c r="Y393" s="280"/>
      <c r="Z393" s="280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262"/>
      <c r="C394" s="2"/>
      <c r="D394" s="263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280"/>
      <c r="X394" s="280"/>
      <c r="Y394" s="280"/>
      <c r="Z394" s="280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262"/>
      <c r="C395" s="2"/>
      <c r="D395" s="263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280"/>
      <c r="X395" s="280"/>
      <c r="Y395" s="280"/>
      <c r="Z395" s="280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B396" s="262"/>
      <c r="C396" s="2"/>
      <c r="D396" s="263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280"/>
      <c r="X396" s="280"/>
      <c r="Y396" s="280"/>
      <c r="Z396" s="280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2">
      <c r="A397" s="1"/>
      <c r="B397" s="262"/>
      <c r="C397" s="2"/>
      <c r="D397" s="263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280"/>
      <c r="X397" s="280"/>
      <c r="Y397" s="280"/>
      <c r="Z397" s="280"/>
      <c r="AA397" s="2"/>
      <c r="AB397" s="1"/>
      <c r="AC397" s="1"/>
      <c r="AD397" s="1"/>
      <c r="AE397" s="1"/>
      <c r="AF397" s="1"/>
      <c r="AG397" s="1"/>
    </row>
    <row r="398" spans="1:33" ht="15.75" customHeight="1" x14ac:dyDescent="0.2">
      <c r="A398" s="1"/>
      <c r="B398" s="262"/>
      <c r="C398" s="2"/>
      <c r="D398" s="263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280"/>
      <c r="X398" s="280"/>
      <c r="Y398" s="280"/>
      <c r="Z398" s="280"/>
      <c r="AA398" s="2"/>
      <c r="AB398" s="1"/>
      <c r="AC398" s="1"/>
      <c r="AD398" s="1"/>
      <c r="AE398" s="1"/>
      <c r="AF398" s="1"/>
      <c r="AG398" s="1"/>
    </row>
    <row r="399" spans="1:33" ht="15.75" customHeight="1" x14ac:dyDescent="0.2">
      <c r="A399" s="1"/>
      <c r="B399" s="262"/>
      <c r="C399" s="2"/>
      <c r="D399" s="263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280"/>
      <c r="X399" s="280"/>
      <c r="Y399" s="280"/>
      <c r="Z399" s="280"/>
      <c r="AA399" s="2"/>
      <c r="AB399" s="1"/>
      <c r="AC399" s="1"/>
      <c r="AD399" s="1"/>
      <c r="AE399" s="1"/>
      <c r="AF399" s="1"/>
      <c r="AG399" s="1"/>
    </row>
    <row r="400" spans="1:33" ht="15.75" customHeight="1" x14ac:dyDescent="0.2">
      <c r="A400" s="1"/>
      <c r="B400" s="262"/>
      <c r="C400" s="2"/>
      <c r="D400" s="263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280"/>
      <c r="X400" s="280"/>
      <c r="Y400" s="280"/>
      <c r="Z400" s="280"/>
      <c r="AA400" s="2"/>
      <c r="AB400" s="1"/>
      <c r="AC400" s="1"/>
      <c r="AD400" s="1"/>
      <c r="AE400" s="1"/>
      <c r="AF400" s="1"/>
      <c r="AG400" s="1"/>
    </row>
    <row r="401" spans="1:33" ht="15.75" customHeight="1" x14ac:dyDescent="0.2">
      <c r="A401" s="1"/>
      <c r="B401" s="262"/>
      <c r="C401" s="2"/>
      <c r="D401" s="263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280"/>
      <c r="X401" s="280"/>
      <c r="Y401" s="280"/>
      <c r="Z401" s="280"/>
      <c r="AA401" s="2"/>
      <c r="AB401" s="1"/>
      <c r="AC401" s="1"/>
      <c r="AD401" s="1"/>
      <c r="AE401" s="1"/>
      <c r="AF401" s="1"/>
      <c r="AG401" s="1"/>
    </row>
    <row r="402" spans="1:33" ht="15.75" customHeight="1" x14ac:dyDescent="0.2">
      <c r="A402" s="1"/>
      <c r="B402" s="262"/>
      <c r="C402" s="2"/>
      <c r="D402" s="263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280"/>
      <c r="X402" s="280"/>
      <c r="Y402" s="280"/>
      <c r="Z402" s="280"/>
      <c r="AA402" s="2"/>
      <c r="AB402" s="1"/>
      <c r="AC402" s="1"/>
      <c r="AD402" s="1"/>
      <c r="AE402" s="1"/>
      <c r="AF402" s="1"/>
      <c r="AG402" s="1"/>
    </row>
    <row r="403" spans="1:33" ht="15.75" customHeight="1" x14ac:dyDescent="0.2">
      <c r="A403" s="1"/>
      <c r="B403" s="262"/>
      <c r="C403" s="2"/>
      <c r="D403" s="263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280"/>
      <c r="X403" s="280"/>
      <c r="Y403" s="280"/>
      <c r="Z403" s="280"/>
      <c r="AA403" s="2"/>
      <c r="AB403" s="1"/>
      <c r="AC403" s="1"/>
      <c r="AD403" s="1"/>
      <c r="AE403" s="1"/>
      <c r="AF403" s="1"/>
      <c r="AG403" s="1"/>
    </row>
    <row r="404" spans="1:33" ht="15.75" customHeight="1" x14ac:dyDescent="0.2">
      <c r="A404" s="1"/>
      <c r="B404" s="262"/>
      <c r="C404" s="2"/>
      <c r="D404" s="263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280"/>
      <c r="X404" s="280"/>
      <c r="Y404" s="280"/>
      <c r="Z404" s="280"/>
      <c r="AA404" s="2"/>
      <c r="AB404" s="1"/>
      <c r="AC404" s="1"/>
      <c r="AD404" s="1"/>
      <c r="AE404" s="1"/>
      <c r="AF404" s="1"/>
      <c r="AG404" s="1"/>
    </row>
    <row r="405" spans="1:33" ht="15.75" customHeight="1" x14ac:dyDescent="0.2">
      <c r="A405" s="1"/>
      <c r="B405" s="262"/>
      <c r="C405" s="2"/>
      <c r="D405" s="263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280"/>
      <c r="X405" s="280"/>
      <c r="Y405" s="280"/>
      <c r="Z405" s="280"/>
      <c r="AA405" s="2"/>
      <c r="AB405" s="1"/>
      <c r="AC405" s="1"/>
      <c r="AD405" s="1"/>
      <c r="AE405" s="1"/>
      <c r="AF405" s="1"/>
      <c r="AG405" s="1"/>
    </row>
    <row r="406" spans="1:33" ht="15.75" customHeight="1" x14ac:dyDescent="0.2">
      <c r="A406" s="1"/>
      <c r="B406" s="262"/>
      <c r="C406" s="2"/>
      <c r="D406" s="263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280"/>
      <c r="X406" s="280"/>
      <c r="Y406" s="280"/>
      <c r="Z406" s="280"/>
      <c r="AA406" s="2"/>
      <c r="AB406" s="1"/>
      <c r="AC406" s="1"/>
      <c r="AD406" s="1"/>
      <c r="AE406" s="1"/>
      <c r="AF406" s="1"/>
      <c r="AG406" s="1"/>
    </row>
    <row r="407" spans="1:33" ht="15.75" customHeight="1" x14ac:dyDescent="0.2">
      <c r="A407" s="1"/>
      <c r="B407" s="262"/>
      <c r="C407" s="2"/>
      <c r="D407" s="263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280"/>
      <c r="X407" s="280"/>
      <c r="Y407" s="280"/>
      <c r="Z407" s="280"/>
      <c r="AA407" s="2"/>
      <c r="AB407" s="1"/>
      <c r="AC407" s="1"/>
      <c r="AD407" s="1"/>
      <c r="AE407" s="1"/>
      <c r="AF407" s="1"/>
      <c r="AG407" s="1"/>
    </row>
    <row r="408" spans="1:33" ht="15.75" customHeight="1" x14ac:dyDescent="0.2">
      <c r="A408" s="1"/>
      <c r="B408" s="262"/>
      <c r="C408" s="2"/>
      <c r="D408" s="263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280"/>
      <c r="X408" s="280"/>
      <c r="Y408" s="280"/>
      <c r="Z408" s="280"/>
      <c r="AA408" s="2"/>
      <c r="AB408" s="1"/>
      <c r="AC408" s="1"/>
      <c r="AD408" s="1"/>
      <c r="AE408" s="1"/>
      <c r="AF408" s="1"/>
      <c r="AG408" s="1"/>
    </row>
    <row r="409" spans="1:33" ht="15.75" customHeight="1" x14ac:dyDescent="0.2">
      <c r="A409" s="1"/>
      <c r="B409" s="262"/>
      <c r="C409" s="2"/>
      <c r="D409" s="263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280"/>
      <c r="X409" s="280"/>
      <c r="Y409" s="280"/>
      <c r="Z409" s="280"/>
      <c r="AA409" s="2"/>
      <c r="AB409" s="1"/>
      <c r="AC409" s="1"/>
      <c r="AD409" s="1"/>
      <c r="AE409" s="1"/>
      <c r="AF409" s="1"/>
      <c r="AG409" s="1"/>
    </row>
    <row r="410" spans="1:33" ht="15.75" customHeight="1" x14ac:dyDescent="0.2">
      <c r="A410" s="1"/>
      <c r="B410" s="262"/>
      <c r="C410" s="2"/>
      <c r="D410" s="263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280"/>
      <c r="X410" s="280"/>
      <c r="Y410" s="280"/>
      <c r="Z410" s="280"/>
      <c r="AA410" s="2"/>
      <c r="AB410" s="1"/>
      <c r="AC410" s="1"/>
      <c r="AD410" s="1"/>
      <c r="AE410" s="1"/>
      <c r="AF410" s="1"/>
      <c r="AG410" s="1"/>
    </row>
    <row r="411" spans="1:33" ht="15.75" customHeight="1" x14ac:dyDescent="0.2">
      <c r="A411" s="1"/>
      <c r="B411" s="262"/>
      <c r="C411" s="2"/>
      <c r="D411" s="263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280"/>
      <c r="X411" s="280"/>
      <c r="Y411" s="280"/>
      <c r="Z411" s="280"/>
      <c r="AA411" s="2"/>
      <c r="AB411" s="1"/>
      <c r="AC411" s="1"/>
      <c r="AD411" s="1"/>
      <c r="AE411" s="1"/>
      <c r="AF411" s="1"/>
      <c r="AG411" s="1"/>
    </row>
    <row r="412" spans="1:33" ht="15.75" customHeight="1" x14ac:dyDescent="0.2">
      <c r="A412" s="1"/>
      <c r="B412" s="262"/>
      <c r="C412" s="2"/>
      <c r="D412" s="263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280"/>
      <c r="X412" s="280"/>
      <c r="Y412" s="280"/>
      <c r="Z412" s="280"/>
      <c r="AA412" s="2"/>
      <c r="AB412" s="1"/>
      <c r="AC412" s="1"/>
      <c r="AD412" s="1"/>
      <c r="AE412" s="1"/>
      <c r="AF412" s="1"/>
      <c r="AG412" s="1"/>
    </row>
    <row r="413" spans="1:33" ht="15.75" customHeight="1" x14ac:dyDescent="0.2">
      <c r="A413" s="1"/>
      <c r="B413" s="262"/>
      <c r="C413" s="2"/>
      <c r="D413" s="263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280"/>
      <c r="X413" s="280"/>
      <c r="Y413" s="280"/>
      <c r="Z413" s="280"/>
      <c r="AA413" s="2"/>
      <c r="AB413" s="1"/>
      <c r="AC413" s="1"/>
      <c r="AD413" s="1"/>
      <c r="AE413" s="1"/>
      <c r="AF413" s="1"/>
      <c r="AG413" s="1"/>
    </row>
    <row r="414" spans="1:33" ht="15.75" customHeight="1" x14ac:dyDescent="0.2">
      <c r="A414" s="1"/>
      <c r="B414" s="262"/>
      <c r="C414" s="2"/>
      <c r="D414" s="263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280"/>
      <c r="X414" s="280"/>
      <c r="Y414" s="280"/>
      <c r="Z414" s="280"/>
      <c r="AA414" s="2"/>
      <c r="AB414" s="1"/>
      <c r="AC414" s="1"/>
      <c r="AD414" s="1"/>
      <c r="AE414" s="1"/>
      <c r="AF414" s="1"/>
      <c r="AG414" s="1"/>
    </row>
    <row r="415" spans="1:33" ht="15.75" customHeight="1" x14ac:dyDescent="0.2">
      <c r="A415" s="1"/>
      <c r="B415" s="262"/>
      <c r="C415" s="2"/>
      <c r="D415" s="263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280"/>
      <c r="X415" s="280"/>
      <c r="Y415" s="280"/>
      <c r="Z415" s="280"/>
      <c r="AA415" s="2"/>
      <c r="AB415" s="1"/>
      <c r="AC415" s="1"/>
      <c r="AD415" s="1"/>
      <c r="AE415" s="1"/>
      <c r="AF415" s="1"/>
      <c r="AG415" s="1"/>
    </row>
    <row r="416" spans="1:33" ht="15.75" customHeight="1" x14ac:dyDescent="0.2">
      <c r="A416" s="1"/>
      <c r="B416" s="262"/>
      <c r="C416" s="2"/>
      <c r="D416" s="263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280"/>
      <c r="X416" s="280"/>
      <c r="Y416" s="280"/>
      <c r="Z416" s="280"/>
      <c r="AA416" s="2"/>
      <c r="AB416" s="1"/>
      <c r="AC416" s="1"/>
      <c r="AD416" s="1"/>
      <c r="AE416" s="1"/>
      <c r="AF416" s="1"/>
      <c r="AG416" s="1"/>
    </row>
    <row r="417" spans="1:33" ht="15.75" customHeight="1" x14ac:dyDescent="0.2">
      <c r="A417" s="1"/>
      <c r="B417" s="262"/>
      <c r="C417" s="2"/>
      <c r="D417" s="263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280"/>
      <c r="X417" s="280"/>
      <c r="Y417" s="280"/>
      <c r="Z417" s="280"/>
      <c r="AA417" s="2"/>
      <c r="AB417" s="1"/>
      <c r="AC417" s="1"/>
      <c r="AD417" s="1"/>
      <c r="AE417" s="1"/>
      <c r="AF417" s="1"/>
      <c r="AG417" s="1"/>
    </row>
    <row r="418" spans="1:33" ht="15.75" customHeight="1" x14ac:dyDescent="0.2">
      <c r="A418" s="1"/>
      <c r="B418" s="262"/>
      <c r="C418" s="2"/>
      <c r="D418" s="263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280"/>
      <c r="X418" s="280"/>
      <c r="Y418" s="280"/>
      <c r="Z418" s="280"/>
      <c r="AA418" s="2"/>
      <c r="AB418" s="1"/>
      <c r="AC418" s="1"/>
      <c r="AD418" s="1"/>
      <c r="AE418" s="1"/>
      <c r="AF418" s="1"/>
      <c r="AG418" s="1"/>
    </row>
    <row r="419" spans="1:33" ht="15.75" customHeight="1" x14ac:dyDescent="0.2">
      <c r="A419" s="1"/>
      <c r="B419" s="262"/>
      <c r="C419" s="2"/>
      <c r="D419" s="263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280"/>
      <c r="X419" s="280"/>
      <c r="Y419" s="280"/>
      <c r="Z419" s="280"/>
      <c r="AA419" s="2"/>
      <c r="AB419" s="1"/>
      <c r="AC419" s="1"/>
      <c r="AD419" s="1"/>
      <c r="AE419" s="1"/>
      <c r="AF419" s="1"/>
      <c r="AG419" s="1"/>
    </row>
    <row r="420" spans="1:33" ht="15.75" customHeight="1" x14ac:dyDescent="0.2">
      <c r="A420" s="1"/>
      <c r="B420" s="262"/>
      <c r="C420" s="2"/>
      <c r="D420" s="263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280"/>
      <c r="X420" s="280"/>
      <c r="Y420" s="280"/>
      <c r="Z420" s="280"/>
      <c r="AA420" s="2"/>
      <c r="AB420" s="1"/>
      <c r="AC420" s="1"/>
      <c r="AD420" s="1"/>
      <c r="AE420" s="1"/>
      <c r="AF420" s="1"/>
      <c r="AG420" s="1"/>
    </row>
    <row r="421" spans="1:33" ht="15.75" customHeight="1" x14ac:dyDescent="0.2">
      <c r="A421" s="1"/>
      <c r="B421" s="262"/>
      <c r="C421" s="2"/>
      <c r="D421" s="263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280"/>
      <c r="X421" s="280"/>
      <c r="Y421" s="280"/>
      <c r="Z421" s="280"/>
      <c r="AA421" s="2"/>
      <c r="AB421" s="1"/>
      <c r="AC421" s="1"/>
      <c r="AD421" s="1"/>
      <c r="AE421" s="1"/>
      <c r="AF421" s="1"/>
      <c r="AG421" s="1"/>
    </row>
    <row r="422" spans="1:33" ht="15.75" customHeight="1" x14ac:dyDescent="0.2">
      <c r="A422" s="1"/>
      <c r="B422" s="262"/>
      <c r="C422" s="2"/>
      <c r="D422" s="263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280"/>
      <c r="X422" s="280"/>
      <c r="Y422" s="280"/>
      <c r="Z422" s="280"/>
      <c r="AA422" s="2"/>
      <c r="AB422" s="1"/>
      <c r="AC422" s="1"/>
      <c r="AD422" s="1"/>
      <c r="AE422" s="1"/>
      <c r="AF422" s="1"/>
      <c r="AG422" s="1"/>
    </row>
    <row r="423" spans="1:33" ht="15.75" customHeight="1" x14ac:dyDescent="0.2">
      <c r="A423" s="1"/>
      <c r="B423" s="262"/>
      <c r="C423" s="2"/>
      <c r="D423" s="263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280"/>
      <c r="X423" s="280"/>
      <c r="Y423" s="280"/>
      <c r="Z423" s="280"/>
      <c r="AA423" s="2"/>
      <c r="AB423" s="1"/>
      <c r="AC423" s="1"/>
      <c r="AD423" s="1"/>
      <c r="AE423" s="1"/>
      <c r="AF423" s="1"/>
      <c r="AG423" s="1"/>
    </row>
    <row r="424" spans="1:33" ht="15.75" customHeight="1" x14ac:dyDescent="0.2">
      <c r="A424" s="1"/>
      <c r="B424" s="262"/>
      <c r="C424" s="2"/>
      <c r="D424" s="263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280"/>
      <c r="X424" s="280"/>
      <c r="Y424" s="280"/>
      <c r="Z424" s="280"/>
      <c r="AA424" s="2"/>
      <c r="AB424" s="1"/>
      <c r="AC424" s="1"/>
      <c r="AD424" s="1"/>
      <c r="AE424" s="1"/>
      <c r="AF424" s="1"/>
      <c r="AG424" s="1"/>
    </row>
    <row r="425" spans="1:33" ht="15.75" customHeight="1" x14ac:dyDescent="0.2">
      <c r="A425" s="1"/>
      <c r="B425" s="262"/>
      <c r="C425" s="2"/>
      <c r="D425" s="263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280"/>
      <c r="X425" s="280"/>
      <c r="Y425" s="280"/>
      <c r="Z425" s="280"/>
      <c r="AA425" s="2"/>
      <c r="AB425" s="1"/>
      <c r="AC425" s="1"/>
      <c r="AD425" s="1"/>
      <c r="AE425" s="1"/>
      <c r="AF425" s="1"/>
      <c r="AG425" s="1"/>
    </row>
    <row r="426" spans="1:33" ht="15.75" customHeight="1" x14ac:dyDescent="0.2">
      <c r="A426" s="1"/>
      <c r="B426" s="262"/>
      <c r="C426" s="2"/>
      <c r="D426" s="263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280"/>
      <c r="X426" s="280"/>
      <c r="Y426" s="280"/>
      <c r="Z426" s="280"/>
      <c r="AA426" s="2"/>
      <c r="AB426" s="1"/>
      <c r="AC426" s="1"/>
      <c r="AD426" s="1"/>
      <c r="AE426" s="1"/>
      <c r="AF426" s="1"/>
      <c r="AG426" s="1"/>
    </row>
    <row r="427" spans="1:33" ht="15.75" customHeight="1" x14ac:dyDescent="0.2">
      <c r="A427" s="1"/>
      <c r="B427" s="262"/>
      <c r="C427" s="2"/>
      <c r="D427" s="263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280"/>
      <c r="X427" s="280"/>
      <c r="Y427" s="280"/>
      <c r="Z427" s="280"/>
      <c r="AA427" s="2"/>
      <c r="AB427" s="1"/>
      <c r="AC427" s="1"/>
      <c r="AD427" s="1"/>
      <c r="AE427" s="1"/>
      <c r="AF427" s="1"/>
      <c r="AG427" s="1"/>
    </row>
    <row r="428" spans="1:33" ht="15.75" customHeight="1" x14ac:dyDescent="0.2">
      <c r="A428" s="1"/>
      <c r="B428" s="262"/>
      <c r="C428" s="2"/>
      <c r="D428" s="263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280"/>
      <c r="X428" s="280"/>
      <c r="Y428" s="280"/>
      <c r="Z428" s="280"/>
      <c r="AA428" s="2"/>
      <c r="AB428" s="1"/>
      <c r="AC428" s="1"/>
      <c r="AD428" s="1"/>
      <c r="AE428" s="1"/>
      <c r="AF428" s="1"/>
      <c r="AG428" s="1"/>
    </row>
    <row r="429" spans="1:33" ht="15.75" customHeight="1" x14ac:dyDescent="0.2">
      <c r="A429" s="1"/>
      <c r="B429" s="1"/>
      <c r="C429" s="2"/>
      <c r="D429" s="263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280"/>
      <c r="X429" s="280"/>
      <c r="Y429" s="280"/>
      <c r="Z429" s="280"/>
      <c r="AA429" s="2"/>
      <c r="AB429" s="1"/>
      <c r="AC429" s="1"/>
      <c r="AD429" s="1"/>
      <c r="AE429" s="1"/>
      <c r="AF429" s="1"/>
      <c r="AG429" s="1"/>
    </row>
    <row r="430" spans="1:33" ht="15.75" customHeight="1" x14ac:dyDescent="0.2">
      <c r="A430" s="1"/>
      <c r="B430" s="1"/>
      <c r="C430" s="2"/>
      <c r="D430" s="263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280"/>
      <c r="X430" s="280"/>
      <c r="Y430" s="280"/>
      <c r="Z430" s="280"/>
      <c r="AA430" s="2"/>
      <c r="AB430" s="1"/>
      <c r="AC430" s="1"/>
      <c r="AD430" s="1"/>
      <c r="AE430" s="1"/>
      <c r="AF430" s="1"/>
      <c r="AG430" s="1"/>
    </row>
    <row r="431" spans="1:33" ht="15.75" customHeight="1" x14ac:dyDescent="0.2">
      <c r="A431" s="1"/>
      <c r="B431" s="1"/>
      <c r="C431" s="2"/>
      <c r="D431" s="263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280"/>
      <c r="X431" s="280"/>
      <c r="Y431" s="280"/>
      <c r="Z431" s="280"/>
      <c r="AA431" s="2"/>
      <c r="AB431" s="1"/>
      <c r="AC431" s="1"/>
      <c r="AD431" s="1"/>
      <c r="AE431" s="1"/>
      <c r="AF431" s="1"/>
      <c r="AG431" s="1"/>
    </row>
    <row r="432" spans="1:33" ht="15.75" customHeight="1" x14ac:dyDescent="0.2">
      <c r="A432" s="1"/>
      <c r="B432" s="1"/>
      <c r="C432" s="2"/>
      <c r="D432" s="263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280"/>
      <c r="X432" s="280"/>
      <c r="Y432" s="280"/>
      <c r="Z432" s="280"/>
      <c r="AA432" s="2"/>
      <c r="AB432" s="1"/>
      <c r="AC432" s="1"/>
      <c r="AD432" s="1"/>
      <c r="AE432" s="1"/>
      <c r="AF432" s="1"/>
      <c r="AG432" s="1"/>
    </row>
    <row r="433" spans="1:33" ht="15.75" customHeight="1" x14ac:dyDescent="0.2">
      <c r="A433" s="1"/>
      <c r="B433" s="1"/>
      <c r="C433" s="2"/>
      <c r="D433" s="263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280"/>
      <c r="X433" s="280"/>
      <c r="Y433" s="280"/>
      <c r="Z433" s="280"/>
      <c r="AA433" s="2"/>
      <c r="AB433" s="1"/>
      <c r="AC433" s="1"/>
      <c r="AD433" s="1"/>
      <c r="AE433" s="1"/>
      <c r="AF433" s="1"/>
      <c r="AG433" s="1"/>
    </row>
    <row r="434" spans="1:33" ht="15.75" customHeight="1" x14ac:dyDescent="0.2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1:33" ht="15.75" customHeight="1" x14ac:dyDescent="0.2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1:33" ht="15.75" customHeight="1" x14ac:dyDescent="0.2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1:33" ht="15.75" customHeight="1" x14ac:dyDescent="0.2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1:33" ht="15.75" customHeight="1" x14ac:dyDescent="0.2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33" ht="15.75" customHeight="1" x14ac:dyDescent="0.2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1:33" ht="15.75" customHeight="1" x14ac:dyDescent="0.2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33" ht="15.75" customHeight="1" x14ac:dyDescent="0.2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1:33" ht="15.75" customHeight="1" x14ac:dyDescent="0.2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33" ht="15.75" customHeight="1" x14ac:dyDescent="0.2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1:33" ht="15.75" customHeight="1" x14ac:dyDescent="0.2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33" ht="15.75" customHeight="1" x14ac:dyDescent="0.2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1:33" ht="15.75" customHeight="1" x14ac:dyDescent="0.2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33" ht="15.75" customHeight="1" x14ac:dyDescent="0.2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1:33" ht="15.75" customHeight="1" x14ac:dyDescent="0.2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2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2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2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2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 x14ac:dyDescent="0.2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 x14ac:dyDescent="0.2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 x14ac:dyDescent="0.2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 x14ac:dyDescent="0.2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 x14ac:dyDescent="0.2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8:28" ht="15.75" customHeight="1" x14ac:dyDescent="0.2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8:28" ht="15.75" customHeight="1" x14ac:dyDescent="0.2">
      <c r="H1012" s="5"/>
      <c r="I1012" s="5"/>
      <c r="J1012" s="5"/>
      <c r="N1012" s="5"/>
      <c r="O1012" s="5"/>
      <c r="P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8:28" ht="15.75" customHeight="1" x14ac:dyDescent="0.2">
      <c r="H1013" s="5"/>
      <c r="I1013" s="5"/>
      <c r="J1013" s="5"/>
      <c r="N1013" s="5"/>
      <c r="O1013" s="5"/>
      <c r="P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8:28" ht="15.75" customHeight="1" x14ac:dyDescent="0.2">
      <c r="H1014" s="5"/>
      <c r="I1014" s="5"/>
      <c r="J1014" s="5"/>
      <c r="N1014" s="5"/>
      <c r="O1014" s="5"/>
      <c r="P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8:28" ht="15.75" customHeight="1" x14ac:dyDescent="0.2">
      <c r="H1015" s="5"/>
      <c r="I1015" s="5"/>
      <c r="J1015" s="5"/>
      <c r="N1015" s="5"/>
      <c r="O1015" s="5"/>
      <c r="P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8:28" ht="15.75" customHeight="1" x14ac:dyDescent="0.2">
      <c r="H1016" s="5"/>
      <c r="I1016" s="5"/>
      <c r="J1016" s="5"/>
      <c r="N1016" s="5"/>
      <c r="O1016" s="5"/>
      <c r="P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8:28" ht="15.75" customHeight="1" x14ac:dyDescent="0.2">
      <c r="H1017" s="5"/>
      <c r="I1017" s="5"/>
      <c r="J1017" s="5"/>
      <c r="N1017" s="5"/>
      <c r="O1017" s="5"/>
      <c r="P1017" s="5"/>
      <c r="T1017" s="5"/>
      <c r="U1017" s="5"/>
      <c r="V1017" s="5"/>
      <c r="W1017" s="5"/>
      <c r="X1017" s="5"/>
      <c r="Y1017" s="5"/>
      <c r="Z1017" s="5"/>
      <c r="AA1017" s="5"/>
      <c r="AB1017" s="5"/>
    </row>
    <row r="1018" spans="8:28" ht="15.75" customHeight="1" x14ac:dyDescent="0.2">
      <c r="H1018" s="5"/>
      <c r="I1018" s="5"/>
      <c r="J1018" s="5"/>
      <c r="N1018" s="5"/>
      <c r="O1018" s="5"/>
      <c r="P1018" s="5"/>
      <c r="T1018" s="5"/>
      <c r="U1018" s="5"/>
      <c r="V1018" s="5"/>
      <c r="W1018" s="5"/>
      <c r="X1018" s="5"/>
      <c r="Y1018" s="5"/>
      <c r="Z1018" s="5"/>
      <c r="AA1018" s="5"/>
      <c r="AB1018" s="5"/>
    </row>
    <row r="1019" spans="8:28" ht="15.75" customHeight="1" x14ac:dyDescent="0.2">
      <c r="H1019" s="5"/>
      <c r="I1019" s="5"/>
      <c r="J1019" s="5"/>
      <c r="N1019" s="5"/>
      <c r="O1019" s="5"/>
      <c r="P1019" s="5"/>
      <c r="T1019" s="5"/>
      <c r="U1019" s="5"/>
      <c r="V1019" s="5"/>
      <c r="W1019" s="5"/>
      <c r="X1019" s="5"/>
      <c r="Y1019" s="5"/>
      <c r="Z1019" s="5"/>
      <c r="AA1019" s="5"/>
      <c r="AB1019" s="5"/>
    </row>
    <row r="1020" spans="8:28" ht="15.75" customHeight="1" x14ac:dyDescent="0.2">
      <c r="H1020" s="5"/>
      <c r="I1020" s="5"/>
      <c r="J1020" s="5"/>
      <c r="N1020" s="5"/>
      <c r="O1020" s="5"/>
      <c r="P1020" s="5"/>
      <c r="T1020" s="5"/>
      <c r="U1020" s="5"/>
      <c r="V1020" s="5"/>
      <c r="W1020" s="5"/>
      <c r="X1020" s="5"/>
      <c r="Y1020" s="5"/>
      <c r="Z1020" s="5"/>
      <c r="AA1020" s="5"/>
      <c r="AB1020" s="5"/>
    </row>
    <row r="1021" spans="8:28" ht="15.75" customHeight="1" x14ac:dyDescent="0.2">
      <c r="H1021" s="5"/>
      <c r="I1021" s="5"/>
      <c r="J1021" s="5"/>
      <c r="N1021" s="5"/>
      <c r="O1021" s="5"/>
      <c r="P1021" s="5"/>
      <c r="T1021" s="5"/>
      <c r="U1021" s="5"/>
      <c r="V1021" s="5"/>
      <c r="W1021" s="5"/>
      <c r="X1021" s="5"/>
      <c r="Y1021" s="5"/>
      <c r="Z1021" s="5"/>
      <c r="AA1021" s="5"/>
      <c r="AB1021" s="5"/>
    </row>
    <row r="1022" spans="8:28" ht="15.75" customHeight="1" x14ac:dyDescent="0.2">
      <c r="H1022" s="5"/>
      <c r="I1022" s="5"/>
      <c r="J1022" s="5"/>
      <c r="N1022" s="5"/>
      <c r="O1022" s="5"/>
      <c r="P1022" s="5"/>
      <c r="T1022" s="5"/>
      <c r="U1022" s="5"/>
      <c r="V1022" s="5"/>
      <c r="W1022" s="5"/>
      <c r="X1022" s="5"/>
      <c r="Y1022" s="5"/>
      <c r="Z1022" s="5"/>
      <c r="AA1022" s="5"/>
      <c r="AB1022" s="5"/>
    </row>
    <row r="1023" spans="8:28" ht="15.75" customHeight="1" x14ac:dyDescent="0.2">
      <c r="H1023" s="5"/>
      <c r="I1023" s="5"/>
      <c r="J1023" s="5"/>
      <c r="N1023" s="5"/>
      <c r="O1023" s="5"/>
      <c r="P1023" s="5"/>
      <c r="T1023" s="5"/>
      <c r="U1023" s="5"/>
      <c r="V1023" s="5"/>
      <c r="W1023" s="5"/>
      <c r="X1023" s="5"/>
      <c r="Y1023" s="5"/>
      <c r="Z1023" s="5"/>
      <c r="AA1023" s="5"/>
      <c r="AB1023" s="5"/>
    </row>
    <row r="1024" spans="8:28" ht="15.75" customHeight="1" x14ac:dyDescent="0.2">
      <c r="H1024" s="5"/>
      <c r="I1024" s="5"/>
      <c r="J1024" s="5"/>
      <c r="N1024" s="5"/>
      <c r="O1024" s="5"/>
      <c r="P1024" s="5"/>
      <c r="T1024" s="5"/>
      <c r="U1024" s="5"/>
      <c r="V1024" s="5"/>
      <c r="W1024" s="5"/>
      <c r="X1024" s="5"/>
      <c r="Y1024" s="5"/>
      <c r="Z1024" s="5"/>
      <c r="AA1024" s="5"/>
      <c r="AB1024" s="5"/>
    </row>
    <row r="1025" spans="8:28" ht="15.75" customHeight="1" x14ac:dyDescent="0.2">
      <c r="H1025" s="5"/>
      <c r="I1025" s="5"/>
      <c r="J1025" s="5"/>
      <c r="N1025" s="5"/>
      <c r="O1025" s="5"/>
      <c r="P1025" s="5"/>
      <c r="T1025" s="5"/>
      <c r="U1025" s="5"/>
      <c r="V1025" s="5"/>
      <c r="W1025" s="5"/>
      <c r="X1025" s="5"/>
      <c r="Y1025" s="5"/>
      <c r="Z1025" s="5"/>
      <c r="AA1025" s="5"/>
      <c r="AB1025" s="5"/>
    </row>
    <row r="1026" spans="8:28" ht="15.75" customHeight="1" x14ac:dyDescent="0.2">
      <c r="H1026" s="5"/>
      <c r="I1026" s="5"/>
      <c r="J1026" s="5"/>
      <c r="N1026" s="5"/>
      <c r="O1026" s="5"/>
      <c r="P1026" s="5"/>
      <c r="T1026" s="5"/>
      <c r="U1026" s="5"/>
      <c r="V1026" s="5"/>
      <c r="W1026" s="5"/>
      <c r="X1026" s="5"/>
      <c r="Y1026" s="5"/>
      <c r="Z1026" s="5"/>
      <c r="AA1026" s="5"/>
      <c r="AB1026" s="5"/>
    </row>
    <row r="1027" spans="8:28" ht="15.75" customHeight="1" x14ac:dyDescent="0.2">
      <c r="H1027" s="5"/>
      <c r="I1027" s="5"/>
      <c r="J1027" s="5"/>
      <c r="N1027" s="5"/>
      <c r="O1027" s="5"/>
      <c r="P1027" s="5"/>
      <c r="T1027" s="5"/>
      <c r="U1027" s="5"/>
      <c r="V1027" s="5"/>
      <c r="W1027" s="5"/>
      <c r="X1027" s="5"/>
      <c r="Y1027" s="5"/>
      <c r="Z1027" s="5"/>
      <c r="AA1027" s="5"/>
      <c r="AB1027" s="5"/>
    </row>
    <row r="1028" spans="8:28" ht="15.75" customHeight="1" x14ac:dyDescent="0.2">
      <c r="H1028" s="5"/>
      <c r="I1028" s="5"/>
      <c r="J1028" s="5"/>
      <c r="N1028" s="5"/>
      <c r="O1028" s="5"/>
      <c r="P1028" s="5"/>
      <c r="T1028" s="5"/>
      <c r="U1028" s="5"/>
      <c r="V1028" s="5"/>
      <c r="W1028" s="5"/>
      <c r="X1028" s="5"/>
      <c r="Y1028" s="5"/>
      <c r="Z1028" s="5"/>
      <c r="AA1028" s="5"/>
      <c r="AB1028" s="5"/>
    </row>
    <row r="1029" spans="8:28" ht="15.75" customHeight="1" x14ac:dyDescent="0.2">
      <c r="H1029" s="5"/>
      <c r="I1029" s="5"/>
      <c r="J1029" s="5"/>
      <c r="N1029" s="5"/>
      <c r="O1029" s="5"/>
      <c r="P1029" s="5"/>
      <c r="T1029" s="5"/>
      <c r="U1029" s="5"/>
      <c r="V1029" s="5"/>
      <c r="W1029" s="5"/>
      <c r="X1029" s="5"/>
      <c r="Y1029" s="5"/>
      <c r="Z1029" s="5"/>
      <c r="AA1029" s="5"/>
      <c r="AB1029" s="5"/>
    </row>
    <row r="1030" spans="8:28" ht="15.75" customHeight="1" x14ac:dyDescent="0.2">
      <c r="H1030" s="5"/>
      <c r="I1030" s="5"/>
      <c r="J1030" s="5"/>
      <c r="N1030" s="5"/>
      <c r="O1030" s="5"/>
      <c r="P1030" s="5"/>
      <c r="T1030" s="5"/>
      <c r="U1030" s="5"/>
      <c r="V1030" s="5"/>
      <c r="W1030" s="5"/>
      <c r="X1030" s="5"/>
      <c r="Y1030" s="5"/>
      <c r="Z1030" s="5"/>
      <c r="AA1030" s="5"/>
      <c r="AB1030" s="5"/>
    </row>
    <row r="1031" spans="8:28" ht="15.75" customHeight="1" x14ac:dyDescent="0.2">
      <c r="H1031" s="5"/>
      <c r="I1031" s="5"/>
      <c r="J1031" s="5"/>
      <c r="N1031" s="5"/>
      <c r="O1031" s="5"/>
      <c r="P1031" s="5"/>
      <c r="T1031" s="5"/>
      <c r="U1031" s="5"/>
      <c r="V1031" s="5"/>
      <c r="W1031" s="5"/>
      <c r="X1031" s="5"/>
      <c r="Y1031" s="5"/>
      <c r="Z1031" s="5"/>
      <c r="AA1031" s="5"/>
      <c r="AB1031" s="5"/>
    </row>
    <row r="1032" spans="8:28" ht="15.75" customHeight="1" x14ac:dyDescent="0.2">
      <c r="H1032" s="5"/>
      <c r="I1032" s="5"/>
      <c r="J1032" s="5"/>
      <c r="N1032" s="5"/>
      <c r="O1032" s="5"/>
      <c r="P1032" s="5"/>
      <c r="T1032" s="5"/>
      <c r="U1032" s="5"/>
      <c r="V1032" s="5"/>
      <c r="W1032" s="5"/>
      <c r="X1032" s="5"/>
      <c r="Y1032" s="5"/>
      <c r="Z1032" s="5"/>
      <c r="AA1032" s="5"/>
      <c r="AB1032" s="5"/>
    </row>
    <row r="1033" spans="8:28" ht="15.75" customHeight="1" x14ac:dyDescent="0.2">
      <c r="H1033" s="5"/>
      <c r="I1033" s="5"/>
      <c r="J1033" s="5"/>
      <c r="N1033" s="5"/>
      <c r="O1033" s="5"/>
      <c r="P1033" s="5"/>
      <c r="T1033" s="5"/>
      <c r="U1033" s="5"/>
      <c r="V1033" s="5"/>
      <c r="W1033" s="5"/>
      <c r="X1033" s="5"/>
      <c r="Y1033" s="5"/>
      <c r="Z1033" s="5"/>
      <c r="AA1033" s="5"/>
      <c r="AB1033" s="5"/>
    </row>
    <row r="1034" spans="8:28" ht="15.75" customHeight="1" x14ac:dyDescent="0.2">
      <c r="H1034" s="5"/>
      <c r="I1034" s="5"/>
      <c r="J1034" s="5"/>
      <c r="N1034" s="5"/>
      <c r="O1034" s="5"/>
      <c r="P1034" s="5"/>
      <c r="T1034" s="5"/>
      <c r="U1034" s="5"/>
      <c r="V1034" s="5"/>
      <c r="W1034" s="5"/>
      <c r="X1034" s="5"/>
      <c r="Y1034" s="5"/>
      <c r="Z1034" s="5"/>
      <c r="AA1034" s="5"/>
      <c r="AB1034" s="5"/>
    </row>
    <row r="1035" spans="8:28" ht="15.75" customHeight="1" x14ac:dyDescent="0.2">
      <c r="H1035" s="5"/>
      <c r="I1035" s="5"/>
      <c r="J1035" s="5"/>
      <c r="N1035" s="5"/>
      <c r="O1035" s="5"/>
      <c r="P1035" s="5"/>
      <c r="T1035" s="5"/>
      <c r="U1035" s="5"/>
      <c r="V1035" s="5"/>
      <c r="W1035" s="5"/>
      <c r="X1035" s="5"/>
      <c r="Y1035" s="5"/>
      <c r="Z1035" s="5"/>
      <c r="AA1035" s="5"/>
      <c r="AB1035" s="5"/>
    </row>
    <row r="1036" spans="8:28" ht="15.75" customHeight="1" x14ac:dyDescent="0.2">
      <c r="H1036" s="5"/>
      <c r="I1036" s="5"/>
      <c r="J1036" s="5"/>
      <c r="N1036" s="5"/>
      <c r="O1036" s="5"/>
      <c r="P1036" s="5"/>
      <c r="T1036" s="5"/>
      <c r="U1036" s="5"/>
      <c r="V1036" s="5"/>
      <c r="W1036" s="5"/>
      <c r="X1036" s="5"/>
      <c r="Y1036" s="5"/>
      <c r="Z1036" s="5"/>
      <c r="AA1036" s="5"/>
      <c r="AB1036" s="5"/>
    </row>
    <row r="1037" spans="8:28" ht="15.75" customHeight="1" x14ac:dyDescent="0.2">
      <c r="H1037" s="5"/>
      <c r="I1037" s="5"/>
      <c r="J1037" s="5"/>
      <c r="N1037" s="5"/>
      <c r="O1037" s="5"/>
      <c r="P1037" s="5"/>
      <c r="T1037" s="5"/>
      <c r="U1037" s="5"/>
      <c r="V1037" s="5"/>
      <c r="W1037" s="5"/>
      <c r="X1037" s="5"/>
      <c r="Y1037" s="5"/>
      <c r="Z1037" s="5"/>
      <c r="AA1037" s="5"/>
      <c r="AB1037" s="5"/>
    </row>
    <row r="1038" spans="8:28" ht="15.75" customHeight="1" x14ac:dyDescent="0.2">
      <c r="H1038" s="5"/>
      <c r="I1038" s="5"/>
      <c r="J1038" s="5"/>
      <c r="N1038" s="5"/>
      <c r="O1038" s="5"/>
      <c r="P1038" s="5"/>
      <c r="T1038" s="5"/>
      <c r="U1038" s="5"/>
      <c r="V1038" s="5"/>
      <c r="W1038" s="5"/>
      <c r="X1038" s="5"/>
      <c r="Y1038" s="5"/>
      <c r="Z1038" s="5"/>
      <c r="AA1038" s="5"/>
      <c r="AB1038" s="5"/>
    </row>
    <row r="1039" spans="8:28" ht="15.75" customHeight="1" x14ac:dyDescent="0.2">
      <c r="H1039" s="5"/>
      <c r="I1039" s="5"/>
      <c r="J1039" s="5"/>
      <c r="N1039" s="5"/>
      <c r="O1039" s="5"/>
      <c r="P1039" s="5"/>
      <c r="T1039" s="5"/>
      <c r="U1039" s="5"/>
      <c r="V1039" s="5"/>
      <c r="W1039" s="5"/>
      <c r="X1039" s="5"/>
      <c r="Y1039" s="5"/>
      <c r="Z1039" s="5"/>
      <c r="AA1039" s="5"/>
      <c r="AB1039" s="5"/>
    </row>
    <row r="1040" spans="8:28" ht="15.75" customHeight="1" x14ac:dyDescent="0.2">
      <c r="H1040" s="5"/>
      <c r="I1040" s="5"/>
      <c r="J1040" s="5"/>
      <c r="N1040" s="5"/>
      <c r="O1040" s="5"/>
      <c r="P1040" s="5"/>
      <c r="T1040" s="5"/>
      <c r="U1040" s="5"/>
      <c r="V1040" s="5"/>
      <c r="W1040" s="5"/>
      <c r="X1040" s="5"/>
      <c r="Y1040" s="5"/>
      <c r="Z1040" s="5"/>
      <c r="AA1040" s="5"/>
      <c r="AB1040" s="5"/>
    </row>
    <row r="1041" spans="8:28" ht="15.75" customHeight="1" x14ac:dyDescent="0.2">
      <c r="H1041" s="5"/>
      <c r="I1041" s="5"/>
      <c r="J1041" s="5"/>
      <c r="N1041" s="5"/>
      <c r="O1041" s="5"/>
      <c r="P1041" s="5"/>
      <c r="T1041" s="5"/>
      <c r="U1041" s="5"/>
      <c r="V1041" s="5"/>
      <c r="W1041" s="5"/>
      <c r="X1041" s="5"/>
      <c r="Y1041" s="5"/>
      <c r="Z1041" s="5"/>
      <c r="AA1041" s="5"/>
      <c r="AB1041" s="5"/>
    </row>
    <row r="1042" spans="8:28" ht="15.75" customHeight="1" x14ac:dyDescent="0.2">
      <c r="H1042" s="5"/>
      <c r="I1042" s="5"/>
      <c r="J1042" s="5"/>
      <c r="N1042" s="5"/>
      <c r="O1042" s="5"/>
      <c r="P1042" s="5"/>
      <c r="T1042" s="5"/>
      <c r="U1042" s="5"/>
      <c r="V1042" s="5"/>
      <c r="W1042" s="5"/>
      <c r="X1042" s="5"/>
      <c r="Y1042" s="5"/>
      <c r="Z1042" s="5"/>
      <c r="AA1042" s="5"/>
      <c r="AB1042" s="5"/>
    </row>
    <row r="1043" spans="8:28" ht="15.75" customHeight="1" x14ac:dyDescent="0.2">
      <c r="H1043" s="5"/>
      <c r="I1043" s="5"/>
      <c r="J1043" s="5"/>
      <c r="N1043" s="5"/>
      <c r="O1043" s="5"/>
      <c r="P1043" s="5"/>
      <c r="T1043" s="5"/>
      <c r="U1043" s="5"/>
      <c r="V1043" s="5"/>
      <c r="W1043" s="5"/>
      <c r="X1043" s="5"/>
      <c r="Y1043" s="5"/>
      <c r="Z1043" s="5"/>
      <c r="AA1043" s="5"/>
      <c r="AB1043" s="5"/>
    </row>
    <row r="1044" spans="8:28" ht="15.75" customHeight="1" x14ac:dyDescent="0.2">
      <c r="H1044" s="5"/>
      <c r="I1044" s="5"/>
      <c r="J1044" s="5"/>
      <c r="N1044" s="5"/>
      <c r="O1044" s="5"/>
      <c r="P1044" s="5"/>
      <c r="T1044" s="5"/>
      <c r="U1044" s="5"/>
      <c r="V1044" s="5"/>
      <c r="W1044" s="5"/>
      <c r="X1044" s="5"/>
      <c r="Y1044" s="5"/>
      <c r="Z1044" s="5"/>
      <c r="AA1044" s="5"/>
      <c r="AB1044" s="5"/>
    </row>
    <row r="1045" spans="8:28" ht="15.75" customHeight="1" x14ac:dyDescent="0.2">
      <c r="H1045" s="5"/>
      <c r="I1045" s="5"/>
      <c r="J1045" s="5"/>
      <c r="N1045" s="5"/>
      <c r="O1045" s="5"/>
      <c r="P1045" s="5"/>
      <c r="T1045" s="5"/>
      <c r="U1045" s="5"/>
      <c r="V1045" s="5"/>
      <c r="W1045" s="5"/>
      <c r="X1045" s="5"/>
      <c r="Y1045" s="5"/>
      <c r="Z1045" s="5"/>
      <c r="AA1045" s="5"/>
      <c r="AB1045" s="5"/>
    </row>
    <row r="1046" spans="8:28" ht="15.75" customHeight="1" x14ac:dyDescent="0.2">
      <c r="H1046" s="5"/>
      <c r="I1046" s="5"/>
      <c r="J1046" s="5"/>
      <c r="N1046" s="5"/>
      <c r="O1046" s="5"/>
      <c r="P1046" s="5"/>
      <c r="T1046" s="5"/>
      <c r="U1046" s="5"/>
      <c r="V1046" s="5"/>
      <c r="W1046" s="5"/>
      <c r="X1046" s="5"/>
      <c r="Y1046" s="5"/>
      <c r="Z1046" s="5"/>
      <c r="AA1046" s="5"/>
      <c r="AB1046" s="5"/>
    </row>
    <row r="1047" spans="8:28" ht="15.75" customHeight="1" x14ac:dyDescent="0.2">
      <c r="H1047" s="5"/>
      <c r="I1047" s="5"/>
      <c r="J1047" s="5"/>
      <c r="N1047" s="5"/>
      <c r="O1047" s="5"/>
      <c r="P1047" s="5"/>
      <c r="T1047" s="5"/>
      <c r="U1047" s="5"/>
      <c r="V1047" s="5"/>
      <c r="W1047" s="5"/>
      <c r="X1047" s="5"/>
      <c r="Y1047" s="5"/>
      <c r="Z1047" s="5"/>
      <c r="AA1047" s="5"/>
      <c r="AB1047" s="5"/>
    </row>
    <row r="1048" spans="8:28" ht="15.75" customHeight="1" x14ac:dyDescent="0.2">
      <c r="H1048" s="5"/>
      <c r="I1048" s="5"/>
      <c r="J1048" s="5"/>
      <c r="N1048" s="5"/>
      <c r="O1048" s="5"/>
      <c r="P1048" s="5"/>
      <c r="T1048" s="5"/>
      <c r="U1048" s="5"/>
      <c r="V1048" s="5"/>
      <c r="W1048" s="5"/>
      <c r="X1048" s="5"/>
      <c r="Y1048" s="5"/>
      <c r="Z1048" s="5"/>
      <c r="AA1048" s="5"/>
      <c r="AB1048" s="5"/>
    </row>
  </sheetData>
  <mergeCells count="27">
    <mergeCell ref="K7:P7"/>
    <mergeCell ref="A4:C4"/>
    <mergeCell ref="A5:C5"/>
    <mergeCell ref="A1:E1"/>
    <mergeCell ref="A7:A9"/>
    <mergeCell ref="B7:B9"/>
    <mergeCell ref="C7:C9"/>
    <mergeCell ref="D7:D9"/>
    <mergeCell ref="E7:J7"/>
    <mergeCell ref="A194:D194"/>
    <mergeCell ref="A227:C227"/>
    <mergeCell ref="A228:C228"/>
    <mergeCell ref="K8:M8"/>
    <mergeCell ref="N8:P8"/>
    <mergeCell ref="E8:G8"/>
    <mergeCell ref="H8:J8"/>
    <mergeCell ref="E56:G57"/>
    <mergeCell ref="H56:J57"/>
    <mergeCell ref="A140:D140"/>
    <mergeCell ref="Q7:V7"/>
    <mergeCell ref="W7:Z7"/>
    <mergeCell ref="AA7:AA9"/>
    <mergeCell ref="Q8:S8"/>
    <mergeCell ref="T8:V8"/>
    <mergeCell ref="W8:W9"/>
    <mergeCell ref="X8:X9"/>
    <mergeCell ref="Y8:Z8"/>
  </mergeCells>
  <phoneticPr fontId="36" type="noConversion"/>
  <printOptions horizontalCentered="1"/>
  <pageMargins left="0" right="0" top="0.74803149606299213" bottom="0.35433070866141736" header="0" footer="0"/>
  <pageSetup paperSize="9"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D3142-F00C-4D05-A0F4-CFB7BCE27F8B}">
  <dimension ref="A1:I102"/>
  <sheetViews>
    <sheetView tabSelected="1" topLeftCell="A25" workbookViewId="0">
      <selection activeCell="A29" sqref="A29"/>
    </sheetView>
  </sheetViews>
  <sheetFormatPr defaultRowHeight="14.25" x14ac:dyDescent="0.2"/>
  <cols>
    <col min="2" max="2" width="20" customWidth="1"/>
    <col min="3" max="3" width="17.125" customWidth="1"/>
    <col min="4" max="4" width="15.5" customWidth="1"/>
    <col min="5" max="5" width="16.5" customWidth="1"/>
    <col min="6" max="6" width="15.75" customWidth="1"/>
    <col min="7" max="7" width="18.375" customWidth="1"/>
    <col min="8" max="8" width="18.5" customWidth="1"/>
    <col min="9" max="9" width="27.25" customWidth="1"/>
  </cols>
  <sheetData>
    <row r="1" spans="1:9" ht="15" x14ac:dyDescent="0.25">
      <c r="A1" s="475"/>
      <c r="B1" s="475"/>
      <c r="C1" s="476"/>
      <c r="D1" s="475"/>
      <c r="E1" s="476"/>
      <c r="F1" s="475"/>
      <c r="G1" s="475"/>
      <c r="H1" s="421"/>
      <c r="I1" s="477" t="s">
        <v>449</v>
      </c>
    </row>
    <row r="2" spans="1:9" ht="15" x14ac:dyDescent="0.25">
      <c r="A2" s="475"/>
      <c r="B2" s="475"/>
      <c r="C2" s="476"/>
      <c r="D2" s="475"/>
      <c r="E2" s="476"/>
      <c r="F2" s="475"/>
      <c r="G2" s="478" t="s">
        <v>450</v>
      </c>
      <c r="H2" s="478"/>
      <c r="I2" s="478"/>
    </row>
    <row r="3" spans="1:9" ht="15" x14ac:dyDescent="0.25">
      <c r="A3" s="475"/>
      <c r="B3" s="475"/>
      <c r="C3" s="476"/>
      <c r="D3" s="475"/>
      <c r="E3" s="476"/>
      <c r="F3" s="475"/>
      <c r="G3" s="478" t="s">
        <v>451</v>
      </c>
      <c r="H3" s="478"/>
      <c r="I3" s="478"/>
    </row>
    <row r="4" spans="1:9" ht="15" x14ac:dyDescent="0.25">
      <c r="A4" s="475"/>
      <c r="B4" s="475"/>
      <c r="C4" s="476"/>
      <c r="D4" s="475"/>
      <c r="E4" s="476"/>
      <c r="F4" s="475"/>
      <c r="G4" s="478" t="s">
        <v>452</v>
      </c>
      <c r="H4" s="478"/>
      <c r="I4" s="478"/>
    </row>
    <row r="5" spans="1:9" x14ac:dyDescent="0.2">
      <c r="A5" s="475"/>
      <c r="B5" s="475"/>
      <c r="C5" s="476"/>
      <c r="D5" s="475"/>
      <c r="E5" s="476"/>
      <c r="F5" s="475"/>
      <c r="G5" s="475"/>
      <c r="H5" s="421"/>
      <c r="I5" s="421"/>
    </row>
    <row r="6" spans="1:9" ht="18.75" x14ac:dyDescent="0.3">
      <c r="A6" s="479" t="s">
        <v>453</v>
      </c>
      <c r="B6" s="479"/>
      <c r="C6" s="479"/>
      <c r="D6" s="479"/>
      <c r="E6" s="479"/>
      <c r="F6" s="479"/>
      <c r="G6" s="479"/>
      <c r="H6" s="479"/>
      <c r="I6" s="479"/>
    </row>
    <row r="7" spans="1:9" ht="18.75" x14ac:dyDescent="0.3">
      <c r="A7" s="479" t="s">
        <v>454</v>
      </c>
      <c r="B7" s="479"/>
      <c r="C7" s="479"/>
      <c r="D7" s="479"/>
      <c r="E7" s="479"/>
      <c r="F7" s="479"/>
      <c r="G7" s="479"/>
      <c r="H7" s="479"/>
      <c r="I7" s="479"/>
    </row>
    <row r="8" spans="1:9" ht="21" x14ac:dyDescent="0.3">
      <c r="A8" s="480" t="s">
        <v>455</v>
      </c>
      <c r="B8" s="480"/>
      <c r="C8" s="480"/>
      <c r="D8" s="480"/>
      <c r="E8" s="480"/>
      <c r="F8" s="480"/>
      <c r="G8" s="480"/>
      <c r="H8" s="480"/>
      <c r="I8" s="480"/>
    </row>
    <row r="9" spans="1:9" ht="18.75" x14ac:dyDescent="0.3">
      <c r="A9" s="479" t="s">
        <v>456</v>
      </c>
      <c r="B9" s="479"/>
      <c r="C9" s="479"/>
      <c r="D9" s="479"/>
      <c r="E9" s="479"/>
      <c r="F9" s="479"/>
      <c r="G9" s="479"/>
      <c r="H9" s="479"/>
      <c r="I9" s="479"/>
    </row>
    <row r="10" spans="1:9" x14ac:dyDescent="0.2">
      <c r="A10" s="475"/>
      <c r="B10" s="475"/>
      <c r="C10" s="476"/>
      <c r="D10" s="475"/>
      <c r="E10" s="476"/>
      <c r="F10" s="475"/>
      <c r="G10" s="475"/>
      <c r="H10" s="421"/>
      <c r="I10" s="421"/>
    </row>
    <row r="11" spans="1:9" x14ac:dyDescent="0.2">
      <c r="A11" s="481" t="s">
        <v>457</v>
      </c>
      <c r="B11" s="482"/>
      <c r="C11" s="483"/>
      <c r="D11" s="484" t="s">
        <v>458</v>
      </c>
      <c r="E11" s="485"/>
      <c r="F11" s="485"/>
      <c r="G11" s="485"/>
      <c r="H11" s="485"/>
      <c r="I11" s="486"/>
    </row>
    <row r="12" spans="1:9" ht="99.75" x14ac:dyDescent="0.2">
      <c r="A12" s="487" t="s">
        <v>459</v>
      </c>
      <c r="B12" s="487" t="s">
        <v>44</v>
      </c>
      <c r="C12" s="488" t="s">
        <v>460</v>
      </c>
      <c r="D12" s="487" t="s">
        <v>461</v>
      </c>
      <c r="E12" s="488" t="s">
        <v>460</v>
      </c>
      <c r="F12" s="487" t="s">
        <v>462</v>
      </c>
      <c r="G12" s="487" t="s">
        <v>463</v>
      </c>
      <c r="H12" s="487" t="s">
        <v>464</v>
      </c>
      <c r="I12" s="487" t="s">
        <v>465</v>
      </c>
    </row>
    <row r="13" spans="1:9" ht="75" x14ac:dyDescent="0.25">
      <c r="A13" s="489" t="s">
        <v>20</v>
      </c>
      <c r="B13" s="490" t="s">
        <v>466</v>
      </c>
      <c r="C13" s="491"/>
      <c r="D13" s="492"/>
      <c r="E13" s="491"/>
      <c r="F13" s="492"/>
      <c r="G13" s="492"/>
      <c r="H13" s="491"/>
      <c r="I13" s="492"/>
    </row>
    <row r="14" spans="1:9" ht="45" x14ac:dyDescent="0.25">
      <c r="A14" s="489" t="s">
        <v>84</v>
      </c>
      <c r="B14" s="490" t="s">
        <v>85</v>
      </c>
      <c r="C14" s="491"/>
      <c r="D14" s="492"/>
      <c r="E14" s="491"/>
      <c r="F14" s="492"/>
      <c r="G14" s="492"/>
      <c r="H14" s="491"/>
      <c r="I14" s="492"/>
    </row>
    <row r="15" spans="1:9" ht="93.75" customHeight="1" x14ac:dyDescent="0.25">
      <c r="A15" s="493" t="s">
        <v>86</v>
      </c>
      <c r="B15" s="494" t="s">
        <v>319</v>
      </c>
      <c r="C15" s="495">
        <v>30000</v>
      </c>
      <c r="D15" s="494" t="s">
        <v>467</v>
      </c>
      <c r="E15" s="495">
        <v>30000</v>
      </c>
      <c r="F15" s="494" t="s">
        <v>468</v>
      </c>
      <c r="G15" s="494" t="s">
        <v>469</v>
      </c>
      <c r="H15" s="495">
        <f>7500+7500+7500</f>
        <v>22500</v>
      </c>
      <c r="I15" s="496" t="s">
        <v>470</v>
      </c>
    </row>
    <row r="16" spans="1:9" ht="15" x14ac:dyDescent="0.25">
      <c r="A16" s="493"/>
      <c r="B16" s="494"/>
      <c r="C16" s="495"/>
      <c r="D16" s="494"/>
      <c r="E16" s="495"/>
      <c r="F16" s="494"/>
      <c r="G16" s="494"/>
      <c r="H16" s="495"/>
      <c r="I16" s="494"/>
    </row>
    <row r="17" spans="1:9" ht="72" customHeight="1" x14ac:dyDescent="0.25">
      <c r="A17" s="493" t="s">
        <v>88</v>
      </c>
      <c r="B17" s="494" t="s">
        <v>313</v>
      </c>
      <c r="C17" s="495">
        <v>40000</v>
      </c>
      <c r="D17" s="494" t="s">
        <v>471</v>
      </c>
      <c r="E17" s="495">
        <v>40000</v>
      </c>
      <c r="F17" s="494" t="s">
        <v>472</v>
      </c>
      <c r="G17" s="494" t="s">
        <v>473</v>
      </c>
      <c r="H17" s="495">
        <f>30000</f>
        <v>30000</v>
      </c>
      <c r="I17" s="496" t="s">
        <v>474</v>
      </c>
    </row>
    <row r="18" spans="1:9" ht="15" x14ac:dyDescent="0.25">
      <c r="A18" s="493"/>
      <c r="B18" s="494"/>
      <c r="C18" s="495"/>
      <c r="D18" s="494"/>
      <c r="E18" s="495"/>
      <c r="F18" s="494"/>
      <c r="G18" s="494"/>
      <c r="H18" s="495"/>
      <c r="I18" s="494"/>
    </row>
    <row r="19" spans="1:9" ht="105.75" customHeight="1" x14ac:dyDescent="0.25">
      <c r="A19" s="493" t="s">
        <v>89</v>
      </c>
      <c r="B19" s="494" t="s">
        <v>314</v>
      </c>
      <c r="C19" s="495">
        <v>30000</v>
      </c>
      <c r="D19" s="494" t="s">
        <v>475</v>
      </c>
      <c r="E19" s="495">
        <v>30000</v>
      </c>
      <c r="F19" s="494" t="s">
        <v>476</v>
      </c>
      <c r="G19" s="494" t="s">
        <v>473</v>
      </c>
      <c r="H19" s="495">
        <f>7500+7500+7500</f>
        <v>22500</v>
      </c>
      <c r="I19" s="496" t="s">
        <v>477</v>
      </c>
    </row>
    <row r="20" spans="1:9" ht="15" x14ac:dyDescent="0.25">
      <c r="A20" s="493"/>
      <c r="B20" s="494"/>
      <c r="C20" s="495"/>
      <c r="D20" s="494"/>
      <c r="E20" s="495"/>
      <c r="F20" s="494"/>
      <c r="G20" s="494"/>
      <c r="H20" s="495"/>
      <c r="I20" s="494"/>
    </row>
    <row r="21" spans="1:9" ht="126" customHeight="1" x14ac:dyDescent="0.25">
      <c r="A21" s="493" t="s">
        <v>315</v>
      </c>
      <c r="B21" s="494" t="s">
        <v>316</v>
      </c>
      <c r="C21" s="495">
        <v>40000</v>
      </c>
      <c r="D21" s="494" t="s">
        <v>478</v>
      </c>
      <c r="E21" s="495">
        <v>40000</v>
      </c>
      <c r="F21" s="494" t="s">
        <v>479</v>
      </c>
      <c r="G21" s="494" t="s">
        <v>473</v>
      </c>
      <c r="H21" s="495">
        <f>10000+10000+10000</f>
        <v>30000</v>
      </c>
      <c r="I21" s="496" t="s">
        <v>480</v>
      </c>
    </row>
    <row r="22" spans="1:9" ht="15" x14ac:dyDescent="0.25">
      <c r="A22" s="493"/>
      <c r="B22" s="494"/>
      <c r="C22" s="495"/>
      <c r="D22" s="494"/>
      <c r="E22" s="495"/>
      <c r="F22" s="494"/>
      <c r="G22" s="494"/>
      <c r="H22" s="495"/>
      <c r="I22" s="494"/>
    </row>
    <row r="23" spans="1:9" ht="106.5" customHeight="1" x14ac:dyDescent="0.25">
      <c r="A23" s="493" t="s">
        <v>317</v>
      </c>
      <c r="B23" s="494" t="s">
        <v>318</v>
      </c>
      <c r="C23" s="495">
        <v>30000</v>
      </c>
      <c r="D23" s="494" t="s">
        <v>481</v>
      </c>
      <c r="E23" s="495">
        <v>30000</v>
      </c>
      <c r="F23" s="494" t="s">
        <v>482</v>
      </c>
      <c r="G23" s="494" t="s">
        <v>483</v>
      </c>
      <c r="H23" s="495">
        <f>10000+10000+10000</f>
        <v>30000</v>
      </c>
      <c r="I23" s="496" t="s">
        <v>484</v>
      </c>
    </row>
    <row r="24" spans="1:9" ht="15" x14ac:dyDescent="0.25">
      <c r="A24" s="493"/>
      <c r="B24" s="494"/>
      <c r="C24" s="495"/>
      <c r="D24" s="494"/>
      <c r="E24" s="495"/>
      <c r="F24" s="494"/>
      <c r="G24" s="494"/>
      <c r="H24" s="495"/>
      <c r="I24" s="494"/>
    </row>
    <row r="25" spans="1:9" ht="57.75" customHeight="1" x14ac:dyDescent="0.25">
      <c r="A25" s="489" t="s">
        <v>90</v>
      </c>
      <c r="B25" s="490" t="s">
        <v>91</v>
      </c>
      <c r="C25" s="491"/>
      <c r="D25" s="492"/>
      <c r="E25" s="491"/>
      <c r="F25" s="492"/>
      <c r="G25" s="492"/>
      <c r="H25" s="491"/>
      <c r="I25" s="492"/>
    </row>
    <row r="26" spans="1:9" ht="64.5" customHeight="1" x14ac:dyDescent="0.25">
      <c r="A26" s="493" t="s">
        <v>96</v>
      </c>
      <c r="B26" s="494" t="s">
        <v>85</v>
      </c>
      <c r="C26" s="495">
        <v>37400</v>
      </c>
      <c r="D26" s="494"/>
      <c r="E26" s="495">
        <v>37400</v>
      </c>
      <c r="F26" s="494"/>
      <c r="G26" s="494"/>
      <c r="H26" s="495">
        <f>7700+7700+14300</f>
        <v>29700</v>
      </c>
      <c r="I26" s="494" t="s">
        <v>485</v>
      </c>
    </row>
    <row r="27" spans="1:9" ht="15" x14ac:dyDescent="0.25">
      <c r="A27" s="493"/>
      <c r="B27" s="497"/>
      <c r="C27" s="495"/>
      <c r="D27" s="494"/>
      <c r="E27" s="495"/>
      <c r="F27" s="494"/>
      <c r="G27" s="494"/>
      <c r="H27" s="495"/>
      <c r="I27" s="494"/>
    </row>
    <row r="28" spans="1:9" ht="37.5" customHeight="1" x14ac:dyDescent="0.25">
      <c r="A28" s="498">
        <v>4</v>
      </c>
      <c r="B28" s="490" t="s">
        <v>144</v>
      </c>
      <c r="C28" s="491"/>
      <c r="D28" s="492"/>
      <c r="E28" s="491"/>
      <c r="F28" s="492"/>
      <c r="G28" s="492"/>
      <c r="H28" s="491"/>
      <c r="I28" s="492"/>
    </row>
    <row r="29" spans="1:9" ht="45" x14ac:dyDescent="0.25">
      <c r="A29" s="499" t="s">
        <v>145</v>
      </c>
      <c r="B29" s="490" t="s">
        <v>146</v>
      </c>
      <c r="C29" s="491"/>
      <c r="D29" s="492"/>
      <c r="E29" s="491"/>
      <c r="F29" s="492"/>
      <c r="G29" s="492"/>
      <c r="H29" s="491"/>
      <c r="I29" s="492"/>
    </row>
    <row r="30" spans="1:9" ht="54" customHeight="1" x14ac:dyDescent="0.25">
      <c r="A30" s="493" t="s">
        <v>147</v>
      </c>
      <c r="B30" s="494" t="s">
        <v>320</v>
      </c>
      <c r="C30" s="495">
        <v>24000</v>
      </c>
      <c r="D30" s="494" t="s">
        <v>486</v>
      </c>
      <c r="E30" s="495">
        <v>24000</v>
      </c>
      <c r="F30" s="494" t="s">
        <v>487</v>
      </c>
      <c r="G30" s="494" t="s">
        <v>488</v>
      </c>
      <c r="H30" s="495">
        <v>24000</v>
      </c>
      <c r="I30" s="494" t="s">
        <v>489</v>
      </c>
    </row>
    <row r="31" spans="1:9" ht="57" customHeight="1" x14ac:dyDescent="0.25">
      <c r="A31" s="499" t="s">
        <v>152</v>
      </c>
      <c r="B31" s="490" t="s">
        <v>153</v>
      </c>
      <c r="C31" s="500"/>
      <c r="D31" s="500"/>
      <c r="E31" s="500"/>
      <c r="F31" s="500"/>
      <c r="G31" s="500"/>
      <c r="H31" s="500"/>
      <c r="I31" s="500"/>
    </row>
    <row r="32" spans="1:9" ht="66" customHeight="1" x14ac:dyDescent="0.25">
      <c r="A32" s="493" t="s">
        <v>490</v>
      </c>
      <c r="B32" s="494" t="s">
        <v>322</v>
      </c>
      <c r="C32" s="495">
        <v>49200</v>
      </c>
      <c r="D32" s="494" t="s">
        <v>491</v>
      </c>
      <c r="E32" s="495">
        <v>49200</v>
      </c>
      <c r="F32" s="494" t="s">
        <v>492</v>
      </c>
      <c r="G32" s="494" t="s">
        <v>493</v>
      </c>
      <c r="H32" s="495">
        <v>49200</v>
      </c>
      <c r="I32" s="494" t="s">
        <v>494</v>
      </c>
    </row>
    <row r="33" spans="1:9" ht="60" customHeight="1" x14ac:dyDescent="0.25">
      <c r="A33" s="493" t="s">
        <v>495</v>
      </c>
      <c r="B33" s="494" t="s">
        <v>322</v>
      </c>
      <c r="C33" s="495">
        <v>25800</v>
      </c>
      <c r="D33" s="494" t="s">
        <v>496</v>
      </c>
      <c r="E33" s="495">
        <v>25800</v>
      </c>
      <c r="F33" s="494" t="s">
        <v>497</v>
      </c>
      <c r="G33" s="494" t="s">
        <v>493</v>
      </c>
      <c r="H33" s="495">
        <v>25800</v>
      </c>
      <c r="I33" s="494" t="s">
        <v>498</v>
      </c>
    </row>
    <row r="34" spans="1:9" ht="15" x14ac:dyDescent="0.25">
      <c r="A34" s="493"/>
      <c r="B34" s="494"/>
      <c r="C34" s="495"/>
      <c r="D34" s="494"/>
      <c r="E34" s="495"/>
      <c r="F34" s="494"/>
      <c r="G34" s="494"/>
      <c r="H34" s="495"/>
      <c r="I34" s="494"/>
    </row>
    <row r="35" spans="1:9" ht="69.75" customHeight="1" x14ac:dyDescent="0.25">
      <c r="A35" s="493" t="s">
        <v>499</v>
      </c>
      <c r="B35" s="494" t="s">
        <v>358</v>
      </c>
      <c r="C35" s="495">
        <v>47600</v>
      </c>
      <c r="D35" s="494" t="s">
        <v>500</v>
      </c>
      <c r="E35" s="495">
        <v>47600</v>
      </c>
      <c r="F35" s="494" t="s">
        <v>501</v>
      </c>
      <c r="G35" s="494" t="s">
        <v>493</v>
      </c>
      <c r="H35" s="495">
        <v>47600</v>
      </c>
      <c r="I35" s="494" t="s">
        <v>502</v>
      </c>
    </row>
    <row r="36" spans="1:9" ht="87.75" customHeight="1" x14ac:dyDescent="0.25">
      <c r="A36" s="493" t="s">
        <v>503</v>
      </c>
      <c r="B36" s="494" t="s">
        <v>358</v>
      </c>
      <c r="C36" s="495">
        <v>39400</v>
      </c>
      <c r="D36" s="494" t="s">
        <v>496</v>
      </c>
      <c r="E36" s="495">
        <v>39400</v>
      </c>
      <c r="F36" s="494" t="s">
        <v>504</v>
      </c>
      <c r="G36" s="494" t="s">
        <v>493</v>
      </c>
      <c r="H36" s="495"/>
      <c r="I36" s="494"/>
    </row>
    <row r="37" spans="1:9" ht="15" x14ac:dyDescent="0.25">
      <c r="A37" s="493"/>
      <c r="B37" s="494"/>
      <c r="C37" s="495"/>
      <c r="D37" s="494"/>
      <c r="E37" s="495"/>
      <c r="F37" s="494"/>
      <c r="G37" s="494"/>
      <c r="H37" s="495"/>
      <c r="I37" s="494"/>
    </row>
    <row r="38" spans="1:9" ht="87" customHeight="1" x14ac:dyDescent="0.25">
      <c r="A38" s="493" t="s">
        <v>505</v>
      </c>
      <c r="B38" s="494" t="s">
        <v>386</v>
      </c>
      <c r="C38" s="495">
        <v>13280</v>
      </c>
      <c r="D38" s="494" t="s">
        <v>506</v>
      </c>
      <c r="E38" s="495">
        <v>13280</v>
      </c>
      <c r="F38" s="494" t="s">
        <v>507</v>
      </c>
      <c r="G38" s="494" t="s">
        <v>493</v>
      </c>
      <c r="H38" s="495"/>
      <c r="I38" s="494"/>
    </row>
    <row r="39" spans="1:9" ht="15" x14ac:dyDescent="0.25">
      <c r="A39" s="493"/>
      <c r="B39" s="501"/>
      <c r="C39" s="495"/>
      <c r="D39" s="494"/>
      <c r="E39" s="495"/>
      <c r="F39" s="494"/>
      <c r="G39" s="494"/>
      <c r="H39" s="495"/>
      <c r="I39" s="494"/>
    </row>
    <row r="40" spans="1:9" ht="93.75" customHeight="1" x14ac:dyDescent="0.25">
      <c r="A40" s="493" t="s">
        <v>508</v>
      </c>
      <c r="B40" s="494" t="s">
        <v>388</v>
      </c>
      <c r="C40" s="495">
        <v>15000</v>
      </c>
      <c r="D40" s="494" t="s">
        <v>509</v>
      </c>
      <c r="E40" s="495">
        <v>15000</v>
      </c>
      <c r="F40" s="494" t="s">
        <v>510</v>
      </c>
      <c r="G40" s="494" t="s">
        <v>493</v>
      </c>
      <c r="H40" s="495"/>
      <c r="I40" s="494"/>
    </row>
    <row r="41" spans="1:9" ht="15" x14ac:dyDescent="0.25">
      <c r="A41" s="493"/>
      <c r="B41" s="494"/>
      <c r="C41" s="495"/>
      <c r="D41" s="494"/>
      <c r="E41" s="495"/>
      <c r="F41" s="494"/>
      <c r="G41" s="494"/>
      <c r="H41" s="495"/>
      <c r="I41" s="494"/>
    </row>
    <row r="42" spans="1:9" ht="99.75" x14ac:dyDescent="0.25">
      <c r="A42" s="493" t="s">
        <v>511</v>
      </c>
      <c r="B42" s="494" t="s">
        <v>397</v>
      </c>
      <c r="C42" s="495">
        <v>18800</v>
      </c>
      <c r="D42" s="494" t="s">
        <v>506</v>
      </c>
      <c r="E42" s="495">
        <v>18800</v>
      </c>
      <c r="F42" s="494" t="s">
        <v>512</v>
      </c>
      <c r="G42" s="494" t="s">
        <v>493</v>
      </c>
      <c r="H42" s="495">
        <v>18800</v>
      </c>
      <c r="I42" s="494" t="s">
        <v>513</v>
      </c>
    </row>
    <row r="43" spans="1:9" ht="15" x14ac:dyDescent="0.25">
      <c r="A43" s="493"/>
      <c r="B43" s="501"/>
      <c r="C43" s="495"/>
      <c r="D43" s="494"/>
      <c r="E43" s="495"/>
      <c r="F43" s="494"/>
      <c r="G43" s="494"/>
      <c r="H43" s="495"/>
      <c r="I43" s="494"/>
    </row>
    <row r="44" spans="1:9" ht="45" x14ac:dyDescent="0.25">
      <c r="A44" s="499" t="s">
        <v>159</v>
      </c>
      <c r="B44" s="490" t="s">
        <v>160</v>
      </c>
      <c r="C44" s="500"/>
      <c r="D44" s="500"/>
      <c r="E44" s="500"/>
      <c r="F44" s="500"/>
      <c r="G44" s="500"/>
      <c r="H44" s="500"/>
      <c r="I44" s="500"/>
    </row>
    <row r="45" spans="1:9" ht="107.25" customHeight="1" x14ac:dyDescent="0.25">
      <c r="A45" s="493" t="s">
        <v>161</v>
      </c>
      <c r="B45" s="494" t="s">
        <v>514</v>
      </c>
      <c r="C45" s="495">
        <v>10404</v>
      </c>
      <c r="D45" s="494" t="s">
        <v>515</v>
      </c>
      <c r="E45" s="495">
        <v>10404</v>
      </c>
      <c r="F45" s="494" t="s">
        <v>516</v>
      </c>
      <c r="G45" s="494" t="s">
        <v>517</v>
      </c>
      <c r="H45" s="495">
        <v>10404</v>
      </c>
      <c r="I45" s="494" t="s">
        <v>518</v>
      </c>
    </row>
    <row r="46" spans="1:9" ht="15" x14ac:dyDescent="0.25">
      <c r="A46" s="493"/>
      <c r="B46" s="501"/>
      <c r="C46" s="495"/>
      <c r="D46" s="494"/>
      <c r="E46" s="495"/>
      <c r="F46" s="494"/>
      <c r="G46" s="494"/>
      <c r="H46" s="495"/>
      <c r="I46" s="494"/>
    </row>
    <row r="47" spans="1:9" ht="107.25" customHeight="1" x14ac:dyDescent="0.25">
      <c r="A47" s="499" t="s">
        <v>24</v>
      </c>
      <c r="B47" s="490" t="s">
        <v>179</v>
      </c>
      <c r="C47" s="490"/>
      <c r="D47" s="490"/>
      <c r="E47" s="490"/>
      <c r="F47" s="490"/>
      <c r="G47" s="490"/>
      <c r="H47" s="490"/>
      <c r="I47" s="490"/>
    </row>
    <row r="48" spans="1:9" ht="45" x14ac:dyDescent="0.25">
      <c r="A48" s="499" t="s">
        <v>180</v>
      </c>
      <c r="B48" s="490" t="s">
        <v>181</v>
      </c>
      <c r="C48" s="490"/>
      <c r="D48" s="490"/>
      <c r="E48" s="490"/>
      <c r="F48" s="490"/>
      <c r="G48" s="490"/>
      <c r="H48" s="490"/>
      <c r="I48" s="490"/>
    </row>
    <row r="49" spans="1:9" ht="86.25" customHeight="1" x14ac:dyDescent="0.25">
      <c r="A49" s="502" t="s">
        <v>182</v>
      </c>
      <c r="B49" s="494" t="s">
        <v>408</v>
      </c>
      <c r="C49" s="495">
        <v>16500</v>
      </c>
      <c r="D49" s="494" t="s">
        <v>519</v>
      </c>
      <c r="E49" s="495">
        <v>16500</v>
      </c>
      <c r="F49" s="494" t="s">
        <v>520</v>
      </c>
      <c r="G49" s="494" t="s">
        <v>521</v>
      </c>
      <c r="H49" s="495">
        <v>16500</v>
      </c>
      <c r="I49" s="494" t="s">
        <v>522</v>
      </c>
    </row>
    <row r="50" spans="1:9" ht="15" x14ac:dyDescent="0.25">
      <c r="A50" s="493"/>
      <c r="B50" s="501"/>
      <c r="C50" s="495"/>
      <c r="D50" s="494"/>
      <c r="E50" s="495"/>
      <c r="F50" s="494"/>
      <c r="G50" s="494"/>
      <c r="H50" s="495"/>
      <c r="I50" s="494"/>
    </row>
    <row r="51" spans="1:9" ht="65.25" customHeight="1" x14ac:dyDescent="0.25">
      <c r="A51" s="502" t="s">
        <v>185</v>
      </c>
      <c r="B51" s="494" t="s">
        <v>409</v>
      </c>
      <c r="C51" s="495">
        <v>25000</v>
      </c>
      <c r="D51" s="494" t="s">
        <v>519</v>
      </c>
      <c r="E51" s="495">
        <v>25000</v>
      </c>
      <c r="F51" s="494" t="s">
        <v>523</v>
      </c>
      <c r="G51" s="494" t="s">
        <v>524</v>
      </c>
      <c r="H51" s="495">
        <v>25000</v>
      </c>
      <c r="I51" s="494" t="s">
        <v>525</v>
      </c>
    </row>
    <row r="52" spans="1:9" ht="15" x14ac:dyDescent="0.25">
      <c r="A52" s="493"/>
      <c r="B52" s="501"/>
      <c r="C52" s="495"/>
      <c r="D52" s="494"/>
      <c r="E52" s="495"/>
      <c r="F52" s="494"/>
      <c r="G52" s="494"/>
      <c r="H52" s="495"/>
      <c r="I52" s="494"/>
    </row>
    <row r="53" spans="1:9" ht="45" x14ac:dyDescent="0.25">
      <c r="A53" s="499">
        <v>7</v>
      </c>
      <c r="B53" s="490" t="s">
        <v>217</v>
      </c>
      <c r="C53" s="490"/>
      <c r="D53" s="490"/>
      <c r="E53" s="490"/>
      <c r="F53" s="490"/>
      <c r="G53" s="490"/>
      <c r="H53" s="490"/>
      <c r="I53" s="490"/>
    </row>
    <row r="54" spans="1:9" ht="85.5" x14ac:dyDescent="0.25">
      <c r="A54" s="502" t="s">
        <v>218</v>
      </c>
      <c r="B54" s="494" t="s">
        <v>410</v>
      </c>
      <c r="C54" s="495">
        <v>10000</v>
      </c>
      <c r="D54" s="494" t="s">
        <v>526</v>
      </c>
      <c r="E54" s="495">
        <v>10000</v>
      </c>
      <c r="F54" s="494" t="s">
        <v>527</v>
      </c>
      <c r="G54" s="494" t="s">
        <v>528</v>
      </c>
      <c r="H54" s="495">
        <v>10000</v>
      </c>
      <c r="I54" s="494" t="s">
        <v>529</v>
      </c>
    </row>
    <row r="55" spans="1:9" ht="15" x14ac:dyDescent="0.25">
      <c r="A55" s="493"/>
      <c r="B55" s="501"/>
      <c r="C55" s="495"/>
      <c r="D55" s="494"/>
      <c r="E55" s="495"/>
      <c r="F55" s="494"/>
      <c r="G55" s="494"/>
      <c r="H55" s="495"/>
      <c r="I55" s="494"/>
    </row>
    <row r="56" spans="1:9" ht="66.75" customHeight="1" x14ac:dyDescent="0.25">
      <c r="A56" s="502" t="s">
        <v>530</v>
      </c>
      <c r="B56" s="494" t="s">
        <v>531</v>
      </c>
      <c r="C56" s="495">
        <v>41000</v>
      </c>
      <c r="D56" s="494" t="s">
        <v>532</v>
      </c>
      <c r="E56" s="495">
        <v>41000</v>
      </c>
      <c r="F56" s="494" t="s">
        <v>533</v>
      </c>
      <c r="G56" s="494" t="s">
        <v>534</v>
      </c>
      <c r="H56" s="495">
        <v>41000</v>
      </c>
      <c r="I56" s="494" t="s">
        <v>535</v>
      </c>
    </row>
    <row r="57" spans="1:9" ht="15" x14ac:dyDescent="0.25">
      <c r="A57" s="502"/>
      <c r="B57" s="494"/>
      <c r="C57" s="495"/>
      <c r="D57" s="494"/>
      <c r="E57" s="495"/>
      <c r="F57" s="494"/>
      <c r="G57" s="494"/>
      <c r="H57" s="495"/>
      <c r="I57" s="494"/>
    </row>
    <row r="58" spans="1:9" ht="45" x14ac:dyDescent="0.25">
      <c r="A58" s="499">
        <v>9</v>
      </c>
      <c r="B58" s="490" t="s">
        <v>254</v>
      </c>
      <c r="C58" s="490"/>
      <c r="D58" s="490"/>
      <c r="E58" s="490"/>
      <c r="F58" s="490"/>
      <c r="G58" s="490"/>
      <c r="H58" s="490"/>
      <c r="I58" s="490"/>
    </row>
    <row r="59" spans="1:9" ht="60" customHeight="1" x14ac:dyDescent="0.25">
      <c r="A59" s="493" t="s">
        <v>536</v>
      </c>
      <c r="B59" s="494" t="s">
        <v>413</v>
      </c>
      <c r="C59" s="503">
        <v>18000</v>
      </c>
      <c r="D59" s="504" t="s">
        <v>537</v>
      </c>
      <c r="E59" s="503">
        <v>18000</v>
      </c>
      <c r="F59" s="494" t="s">
        <v>538</v>
      </c>
      <c r="G59" s="494" t="s">
        <v>524</v>
      </c>
      <c r="H59" s="503">
        <v>18000</v>
      </c>
      <c r="I59" s="494" t="s">
        <v>539</v>
      </c>
    </row>
    <row r="60" spans="1:9" ht="15" x14ac:dyDescent="0.25">
      <c r="A60" s="493"/>
      <c r="B60" s="494"/>
      <c r="C60" s="503"/>
      <c r="D60" s="504"/>
      <c r="E60" s="503"/>
      <c r="F60" s="504"/>
      <c r="G60" s="504"/>
      <c r="H60" s="503"/>
      <c r="I60" s="504"/>
    </row>
    <row r="61" spans="1:9" ht="72" x14ac:dyDescent="0.25">
      <c r="A61" s="505" t="s">
        <v>540</v>
      </c>
      <c r="B61" s="506" t="s">
        <v>415</v>
      </c>
      <c r="C61" s="507">
        <v>8000</v>
      </c>
      <c r="D61" s="506" t="s">
        <v>509</v>
      </c>
      <c r="E61" s="503">
        <v>4000</v>
      </c>
      <c r="F61" s="504" t="s">
        <v>541</v>
      </c>
      <c r="G61" s="494" t="s">
        <v>542</v>
      </c>
      <c r="H61" s="503">
        <v>4000</v>
      </c>
      <c r="I61" s="494" t="s">
        <v>543</v>
      </c>
    </row>
    <row r="62" spans="1:9" ht="45.75" customHeight="1" x14ac:dyDescent="0.25">
      <c r="A62" s="508"/>
      <c r="B62" s="509"/>
      <c r="C62" s="510"/>
      <c r="D62" s="509"/>
      <c r="E62" s="503">
        <v>4000</v>
      </c>
      <c r="F62" s="504" t="s">
        <v>544</v>
      </c>
      <c r="G62" s="494" t="s">
        <v>542</v>
      </c>
      <c r="H62" s="503">
        <v>4000</v>
      </c>
      <c r="I62" s="494" t="s">
        <v>545</v>
      </c>
    </row>
    <row r="63" spans="1:9" ht="15" x14ac:dyDescent="0.25">
      <c r="A63" s="493"/>
      <c r="B63" s="494"/>
      <c r="C63" s="503"/>
      <c r="D63" s="504"/>
      <c r="E63" s="503"/>
      <c r="F63" s="504"/>
      <c r="G63" s="504"/>
      <c r="H63" s="503"/>
      <c r="I63" s="504"/>
    </row>
    <row r="64" spans="1:9" ht="84.75" customHeight="1" x14ac:dyDescent="0.25">
      <c r="A64" s="493" t="s">
        <v>546</v>
      </c>
      <c r="B64" s="494" t="s">
        <v>417</v>
      </c>
      <c r="C64" s="503">
        <v>18000</v>
      </c>
      <c r="D64" s="504" t="s">
        <v>547</v>
      </c>
      <c r="E64" s="503">
        <v>18000</v>
      </c>
      <c r="F64" s="494" t="s">
        <v>548</v>
      </c>
      <c r="G64" s="494" t="s">
        <v>524</v>
      </c>
      <c r="H64" s="503">
        <v>18000</v>
      </c>
      <c r="I64" s="494" t="s">
        <v>549</v>
      </c>
    </row>
    <row r="65" spans="1:9" ht="15" x14ac:dyDescent="0.25">
      <c r="A65" s="493"/>
      <c r="B65" s="494"/>
      <c r="C65" s="503"/>
      <c r="D65" s="504"/>
      <c r="E65" s="503"/>
      <c r="F65" s="504"/>
      <c r="G65" s="504"/>
      <c r="H65" s="503"/>
      <c r="I65" s="504"/>
    </row>
    <row r="66" spans="1:9" ht="56.25" customHeight="1" x14ac:dyDescent="0.25">
      <c r="A66" s="493" t="s">
        <v>550</v>
      </c>
      <c r="B66" s="494" t="s">
        <v>255</v>
      </c>
      <c r="C66" s="503">
        <v>30000</v>
      </c>
      <c r="D66" s="504" t="s">
        <v>551</v>
      </c>
      <c r="E66" s="503">
        <v>30000</v>
      </c>
      <c r="F66" s="504" t="s">
        <v>552</v>
      </c>
      <c r="G66" s="494" t="s">
        <v>553</v>
      </c>
      <c r="H66" s="503">
        <v>30000</v>
      </c>
      <c r="I66" s="494" t="s">
        <v>554</v>
      </c>
    </row>
    <row r="67" spans="1:9" ht="15" x14ac:dyDescent="0.25">
      <c r="A67" s="493"/>
      <c r="B67" s="494"/>
      <c r="C67" s="503"/>
      <c r="D67" s="504"/>
      <c r="E67" s="503"/>
      <c r="F67" s="504"/>
      <c r="G67" s="504"/>
      <c r="H67" s="503"/>
      <c r="I67" s="504"/>
    </row>
    <row r="68" spans="1:9" ht="86.25" x14ac:dyDescent="0.25">
      <c r="A68" s="505" t="s">
        <v>555</v>
      </c>
      <c r="B68" s="506" t="s">
        <v>419</v>
      </c>
      <c r="C68" s="507">
        <v>48000</v>
      </c>
      <c r="D68" s="504" t="s">
        <v>551</v>
      </c>
      <c r="E68" s="503">
        <v>29000</v>
      </c>
      <c r="F68" s="494" t="s">
        <v>556</v>
      </c>
      <c r="G68" s="494" t="s">
        <v>493</v>
      </c>
      <c r="H68" s="503">
        <v>29000</v>
      </c>
      <c r="I68" s="494" t="s">
        <v>557</v>
      </c>
    </row>
    <row r="69" spans="1:9" ht="56.25" customHeight="1" x14ac:dyDescent="0.25">
      <c r="A69" s="508"/>
      <c r="B69" s="509"/>
      <c r="C69" s="510"/>
      <c r="D69" s="504" t="s">
        <v>509</v>
      </c>
      <c r="E69" s="503">
        <v>19000</v>
      </c>
      <c r="F69" s="494" t="s">
        <v>558</v>
      </c>
      <c r="G69" s="494" t="s">
        <v>559</v>
      </c>
      <c r="H69" s="503"/>
      <c r="I69" s="504"/>
    </row>
    <row r="70" spans="1:9" x14ac:dyDescent="0.2">
      <c r="A70" s="511"/>
      <c r="B70" s="512"/>
      <c r="C70" s="503"/>
      <c r="D70" s="504"/>
      <c r="E70" s="503"/>
      <c r="F70" s="504"/>
      <c r="G70" s="504"/>
      <c r="H70" s="503"/>
      <c r="I70" s="504"/>
    </row>
    <row r="71" spans="1:9" ht="45" x14ac:dyDescent="0.25">
      <c r="A71" s="499">
        <v>12</v>
      </c>
      <c r="B71" s="490" t="s">
        <v>266</v>
      </c>
      <c r="C71" s="490"/>
      <c r="D71" s="490"/>
      <c r="E71" s="490"/>
      <c r="F71" s="490"/>
      <c r="G71" s="490"/>
      <c r="H71" s="490"/>
      <c r="I71" s="490"/>
    </row>
    <row r="72" spans="1:9" ht="69.75" customHeight="1" x14ac:dyDescent="0.25">
      <c r="A72" s="493" t="s">
        <v>560</v>
      </c>
      <c r="B72" s="494" t="s">
        <v>420</v>
      </c>
      <c r="C72" s="503">
        <v>6000</v>
      </c>
      <c r="D72" s="504" t="s">
        <v>561</v>
      </c>
      <c r="E72" s="503">
        <v>6000</v>
      </c>
      <c r="F72" s="494" t="s">
        <v>562</v>
      </c>
      <c r="G72" s="494" t="s">
        <v>563</v>
      </c>
      <c r="H72" s="503"/>
      <c r="I72" s="504"/>
    </row>
    <row r="73" spans="1:9" x14ac:dyDescent="0.2">
      <c r="A73" s="511"/>
      <c r="B73" s="512"/>
      <c r="C73" s="503"/>
      <c r="D73" s="504"/>
      <c r="E73" s="503"/>
      <c r="F73" s="504"/>
      <c r="G73" s="504"/>
      <c r="H73" s="503"/>
      <c r="I73" s="504"/>
    </row>
    <row r="74" spans="1:9" ht="73.5" customHeight="1" x14ac:dyDescent="0.25">
      <c r="A74" s="493" t="s">
        <v>564</v>
      </c>
      <c r="B74" s="494" t="s">
        <v>421</v>
      </c>
      <c r="C74" s="503">
        <v>8000</v>
      </c>
      <c r="D74" s="504" t="s">
        <v>561</v>
      </c>
      <c r="E74" s="503">
        <v>8000</v>
      </c>
      <c r="F74" s="494" t="s">
        <v>565</v>
      </c>
      <c r="G74" s="494" t="s">
        <v>566</v>
      </c>
      <c r="H74" s="503">
        <v>8000</v>
      </c>
      <c r="I74" s="494" t="s">
        <v>567</v>
      </c>
    </row>
    <row r="75" spans="1:9" ht="15" x14ac:dyDescent="0.25">
      <c r="A75" s="513"/>
      <c r="B75" s="494"/>
      <c r="C75" s="503"/>
      <c r="D75" s="504"/>
      <c r="E75" s="503"/>
      <c r="F75" s="504"/>
      <c r="G75" s="504"/>
      <c r="H75" s="503"/>
      <c r="I75" s="504"/>
    </row>
    <row r="76" spans="1:9" ht="45" x14ac:dyDescent="0.25">
      <c r="A76" s="499">
        <v>13</v>
      </c>
      <c r="B76" s="490" t="s">
        <v>271</v>
      </c>
      <c r="C76" s="490"/>
      <c r="D76" s="490"/>
      <c r="E76" s="490"/>
      <c r="F76" s="490"/>
      <c r="G76" s="490"/>
      <c r="H76" s="490"/>
      <c r="I76" s="490"/>
    </row>
    <row r="77" spans="1:9" ht="57" customHeight="1" x14ac:dyDescent="0.25">
      <c r="A77" s="493" t="s">
        <v>296</v>
      </c>
      <c r="B77" s="514" t="s">
        <v>422</v>
      </c>
      <c r="C77" s="503">
        <v>33750</v>
      </c>
      <c r="D77" s="494" t="s">
        <v>486</v>
      </c>
      <c r="E77" s="495">
        <v>33750</v>
      </c>
      <c r="F77" s="494" t="s">
        <v>568</v>
      </c>
      <c r="G77" s="494" t="s">
        <v>569</v>
      </c>
      <c r="H77" s="503">
        <v>33750</v>
      </c>
      <c r="I77" s="494" t="s">
        <v>570</v>
      </c>
    </row>
    <row r="78" spans="1:9" ht="15" x14ac:dyDescent="0.25">
      <c r="A78" s="513"/>
      <c r="B78" s="494"/>
      <c r="C78" s="503"/>
      <c r="D78" s="504"/>
      <c r="E78" s="503"/>
      <c r="F78" s="504"/>
      <c r="G78" s="504"/>
      <c r="H78" s="503"/>
      <c r="I78" s="504"/>
    </row>
    <row r="79" spans="1:9" ht="66" customHeight="1" x14ac:dyDescent="0.25">
      <c r="A79" s="493" t="s">
        <v>297</v>
      </c>
      <c r="B79" s="494" t="s">
        <v>423</v>
      </c>
      <c r="C79" s="503">
        <v>20000</v>
      </c>
      <c r="D79" s="504" t="s">
        <v>509</v>
      </c>
      <c r="E79" s="503">
        <v>20000</v>
      </c>
      <c r="F79" s="494" t="s">
        <v>571</v>
      </c>
      <c r="G79" s="494" t="s">
        <v>563</v>
      </c>
      <c r="H79" s="503"/>
      <c r="I79" s="504"/>
    </row>
    <row r="80" spans="1:9" ht="15" x14ac:dyDescent="0.25">
      <c r="A80" s="513"/>
      <c r="B80" s="494"/>
      <c r="C80" s="503"/>
      <c r="D80" s="504"/>
      <c r="E80" s="503"/>
      <c r="F80" s="504"/>
      <c r="G80" s="504"/>
      <c r="H80" s="503"/>
      <c r="I80" s="504"/>
    </row>
    <row r="81" spans="1:9" ht="100.5" x14ac:dyDescent="0.25">
      <c r="A81" s="505" t="s">
        <v>298</v>
      </c>
      <c r="B81" s="506" t="s">
        <v>424</v>
      </c>
      <c r="C81" s="507">
        <v>72000</v>
      </c>
      <c r="D81" s="504" t="s">
        <v>572</v>
      </c>
      <c r="E81" s="503">
        <v>49200</v>
      </c>
      <c r="F81" s="494" t="s">
        <v>573</v>
      </c>
      <c r="G81" s="494" t="s">
        <v>574</v>
      </c>
      <c r="H81" s="503">
        <v>49200</v>
      </c>
      <c r="I81" s="494" t="s">
        <v>575</v>
      </c>
    </row>
    <row r="82" spans="1:9" ht="58.5" customHeight="1" x14ac:dyDescent="0.25">
      <c r="A82" s="508"/>
      <c r="B82" s="509"/>
      <c r="C82" s="510"/>
      <c r="D82" s="504" t="s">
        <v>576</v>
      </c>
      <c r="E82" s="503">
        <v>22800</v>
      </c>
      <c r="F82" s="494" t="s">
        <v>577</v>
      </c>
      <c r="G82" s="494" t="s">
        <v>493</v>
      </c>
      <c r="H82" s="503">
        <v>22800</v>
      </c>
      <c r="I82" s="494" t="s">
        <v>578</v>
      </c>
    </row>
    <row r="83" spans="1:9" x14ac:dyDescent="0.2">
      <c r="A83" s="511"/>
      <c r="B83" s="504"/>
      <c r="C83" s="503"/>
      <c r="D83" s="504"/>
      <c r="E83" s="503"/>
      <c r="F83" s="504"/>
      <c r="G83" s="504"/>
      <c r="H83" s="503"/>
      <c r="I83" s="504"/>
    </row>
    <row r="84" spans="1:9" ht="15" x14ac:dyDescent="0.25">
      <c r="A84" s="515" t="s">
        <v>579</v>
      </c>
      <c r="B84" s="516"/>
      <c r="C84" s="517">
        <f>SUM(C13:C83)</f>
        <v>805134</v>
      </c>
      <c r="D84" s="518"/>
      <c r="E84" s="517">
        <f>SUM(E13:E83)</f>
        <v>805134</v>
      </c>
      <c r="F84" s="518"/>
      <c r="G84" s="518"/>
      <c r="H84" s="517">
        <f>SUM(H15:H83)</f>
        <v>649754</v>
      </c>
      <c r="I84" s="518"/>
    </row>
    <row r="85" spans="1:9" x14ac:dyDescent="0.2">
      <c r="A85" s="475"/>
      <c r="B85" s="475"/>
      <c r="C85" s="476"/>
      <c r="D85" s="475"/>
      <c r="E85" s="476"/>
      <c r="F85" s="475"/>
      <c r="G85" s="475"/>
      <c r="H85" s="421"/>
      <c r="I85" s="421"/>
    </row>
    <row r="86" spans="1:9" ht="15" x14ac:dyDescent="0.2">
      <c r="A86" s="519" t="s">
        <v>580</v>
      </c>
      <c r="B86" s="520"/>
      <c r="C86" s="521"/>
      <c r="D86" s="522" t="s">
        <v>458</v>
      </c>
      <c r="E86" s="523"/>
      <c r="F86" s="523"/>
      <c r="G86" s="523"/>
      <c r="H86" s="523"/>
      <c r="I86" s="524"/>
    </row>
    <row r="87" spans="1:9" ht="105" x14ac:dyDescent="0.2">
      <c r="A87" s="525" t="s">
        <v>459</v>
      </c>
      <c r="B87" s="525" t="s">
        <v>44</v>
      </c>
      <c r="C87" s="526" t="s">
        <v>460</v>
      </c>
      <c r="D87" s="525" t="s">
        <v>461</v>
      </c>
      <c r="E87" s="526" t="s">
        <v>460</v>
      </c>
      <c r="F87" s="525" t="s">
        <v>462</v>
      </c>
      <c r="G87" s="525" t="s">
        <v>463</v>
      </c>
      <c r="H87" s="525" t="s">
        <v>464</v>
      </c>
      <c r="I87" s="525" t="s">
        <v>465</v>
      </c>
    </row>
    <row r="88" spans="1:9" ht="57" x14ac:dyDescent="0.25">
      <c r="A88" s="493" t="s">
        <v>278</v>
      </c>
      <c r="B88" s="494" t="s">
        <v>279</v>
      </c>
      <c r="C88" s="503">
        <v>25000</v>
      </c>
      <c r="D88" s="504" t="s">
        <v>581</v>
      </c>
      <c r="E88" s="503">
        <v>25000</v>
      </c>
      <c r="F88" s="494" t="s">
        <v>582</v>
      </c>
      <c r="G88" s="494" t="s">
        <v>583</v>
      </c>
      <c r="H88" s="503">
        <v>25000</v>
      </c>
      <c r="I88" s="494" t="s">
        <v>584</v>
      </c>
    </row>
    <row r="89" spans="1:9" x14ac:dyDescent="0.2">
      <c r="A89" s="511"/>
      <c r="B89" s="504"/>
      <c r="C89" s="503"/>
      <c r="D89" s="504"/>
      <c r="E89" s="503"/>
      <c r="F89" s="504"/>
      <c r="G89" s="504"/>
      <c r="H89" s="503"/>
      <c r="I89" s="504"/>
    </row>
    <row r="90" spans="1:9" ht="15" x14ac:dyDescent="0.25">
      <c r="A90" s="515" t="s">
        <v>579</v>
      </c>
      <c r="B90" s="516"/>
      <c r="C90" s="517">
        <f>SUM(C88:C89)</f>
        <v>25000</v>
      </c>
      <c r="D90" s="518"/>
      <c r="E90" s="517">
        <f>SUM(E88:E89)</f>
        <v>25000</v>
      </c>
      <c r="F90" s="518"/>
      <c r="G90" s="518"/>
      <c r="H90" s="517">
        <f>SUM(H88:H89)</f>
        <v>25000</v>
      </c>
      <c r="I90" s="518"/>
    </row>
    <row r="91" spans="1:9" x14ac:dyDescent="0.2">
      <c r="A91" s="475"/>
      <c r="B91" s="475"/>
      <c r="C91" s="476"/>
      <c r="D91" s="475"/>
      <c r="E91" s="476"/>
      <c r="F91" s="475"/>
      <c r="G91" s="475"/>
      <c r="H91" s="421"/>
      <c r="I91" s="421"/>
    </row>
    <row r="92" spans="1:9" ht="15" x14ac:dyDescent="0.2">
      <c r="A92" s="527" t="s">
        <v>585</v>
      </c>
      <c r="B92" s="527"/>
      <c r="C92" s="527"/>
      <c r="D92" s="528" t="s">
        <v>458</v>
      </c>
      <c r="E92" s="528"/>
      <c r="F92" s="528"/>
      <c r="G92" s="528"/>
      <c r="H92" s="528"/>
      <c r="I92" s="528"/>
    </row>
    <row r="93" spans="1:9" ht="105" x14ac:dyDescent="0.2">
      <c r="A93" s="529" t="s">
        <v>459</v>
      </c>
      <c r="B93" s="529" t="s">
        <v>44</v>
      </c>
      <c r="C93" s="530" t="s">
        <v>460</v>
      </c>
      <c r="D93" s="529" t="s">
        <v>461</v>
      </c>
      <c r="E93" s="530" t="s">
        <v>460</v>
      </c>
      <c r="F93" s="529" t="s">
        <v>462</v>
      </c>
      <c r="G93" s="529" t="s">
        <v>463</v>
      </c>
      <c r="H93" s="529" t="s">
        <v>464</v>
      </c>
      <c r="I93" s="529" t="s">
        <v>465</v>
      </c>
    </row>
    <row r="94" spans="1:9" ht="15" x14ac:dyDescent="0.25">
      <c r="A94" s="531" t="s">
        <v>71</v>
      </c>
      <c r="B94" s="496"/>
      <c r="C94" s="532"/>
      <c r="D94" s="496"/>
      <c r="E94" s="532"/>
      <c r="F94" s="496"/>
      <c r="G94" s="496"/>
      <c r="H94" s="532"/>
      <c r="I94" s="496"/>
    </row>
    <row r="95" spans="1:9" ht="15" x14ac:dyDescent="0.25">
      <c r="A95" s="531" t="s">
        <v>104</v>
      </c>
      <c r="B95" s="496"/>
      <c r="C95" s="532"/>
      <c r="D95" s="496"/>
      <c r="E95" s="532"/>
      <c r="F95" s="496"/>
      <c r="G95" s="496"/>
      <c r="H95" s="532"/>
      <c r="I95" s="496"/>
    </row>
    <row r="96" spans="1:9" ht="15" x14ac:dyDescent="0.25">
      <c r="A96" s="531" t="s">
        <v>111</v>
      </c>
      <c r="B96" s="496"/>
      <c r="C96" s="532"/>
      <c r="D96" s="496"/>
      <c r="E96" s="532"/>
      <c r="F96" s="496"/>
      <c r="G96" s="496"/>
      <c r="H96" s="532"/>
      <c r="I96" s="496"/>
    </row>
    <row r="97" spans="1:9" ht="15" x14ac:dyDescent="0.25">
      <c r="A97" s="531" t="s">
        <v>127</v>
      </c>
      <c r="B97" s="496"/>
      <c r="C97" s="532"/>
      <c r="D97" s="496"/>
      <c r="E97" s="532"/>
      <c r="F97" s="496"/>
      <c r="G97" s="496"/>
      <c r="H97" s="532"/>
      <c r="I97" s="496"/>
    </row>
    <row r="98" spans="1:9" ht="15" x14ac:dyDescent="0.25">
      <c r="A98" s="531" t="s">
        <v>145</v>
      </c>
      <c r="B98" s="496"/>
      <c r="C98" s="532"/>
      <c r="D98" s="496"/>
      <c r="E98" s="532"/>
      <c r="F98" s="496"/>
      <c r="G98" s="496"/>
      <c r="H98" s="532"/>
      <c r="I98" s="496"/>
    </row>
    <row r="99" spans="1:9" ht="15" x14ac:dyDescent="0.25">
      <c r="A99" s="531"/>
      <c r="B99" s="496"/>
      <c r="C99" s="532"/>
      <c r="D99" s="496"/>
      <c r="E99" s="532"/>
      <c r="F99" s="496"/>
      <c r="G99" s="496"/>
      <c r="H99" s="532"/>
      <c r="I99" s="496"/>
    </row>
    <row r="100" spans="1:9" ht="15" x14ac:dyDescent="0.25">
      <c r="A100" s="533" t="s">
        <v>579</v>
      </c>
      <c r="B100" s="533"/>
      <c r="C100" s="534">
        <f>SUM(C94:C99)</f>
        <v>0</v>
      </c>
      <c r="D100" s="535"/>
      <c r="E100" s="534">
        <f>SUM(E94:E99)</f>
        <v>0</v>
      </c>
      <c r="F100" s="535"/>
      <c r="G100" s="535"/>
      <c r="H100" s="534">
        <f>SUM(H94:H99)</f>
        <v>0</v>
      </c>
      <c r="I100" s="535"/>
    </row>
    <row r="101" spans="1:9" ht="15" x14ac:dyDescent="0.25">
      <c r="A101" s="536"/>
      <c r="B101" s="536"/>
      <c r="C101" s="537"/>
      <c r="D101" s="536"/>
      <c r="E101" s="537"/>
      <c r="F101" s="536"/>
      <c r="G101" s="536"/>
      <c r="H101" s="538"/>
      <c r="I101" s="538"/>
    </row>
    <row r="102" spans="1:9" x14ac:dyDescent="0.2">
      <c r="A102" s="539" t="s">
        <v>586</v>
      </c>
      <c r="B102" s="539"/>
      <c r="C102" s="540"/>
      <c r="D102" s="539"/>
      <c r="E102" s="540"/>
      <c r="F102" s="539"/>
      <c r="G102" s="539"/>
      <c r="H102" s="539"/>
      <c r="I102" s="539"/>
    </row>
  </sheetData>
  <mergeCells count="26">
    <mergeCell ref="A100:B100"/>
    <mergeCell ref="A84:B84"/>
    <mergeCell ref="A86:C86"/>
    <mergeCell ref="D86:I86"/>
    <mergeCell ref="A90:B90"/>
    <mergeCell ref="A92:C92"/>
    <mergeCell ref="D92:I92"/>
    <mergeCell ref="A68:A69"/>
    <mergeCell ref="B68:B69"/>
    <mergeCell ref="C68:C69"/>
    <mergeCell ref="A81:A82"/>
    <mergeCell ref="B81:B82"/>
    <mergeCell ref="C81:C82"/>
    <mergeCell ref="A11:C11"/>
    <mergeCell ref="D11:I11"/>
    <mergeCell ref="A61:A62"/>
    <mergeCell ref="B61:B62"/>
    <mergeCell ref="C61:C62"/>
    <mergeCell ref="D61:D62"/>
    <mergeCell ref="A6:I6"/>
    <mergeCell ref="A7:I7"/>
    <mergeCell ref="A8:I8"/>
    <mergeCell ref="A9:I9"/>
    <mergeCell ref="G2:I2"/>
    <mergeCell ref="G3:I3"/>
    <mergeCell ref="G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Фінансування</vt:lpstr>
      <vt:lpstr>Кошторис  витрат</vt:lpstr>
      <vt:lpstr>Реєстр</vt:lpstr>
      <vt:lpstr>'Кошторис  витрат'!Заголовки_для_друку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my pc</cp:lastModifiedBy>
  <cp:lastPrinted>2021-10-23T05:17:22Z</cp:lastPrinted>
  <dcterms:created xsi:type="dcterms:W3CDTF">2020-11-14T13:09:40Z</dcterms:created>
  <dcterms:modified xsi:type="dcterms:W3CDTF">2021-10-26T15:42:14Z</dcterms:modified>
</cp:coreProperties>
</file>