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gqMA1F7JBX1yXp69DoQOLH6IrgkA=="/>
    </ext>
  </extLst>
</workbook>
</file>

<file path=xl/sharedStrings.xml><?xml version="1.0" encoding="utf-8"?>
<sst xmlns="http://schemas.openxmlformats.org/spreadsheetml/2006/main" count="739" uniqueCount="409">
  <si>
    <t xml:space="preserve">
</t>
  </si>
  <si>
    <t>Додаток №______</t>
  </si>
  <si>
    <t>до Договору про надання гранту №4NORD21-26178</t>
  </si>
  <si>
    <t>від "30"  червня  2021 року</t>
  </si>
  <si>
    <t>Назва конкурсної програми: Навчання. Обміни. Резиденції. Дебюти</t>
  </si>
  <si>
    <t>Назва ЛОТ-у: ЛОТ 2. Мобільність та програми обміну</t>
  </si>
  <si>
    <t>Назва Грантоотримувача: ТОВ "Галерея-музей "Історія становлення української нації"</t>
  </si>
  <si>
    <t>Назва проєкту:“Museum Education”  (“Museum-Ed”)</t>
  </si>
  <si>
    <t>Дата початку проєкту: 30 червень 2021 р.</t>
  </si>
  <si>
    <t>Дата завершення проєкту: 29 жовтень 2021 р.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</si>
  <si>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</si>
  <si>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</si>
  <si>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2021 по 29 жовтень 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</si>
  <si>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</si>
  <si>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</si>
  <si>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</si>
  <si>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</si>
  <si>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</si>
  <si>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</si>
  <si>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</si>
  <si>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</si>
  <si>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</si>
  <si>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</si>
  <si>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</si>
  <si>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</si>
  <si>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</si>
  <si>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</si>
  <si>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</si>
  <si>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</si>
  <si>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</si>
  <si>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</si>
  <si>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</si>
  <si>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</si>
  <si>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</si>
  <si>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</si>
  <si>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</si>
  <si>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</si>
  <si>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</si>
  <si>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</si>
  <si>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</si>
  <si>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</si>
  <si>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</si>
  <si>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</si>
  <si>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</si>
  <si>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</si>
  <si>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</si>
  <si>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</si>
  <si>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</si>
  <si>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</si>
  <si>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</si>
  <si>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</si>
  <si>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</si>
  <si>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</si>
  <si>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</si>
  <si>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</si>
  <si>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</si>
  <si>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</si>
  <si>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</si>
  <si>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</si>
  <si>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</si>
  <si>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</si>
  <si>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</si>
  <si>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</si>
  <si>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</si>
  <si>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</si>
  <si>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</si>
  <si>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</si>
  <si>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</si>
  <si>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</si>
  <si>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</si>
  <si>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</si>
  <si>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</si>
  <si>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</si>
  <si>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</si>
  <si>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</si>
  <si>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</si>
  <si>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</si>
  <si>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</si>
  <si>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</si>
  <si>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</si>
  <si>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</si>
  <si>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</si>
  <si>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Горобець Анастасія Валентинівна -  координатор проєкту.</t>
  </si>
  <si>
    <t>місяців</t>
  </si>
  <si>
    <t>1.1.2</t>
  </si>
  <si>
    <t>Пономаренко Наталія Анатоліївна -  менеджер з організації науково-освітньої роботи  та зв'язків з громадськістю</t>
  </si>
  <si>
    <t>1.1.3</t>
  </si>
  <si>
    <t>Федоренко Дарина  Олегівна - менеджер проєкту з адміністративної діяльності.</t>
  </si>
  <si>
    <t>Звільнилась на початку вересня</t>
  </si>
  <si>
    <t>Білоус Анатолій Олександрович - менеджер проєкту з адміністративної діяльності.</t>
  </si>
  <si>
    <t>У вересні був залучений на заміну Федоренко Д.О.</t>
  </si>
  <si>
    <t>1.1.4</t>
  </si>
  <si>
    <t>Новицька Людмила Миколаївна - менеджер проєкту з матеріально-технічного забезпечення.</t>
  </si>
  <si>
    <t>1.2</t>
  </si>
  <si>
    <t>За  трудовими договорами</t>
  </si>
  <si>
    <t>1.2.1</t>
  </si>
  <si>
    <t>Маринич Олена Анатоліївна - бухгалтер проєкту.</t>
  </si>
  <si>
    <t>1.2.2</t>
  </si>
  <si>
    <t>Новицька Вероніка Ігорівна, менеджер проєкту з реклами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</si>
  <si>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</si>
  <si>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</si>
  <si>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</si>
  <si>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</si>
  <si>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</si>
  <si>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</si>
  <si>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</si>
  <si>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</si>
  <si>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Один працівник  як інвалід 2-ї групи має ставку ЄСВ 8,41%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</si>
  <si>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</si>
  <si>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</si>
  <si>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</si>
  <si>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</si>
  <si>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</si>
  <si>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</si>
  <si>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</si>
  <si>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</si>
  <si>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</si>
  <si>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</si>
  <si>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</si>
  <si>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</si>
  <si>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</si>
  <si>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</si>
  <si>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</si>
  <si>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</si>
  <si>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</si>
  <si>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</si>
  <si>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</si>
  <si>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</si>
  <si>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</si>
  <si>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</si>
  <si>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</si>
  <si>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</si>
  <si>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</si>
  <si>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</si>
  <si>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</si>
  <si>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</si>
  <si>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</si>
  <si>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</si>
  <si>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</si>
  <si>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</si>
  <si>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</si>
  <si>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</si>
  <si>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</si>
  <si>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</si>
  <si>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Акустична система Maximum Acoustics</t>
  </si>
  <si>
    <t>3.1.2</t>
  </si>
  <si>
    <t>Мікшерний пульт з підсилювачем до акустичної системи</t>
  </si>
  <si>
    <t>3.1.3</t>
  </si>
  <si>
    <t>Радіосистема в комплекті</t>
  </si>
  <si>
    <t>За рахунок економії коштів за іншими пунктами статті вибрана найбільш якісна та багатофункціональна товарна позиція</t>
  </si>
  <si>
    <t>3.1.4</t>
  </si>
  <si>
    <t>Фліп чарт</t>
  </si>
  <si>
    <t>3.1.5</t>
  </si>
  <si>
    <t xml:space="preserve">Набір блогера мікрофон, пульт ДК </t>
  </si>
  <si>
    <t>3.1.6</t>
  </si>
  <si>
    <t>Екран для проекторів Logan PRT3 мобільний підлоговий 120 "(4: 3) 240 х 180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</si>
  <si>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</si>
  <si>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</si>
  <si>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</si>
  <si>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</si>
  <si>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</si>
  <si>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</si>
  <si>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</si>
  <si>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</si>
  <si>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</si>
  <si>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</si>
  <si>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</si>
  <si>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</si>
  <si>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</si>
  <si>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Оренда конференц-приміщення за адресою м.Київ, вул. Лаврська, 27 (500 кв. м) в Національному музеї історії України у Другій світовій війні.</t>
  </si>
  <si>
    <t>година</t>
  </si>
  <si>
    <t>Оренда у Національного музею України у Другій світовій війні 4 дні 5-7 годин. Відповідно до програми заходів збільшена кількість годин оренди зі зменшенням вартості оренди за годину</t>
  </si>
  <si>
    <t>4.1.2</t>
  </si>
  <si>
    <t>Адреса орендованого приміщення, с.  Гатне, Київська обл., вул Інститутська, 103 (100 кв.м/300 кв.м)</t>
  </si>
  <si>
    <t>Оренда у ТОВ "ГРК "Фортеця Гетьмана" 4 дні по 4 години. Відповідно до програми заходів перерозподілений графік оренди Оренда у ТОВ "ГРК "Фортеця Гетьмана" 1 день 8 годин. Відповідно до програми заходів замінена оренда приміщення на більшу площу на один день закриття курсу програми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</si>
  <si>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</si>
  <si>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</si>
  <si>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</si>
  <si>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</si>
  <si>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</si>
  <si>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</si>
  <si>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</si>
  <si>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</si>
  <si>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</si>
  <si>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</si>
  <si>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</si>
  <si>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</si>
  <si>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</si>
  <si>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</si>
  <si>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</si>
  <si>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</si>
  <si>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</si>
  <si>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</si>
  <si>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</si>
  <si>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</si>
  <si>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</si>
  <si>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</si>
  <si>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</si>
  <si>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</si>
  <si>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</si>
  <si>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</si>
  <si>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</si>
  <si>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</si>
  <si>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</si>
  <si>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</si>
  <si>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</si>
  <si>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</si>
  <si>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</si>
  <si>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</si>
  <si>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(кава-брейк/кава-паузи/вечеря)</t>
  </si>
  <si>
    <t>учасн.</t>
  </si>
  <si>
    <t>Офлайн аудиторія проєкту була розширена на 23 особи, що викликало необхідність збільшення витрат на харчування. Послуги з харчування надавились двома підрядниками ФОП Осика Г.В.на суму 49740,00 грн. та ФОП Фомін М.В. на суму 10535,00 грн.</t>
  </si>
  <si>
    <t>5.1.2</t>
  </si>
  <si>
    <t>Послуги з харчування (сніданок/обід/вечеря/кава-брейк)</t>
  </si>
  <si>
    <t>5.1.3</t>
  </si>
  <si>
    <t>5.2</t>
  </si>
  <si>
    <t>Витрати на проїзд учасників заходів</t>
  </si>
  <si>
    <t>5.2.1</t>
  </si>
  <si>
    <t>Вартість автобусних квитків (середня вартість з обласних центрів до м. Київ та назад)</t>
  </si>
  <si>
    <t>квитки</t>
  </si>
  <si>
    <t xml:space="preserve">Квитки були замінені на залізничні квитки </t>
  </si>
  <si>
    <t>5.2.3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</si>
  <si>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</si>
  <si>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</si>
  <si>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</si>
  <si>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</si>
  <si>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Рахунки та акт наданих послуг з готелю "Фортеця Гетьман"</t>
  </si>
  <si>
    <t>Готель "Фортеця Гетьман" вибраний серед трьох комерційних пропозицій, враховуючи середню ціну по ринку.Переваги логістики та організації заходів проєкту в приміщеннях готелю надали додаткові аргументи щодо вибору цього підрядника.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</si>
  <si>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</si>
  <si>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</si>
  <si>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</si>
  <si>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</si>
  <si>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</si>
  <si>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</si>
  <si>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</si>
  <si>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Папір канцелярський</t>
  </si>
  <si>
    <t>6.1.2</t>
  </si>
  <si>
    <t>Канцелярські товари (ручки, олівці, блокнот, файли, папки та реєстратори, степлер, скоби, інш.)</t>
  </si>
  <si>
    <t>6.1.3</t>
  </si>
  <si>
    <t>Найменування</t>
  </si>
  <si>
    <t>6.2</t>
  </si>
  <si>
    <t>Носії, накопичувачі</t>
  </si>
  <si>
    <t>6.2.1</t>
  </si>
  <si>
    <t>Жорсткий диск зовнішній  1TB USB</t>
  </si>
  <si>
    <t>6.2.2</t>
  </si>
  <si>
    <t>Флеш-накопичувач 32  Гб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</si>
  <si>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</si>
  <si>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</si>
  <si>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</si>
  <si>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</si>
  <si>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</si>
  <si>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</si>
  <si>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</si>
  <si>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</si>
  <si>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</si>
  <si>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 xml:space="preserve">Виготовлення макетів </t>
  </si>
  <si>
    <t>7.2</t>
  </si>
  <si>
    <t>Нанесення логотопів</t>
  </si>
  <si>
    <t>7.3</t>
  </si>
  <si>
    <t xml:space="preserve">Друк навчальної методички 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</si>
  <si>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</si>
  <si>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</si>
  <si>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</si>
  <si>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</si>
  <si>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</si>
  <si>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</si>
  <si>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</si>
  <si>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</si>
  <si>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</si>
  <si>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 (папка для робочих матеріалів).</t>
  </si>
  <si>
    <t>7.9</t>
  </si>
  <si>
    <t>Друк інших роздаткових матеріалів (блокнот для робочих матеріалів).</t>
  </si>
  <si>
    <t>7.10</t>
  </si>
  <si>
    <t>Друк інших роздаткових матеріалів (ручки з логотипом).</t>
  </si>
  <si>
    <t>7.11</t>
  </si>
  <si>
    <t>Друк інших роздаткових матеріалів (бейджі).</t>
  </si>
  <si>
    <t>7.12</t>
  </si>
  <si>
    <t>Друк інших роздаткових матеріалів (сертифікати).</t>
  </si>
  <si>
    <t>7.13</t>
  </si>
  <si>
    <t>Послуги копірайтера</t>
  </si>
  <si>
    <t>7.14</t>
  </si>
  <si>
    <t>Дипломи гравертони на металі</t>
  </si>
  <si>
    <t>7.15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</si>
  <si>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</si>
  <si>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</si>
  <si>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</si>
  <si>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</si>
  <si>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</si>
  <si>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</si>
  <si>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ФОП Копаниця Я.А. Додаткові  витрати виникли за рахунок збільшення друкованих сторінок брошури методички на 2 сторінки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</si>
  <si>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</si>
  <si>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</si>
  <si>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</si>
  <si>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</si>
  <si>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</si>
  <si>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</si>
  <si>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</si>
  <si>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</si>
  <si>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</si>
  <si>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</si>
  <si>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</si>
  <si>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</si>
  <si>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</si>
  <si>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</si>
  <si>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днів</t>
  </si>
  <si>
    <t>ФОП Шимбаровский О.В. репортажна зйомка 5 днів основних заходів</t>
  </si>
  <si>
    <t>Відеофіксація</t>
  </si>
  <si>
    <t>ФОП Коробка Я.В. відеозйомка 5 днів основних заходів + додаткові зйомки для промороликів проєкту</t>
  </si>
  <si>
    <t>Рекламні витрати (зазначити конкретну назву рекламних послуг)</t>
  </si>
  <si>
    <t>SMM, SO (SEO)</t>
  </si>
  <si>
    <t>ФОП Чубій Н.М. послуги з таргетування та просування реклами, промоційних матеріалів проєкту в соціальних мережах.</t>
  </si>
  <si>
    <t>Послуги з монтажу, кольрокорекції, зведення.</t>
  </si>
  <si>
    <t>шт</t>
  </si>
  <si>
    <t>ФОП Коробка Я.В. За домовленістю кількість аудіовізуальних творів збільшена до 19 роликів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</si>
  <si>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</si>
  <si>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</si>
  <si>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</si>
  <si>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</si>
  <si>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</si>
  <si>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</si>
  <si>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</si>
  <si>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</si>
  <si>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</si>
  <si>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</si>
  <si>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</si>
  <si>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</si>
  <si>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</si>
  <si>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</si>
  <si>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</si>
  <si>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</si>
  <si>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</si>
  <si>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</si>
  <si>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</si>
  <si>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</si>
  <si>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</si>
  <si>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</si>
  <si>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</si>
  <si>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</si>
  <si>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</si>
  <si>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</si>
  <si>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</si>
  <si>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</si>
  <si>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</si>
  <si>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</si>
  <si>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</si>
  <si>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</si>
  <si>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</si>
  <si>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</si>
  <si>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</si>
  <si>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</si>
  <si>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</si>
  <si>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</si>
  <si>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</si>
  <si>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</si>
  <si>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</si>
  <si>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</si>
  <si>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</si>
  <si>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</si>
  <si>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</si>
  <si>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</si>
  <si>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операцій</t>
  </si>
  <si>
    <t>13.4.3</t>
  </si>
  <si>
    <t>Розрахунково-касове обслуговування (відповідно до тарифів обслуговуючого банку)</t>
  </si>
  <si>
    <t>Утримана АТ КБ "Приватбанк" комісія за перерахування виплат винагороди членам команди</t>
  </si>
  <si>
    <t>13.4.5</t>
  </si>
  <si>
    <t>Транспортні послуги</t>
  </si>
  <si>
    <t>автобус</t>
  </si>
  <si>
    <t>Збільшення вартості траспортних послуг внаслдок подорожчання паливно-мастильних матеріалів.</t>
  </si>
  <si>
    <t>13.4.6</t>
  </si>
  <si>
    <t>Методологічне забезпечення</t>
  </si>
  <si>
    <t>Послуги надавались двома підрядниками: ФОП Копаниця Я.А. послуги редагування інформаційних матеріалів та рерайтінга доповідей лекторів та спікерів на суму 7200,00 грн. Послуги з методологічного забезпечення надавались ФОП Чубій Н.М. на суму 31800,00 грн.</t>
  </si>
  <si>
    <t>13.4.7</t>
  </si>
  <si>
    <t>Лекції, воркшопи</t>
  </si>
  <si>
    <t>захід</t>
  </si>
  <si>
    <t>Вартість послуг з проведення лекцій збільшена за рахунок оплати на юридичну особу та ФОП з відповідним перерозподілом  ЄСВ для виплати гонорарів з пункту 13.4.10 та оплти витрат на організацію участі лекторів в заходах, отримання презентаційних матеріалв, врегулювання прав інтеллектуальної власності. На ТОВ "Музей іторіїукраїнської нації" нараховано 48000,00 грн. Вартість послуг ФОП Гончар 4000,00 грн. Вартість послуг ФОП Чубій Д.М. 12000,00 грн.</t>
  </si>
  <si>
    <t>13.4.8</t>
  </si>
  <si>
    <t>Майстер-класи з музейних інтерактивів</t>
  </si>
  <si>
    <t>Кількість заходів з проведення майстер-класів  збільшена в процесі розробри програми курсу з відповідним зменшенням кількості лекцій. Послуги організовував ФОП Чубій Д.М.</t>
  </si>
  <si>
    <t>13.4.9</t>
  </si>
  <si>
    <t>Послуги з організації та забезпечення заходів технічними та організаційними послугами, евент-послуги</t>
  </si>
  <si>
    <t>До послуг з організації заходів додана пряма онлайн відео-трансляція заходів курсу 5 днів для онлайн учасників. Послуги виконують два підрядники ФОП Шимбаровський О.В пряму трансляцію 34600,00 грн  та ФОП Фомін М.В. евент-послуги 18000 грн.</t>
  </si>
  <si>
    <t>13.4.10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</si>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</sst>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_-* #,##0.00\ _₴_-;\-* #,##0.00\ _₴_-;_-* &quot;-&quot;??\ _₴_-;_-@"/>
    <numFmt numFmtId="166" formatCode="_-* #,##0.00\ _₴_-;\-* #,##0.00\ _₴_-;_-* \-??\ _₴_-;_-@"/>
    <numFmt numFmtId="167" formatCode="_-* #,##0.00\ _₽_-;\-* #,##0.00\ _₽_-;_-* \-??\ _₽_-;_-@"/>
    <numFmt numFmtId="168" formatCode="d\.m"/>
  </numFmts>
  <fonts count="36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C000"/>
        <bgColor rgb="FFFFC000"/>
      </patternFill>
    </fill>
  </fills>
  <borders count="111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4" numFmtId="0" xfId="0" applyFont="1"/>
    <xf borderId="0" fillId="0" fontId="0" numFmtId="0" xfId="0" applyFont="1"/>
    <xf borderId="1" fillId="2" fontId="4" numFmtId="0" xfId="0" applyBorder="1" applyFill="1" applyFont="1"/>
    <xf borderId="0" fillId="0" fontId="2" numFmtId="0" xfId="0" applyAlignment="1" applyFont="1">
      <alignment readingOrder="0"/>
    </xf>
    <xf borderId="1" fillId="3" fontId="4" numFmtId="49" xfId="0" applyAlignment="1" applyBorder="1" applyFill="1" applyFont="1" applyNumberFormat="1">
      <alignment horizontal="right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2" fillId="0" fontId="8" numFmtId="0" xfId="0" applyAlignment="1" applyBorder="1" applyFont="1">
      <alignment horizontal="center" shrinkToFit="0" vertical="center" wrapText="1"/>
    </xf>
    <xf borderId="3" fillId="0" fontId="9" numFmtId="0" xfId="0" applyAlignment="1" applyBorder="1" applyFont="1">
      <alignment horizontal="center" shrinkToFit="0" vertical="center" wrapText="1"/>
    </xf>
    <xf borderId="4" fillId="0" fontId="10" numFmtId="0" xfId="0" applyBorder="1" applyFont="1"/>
    <xf borderId="5" fillId="0" fontId="9" numFmtId="0" xfId="0" applyAlignment="1" applyBorder="1" applyFont="1">
      <alignment horizontal="center" shrinkToFit="0" vertical="center" wrapText="1"/>
    </xf>
    <xf borderId="6" fillId="0" fontId="10" numFmtId="0" xfId="0" applyBorder="1" applyFont="1"/>
    <xf borderId="7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7" numFmtId="10" xfId="0" applyAlignment="1" applyBorder="1" applyFont="1" applyNumberFormat="1">
      <alignment horizontal="center" shrinkToFit="0" vertical="center" wrapText="1"/>
    </xf>
    <xf borderId="12" fillId="0" fontId="7" numFmtId="10" xfId="0" applyAlignment="1" applyBorder="1" applyFont="1" applyNumberFormat="1">
      <alignment horizontal="center" shrinkToFit="0" vertical="center" wrapText="1"/>
    </xf>
    <xf borderId="13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4" fillId="0" fontId="10" numFmtId="0" xfId="0" applyBorder="1" applyFont="1"/>
    <xf borderId="11" fillId="0" fontId="7" numFmtId="10" xfId="0" applyAlignment="1" applyBorder="1" applyFont="1" applyNumberFormat="1">
      <alignment horizontal="center" vertical="center"/>
    </xf>
    <xf borderId="15" fillId="0" fontId="7" numFmtId="4" xfId="0" applyAlignment="1" applyBorder="1" applyFont="1" applyNumberFormat="1">
      <alignment horizontal="center" vertical="center"/>
    </xf>
    <xf borderId="12" fillId="0" fontId="7" numFmtId="10" xfId="0" applyAlignment="1" applyBorder="1" applyFont="1" applyNumberFormat="1">
      <alignment horizontal="center" vertical="center"/>
    </xf>
    <xf borderId="15" fillId="0" fontId="7" numFmtId="4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vertical="center"/>
    </xf>
    <xf borderId="15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6" fillId="0" fontId="7" numFmtId="49" xfId="0" applyAlignment="1" applyBorder="1" applyFont="1" applyNumberFormat="1">
      <alignment horizontal="center" shrinkToFit="0" vertical="center" wrapText="1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19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20" fillId="0" fontId="7" numFmtId="0" xfId="0" applyAlignment="1" applyBorder="1" applyFont="1">
      <alignment horizontal="center" shrinkToFit="0" vertical="center" wrapText="1"/>
    </xf>
    <xf borderId="21" fillId="0" fontId="7" numFmtId="10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3" fillId="0" fontId="7" numFmtId="4" xfId="0" applyAlignment="1" applyBorder="1" applyFont="1" applyNumberFormat="1">
      <alignment horizontal="center" vertical="center"/>
    </xf>
    <xf borderId="23" fillId="0" fontId="7" numFmtId="10" xfId="0" applyAlignment="1" applyBorder="1" applyFont="1" applyNumberFormat="1">
      <alignment horizontal="center" vertical="center"/>
    </xf>
    <xf borderId="21" fillId="0" fontId="8" numFmtId="10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25" fillId="0" fontId="7" numFmtId="10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7" fillId="0" fontId="7" numFmtId="4" xfId="0" applyAlignment="1" applyBorder="1" applyFont="1" applyNumberFormat="1">
      <alignment horizontal="center" vertical="center"/>
    </xf>
    <xf borderId="27" fillId="0" fontId="7" numFmtId="10" xfId="0" applyAlignment="1" applyBorder="1" applyFont="1" applyNumberFormat="1">
      <alignment horizontal="center" vertical="center"/>
    </xf>
    <xf borderId="25" fillId="0" fontId="12" numFmtId="10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8" fillId="0" fontId="7" numFmtId="0" xfId="0" applyAlignment="1" applyBorder="1" applyFont="1">
      <alignment horizontal="center" shrinkToFit="0" vertical="center" wrapText="1"/>
    </xf>
    <xf borderId="29" fillId="0" fontId="7" numFmtId="10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31" fillId="0" fontId="7" numFmtId="4" xfId="0" applyAlignment="1" applyBorder="1" applyFont="1" applyNumberFormat="1">
      <alignment horizontal="center" vertical="center"/>
    </xf>
    <xf borderId="31" fillId="0" fontId="7" numFmtId="10" xfId="0" applyAlignment="1" applyBorder="1" applyFont="1" applyNumberFormat="1">
      <alignment horizontal="center" vertical="center"/>
    </xf>
    <xf borderId="29" fillId="0" fontId="12" numFmtId="10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16" fillId="0" fontId="7" numFmtId="0" xfId="0" applyAlignment="1" applyBorder="1" applyFont="1">
      <alignment horizontal="center" shrinkToFit="0" vertical="center" wrapText="1"/>
    </xf>
    <xf borderId="32" fillId="0" fontId="7" numFmtId="10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9" fillId="0" fontId="7" numFmtId="4" xfId="0" applyAlignment="1" applyBorder="1" applyFont="1" applyNumberFormat="1">
      <alignment horizontal="center" vertical="center"/>
    </xf>
    <xf borderId="19" fillId="0" fontId="7" numFmtId="10" xfId="0" applyAlignment="1" applyBorder="1" applyFont="1" applyNumberFormat="1">
      <alignment horizontal="center" vertical="center"/>
    </xf>
    <xf borderId="17" fillId="0" fontId="7" numFmtId="10" xfId="0" applyAlignment="1" applyBorder="1" applyFont="1" applyNumberFormat="1">
      <alignment horizontal="center" vertical="center"/>
    </xf>
    <xf borderId="17" fillId="0" fontId="12" numFmtId="10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3" fillId="0" fontId="11" numFmtId="0" xfId="0" applyAlignment="1" applyBorder="1" applyFont="1">
      <alignment horizontal="center"/>
    </xf>
    <xf borderId="33" fillId="0" fontId="10" numFmtId="0" xfId="0" applyBorder="1" applyFont="1"/>
    <xf borderId="33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2" fillId="4" fontId="2" numFmtId="0" xfId="0" applyAlignment="1" applyBorder="1" applyFill="1" applyFont="1">
      <alignment horizontal="center" shrinkToFit="0" vertical="center" wrapText="1"/>
    </xf>
    <xf borderId="34" fillId="4" fontId="2" numFmtId="0" xfId="0" applyAlignment="1" applyBorder="1" applyFont="1">
      <alignment horizontal="center" vertical="center"/>
    </xf>
    <xf borderId="35" fillId="4" fontId="2" numFmtId="0" xfId="0" applyAlignment="1" applyBorder="1" applyFont="1">
      <alignment horizontal="center" shrinkToFit="0" vertical="center" wrapText="1"/>
    </xf>
    <xf borderId="5" fillId="4" fontId="2" numFmtId="4" xfId="0" applyAlignment="1" applyBorder="1" applyFont="1" applyNumberFormat="1">
      <alignment horizontal="center" vertical="center"/>
    </xf>
    <xf borderId="5" fillId="4" fontId="2" numFmtId="164" xfId="0" applyAlignment="1" applyBorder="1" applyFont="1" applyNumberFormat="1">
      <alignment horizontal="center" shrinkToFit="0" vertical="center" wrapText="1"/>
    </xf>
    <xf borderId="2" fillId="4" fontId="2" numFmtId="164" xfId="0" applyAlignment="1" applyBorder="1" applyFont="1" applyNumberFormat="1">
      <alignment horizontal="center" shrinkToFit="0" vertical="center" wrapText="1"/>
    </xf>
    <xf borderId="36" fillId="0" fontId="10" numFmtId="0" xfId="0" applyBorder="1" applyFont="1"/>
    <xf borderId="37" fillId="0" fontId="10" numFmtId="0" xfId="0" applyBorder="1" applyFont="1"/>
    <xf borderId="5" fillId="4" fontId="2" numFmtId="4" xfId="0" applyAlignment="1" applyBorder="1" applyFont="1" applyNumberFormat="1">
      <alignment horizontal="center" shrinkToFit="0" vertical="center" wrapText="1"/>
    </xf>
    <xf borderId="38" fillId="0" fontId="10" numFmtId="0" xfId="0" applyBorder="1" applyFont="1"/>
    <xf borderId="39" fillId="0" fontId="10" numFmtId="0" xfId="0" applyBorder="1" applyFont="1"/>
    <xf borderId="40" fillId="0" fontId="10" numFmtId="0" xfId="0" applyBorder="1" applyFont="1"/>
    <xf borderId="41" fillId="4" fontId="2" numFmtId="4" xfId="0" applyAlignment="1" applyBorder="1" applyFont="1" applyNumberFormat="1">
      <alignment horizontal="center" shrinkToFit="0" vertical="center" wrapText="1"/>
    </xf>
    <xf borderId="42" fillId="4" fontId="2" numFmtId="4" xfId="0" applyAlignment="1" applyBorder="1" applyFont="1" applyNumberFormat="1">
      <alignment horizontal="center" shrinkToFit="0" vertical="center" wrapText="1"/>
    </xf>
    <xf borderId="43" fillId="4" fontId="2" numFmtId="4" xfId="0" applyAlignment="1" applyBorder="1" applyFont="1" applyNumberFormat="1">
      <alignment horizontal="center" shrinkToFit="0" vertical="center" wrapText="1"/>
    </xf>
    <xf borderId="44" fillId="4" fontId="2" numFmtId="164" xfId="0" applyAlignment="1" applyBorder="1" applyFont="1" applyNumberFormat="1">
      <alignment horizontal="center" shrinkToFit="0" vertical="center" wrapText="1"/>
    </xf>
    <xf borderId="1" fillId="4" fontId="2" numFmtId="164" xfId="0" applyAlignment="1" applyBorder="1" applyFont="1" applyNumberFormat="1">
      <alignment horizontal="center" shrinkToFit="0" vertical="center" wrapText="1"/>
    </xf>
    <xf borderId="42" fillId="5" fontId="2" numFmtId="0" xfId="0" applyAlignment="1" applyBorder="1" applyFill="1" applyFont="1">
      <alignment horizontal="center" vertical="center"/>
    </xf>
    <xf borderId="41" fillId="5" fontId="2" numFmtId="0" xfId="0" applyAlignment="1" applyBorder="1" applyFont="1">
      <alignment horizontal="center" shrinkToFit="0" vertical="center" wrapText="1"/>
    </xf>
    <xf borderId="41" fillId="5" fontId="2" numFmtId="3" xfId="0" applyAlignment="1" applyBorder="1" applyFont="1" applyNumberFormat="1">
      <alignment horizontal="center" shrinkToFit="0" vertical="center" wrapText="1"/>
    </xf>
    <xf borderId="42" fillId="5" fontId="2" numFmtId="0" xfId="0" applyAlignment="1" applyBorder="1" applyFont="1">
      <alignment horizontal="center" shrinkToFit="0" vertical="center" wrapText="1"/>
    </xf>
    <xf borderId="45" fillId="6" fontId="17" numFmtId="0" xfId="0" applyAlignment="1" applyBorder="1" applyFill="1" applyFont="1">
      <alignment vertical="center"/>
    </xf>
    <xf borderId="46" fillId="6" fontId="17" numFmtId="0" xfId="0" applyAlignment="1" applyBorder="1" applyFont="1">
      <alignment horizontal="center" vertical="center"/>
    </xf>
    <xf borderId="47" fillId="6" fontId="17" numFmtId="0" xfId="0" applyAlignment="1" applyBorder="1" applyFont="1">
      <alignment shrinkToFit="0" vertical="center" wrapText="1"/>
    </xf>
    <xf borderId="47" fillId="6" fontId="0" numFmtId="0" xfId="0" applyAlignment="1" applyBorder="1" applyFont="1">
      <alignment horizontal="center" vertical="center"/>
    </xf>
    <xf borderId="47" fillId="6" fontId="0" numFmtId="4" xfId="0" applyAlignment="1" applyBorder="1" applyFont="1" applyNumberFormat="1">
      <alignment horizontal="right" vertical="center"/>
    </xf>
    <xf borderId="47" fillId="6" fontId="18" numFmtId="4" xfId="0" applyAlignment="1" applyBorder="1" applyFont="1" applyNumberFormat="1">
      <alignment horizontal="right" vertical="center"/>
    </xf>
    <xf borderId="43" fillId="6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7" fontId="2" numFmtId="0" xfId="0" applyAlignment="1" applyBorder="1" applyFill="1" applyFont="1">
      <alignment vertical="center"/>
    </xf>
    <xf borderId="42" fillId="7" fontId="2" numFmtId="0" xfId="0" applyAlignment="1" applyBorder="1" applyFont="1">
      <alignment horizontal="center" vertical="center"/>
    </xf>
    <xf borderId="46" fillId="7" fontId="3" numFmtId="0" xfId="0" applyAlignment="1" applyBorder="1" applyFont="1">
      <alignment vertical="center"/>
    </xf>
    <xf borderId="46" fillId="7" fontId="1" numFmtId="0" xfId="0" applyAlignment="1" applyBorder="1" applyFont="1">
      <alignment horizontal="center" vertical="center"/>
    </xf>
    <xf borderId="46" fillId="7" fontId="1" numFmtId="4" xfId="0" applyAlignment="1" applyBorder="1" applyFont="1" applyNumberFormat="1">
      <alignment horizontal="right" vertical="center"/>
    </xf>
    <xf borderId="46" fillId="7" fontId="14" numFmtId="4" xfId="0" applyAlignment="1" applyBorder="1" applyFont="1" applyNumberFormat="1">
      <alignment horizontal="right" vertical="center"/>
    </xf>
    <xf borderId="49" fillId="7" fontId="1" numFmtId="0" xfId="0" applyAlignment="1" applyBorder="1" applyFont="1">
      <alignment vertical="center"/>
    </xf>
    <xf borderId="50" fillId="8" fontId="2" numFmtId="165" xfId="0" applyAlignment="1" applyBorder="1" applyFill="1" applyFont="1" applyNumberFormat="1">
      <alignment vertical="top"/>
    </xf>
    <xf borderId="51" fillId="8" fontId="2" numFmtId="49" xfId="0" applyAlignment="1" applyBorder="1" applyFont="1" applyNumberFormat="1">
      <alignment horizontal="center" vertical="top"/>
    </xf>
    <xf borderId="52" fillId="8" fontId="19" numFmtId="0" xfId="0" applyAlignment="1" applyBorder="1" applyFont="1">
      <alignment shrinkToFit="0" vertical="top" wrapText="1"/>
    </xf>
    <xf borderId="53" fillId="8" fontId="2" numFmtId="0" xfId="0" applyAlignment="1" applyBorder="1" applyFont="1">
      <alignment horizontal="center" vertical="top"/>
    </xf>
    <xf borderId="54" fillId="8" fontId="2" numFmtId="4" xfId="0" applyAlignment="1" applyBorder="1" applyFont="1" applyNumberFormat="1">
      <alignment horizontal="right" vertical="top"/>
    </xf>
    <xf borderId="55" fillId="8" fontId="2" numFmtId="4" xfId="0" applyAlignment="1" applyBorder="1" applyFont="1" applyNumberFormat="1">
      <alignment horizontal="right" vertical="top"/>
    </xf>
    <xf borderId="56" fillId="8" fontId="2" numFmtId="4" xfId="0" applyAlignment="1" applyBorder="1" applyFont="1" applyNumberFormat="1">
      <alignment horizontal="right" vertical="top"/>
    </xf>
    <xf borderId="57" fillId="8" fontId="14" numFmtId="4" xfId="0" applyAlignment="1" applyBorder="1" applyFont="1" applyNumberFormat="1">
      <alignment horizontal="right" vertical="top"/>
    </xf>
    <xf borderId="57" fillId="8" fontId="14" numFmtId="10" xfId="0" applyAlignment="1" applyBorder="1" applyFont="1" applyNumberFormat="1">
      <alignment horizontal="right" vertical="top"/>
    </xf>
    <xf borderId="56" fillId="8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3" numFmtId="166" xfId="0" applyAlignment="1" applyBorder="1" applyFont="1" applyNumberFormat="1">
      <alignment vertical="top"/>
    </xf>
    <xf borderId="24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4" numFmtId="0" xfId="0" applyAlignment="1" applyBorder="1" applyFont="1">
      <alignment horizontal="center" vertical="top"/>
    </xf>
    <xf borderId="25" fillId="0" fontId="4" numFmtId="4" xfId="0" applyAlignment="1" applyBorder="1" applyFont="1" applyNumberFormat="1">
      <alignment horizontal="right" vertical="top"/>
    </xf>
    <xf borderId="60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27" fillId="0" fontId="1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2" fillId="0" fontId="14" numFmtId="4" xfId="0" applyAlignment="1" applyBorder="1" applyFont="1" applyNumberFormat="1">
      <alignment horizontal="right" vertical="top"/>
    </xf>
    <xf borderId="62" fillId="0" fontId="14" numFmtId="10" xfId="0" applyAlignment="1" applyBorder="1" applyFont="1" applyNumberFormat="1">
      <alignment horizontal="right" vertical="top"/>
    </xf>
    <xf borderId="26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28" fillId="0" fontId="3" numFmtId="49" xfId="0" applyAlignment="1" applyBorder="1" applyFont="1" applyNumberFormat="1">
      <alignment horizontal="center" vertical="top"/>
    </xf>
    <xf borderId="63" fillId="0" fontId="4" numFmtId="4" xfId="0" applyAlignment="1" applyBorder="1" applyFont="1" applyNumberFormat="1">
      <alignment horizontal="right" vertical="top"/>
    </xf>
    <xf borderId="27" fillId="0" fontId="4" numFmtId="4" xfId="0" applyAlignment="1" applyBorder="1" applyFont="1" applyNumberFormat="1">
      <alignment horizontal="right" vertical="top"/>
    </xf>
    <xf borderId="64" fillId="0" fontId="4" numFmtId="4" xfId="0" applyAlignment="1" applyBorder="1" applyFont="1" applyNumberFormat="1">
      <alignment horizontal="right" vertical="top"/>
    </xf>
    <xf borderId="63" fillId="0" fontId="3" numFmtId="166" xfId="0" applyAlignment="1" applyBorder="1" applyFont="1" applyNumberFormat="1">
      <alignment vertical="top"/>
    </xf>
    <xf borderId="33" fillId="0" fontId="4" numFmtId="0" xfId="0" applyAlignment="1" applyBorder="1" applyFont="1">
      <alignment shrinkToFit="0" vertical="top" wrapText="1"/>
    </xf>
    <xf borderId="63" fillId="0" fontId="4" numFmtId="0" xfId="0" applyAlignment="1" applyBorder="1" applyFont="1">
      <alignment horizontal="center" vertical="top"/>
    </xf>
    <xf borderId="65" fillId="0" fontId="1" numFmtId="4" xfId="0" applyAlignment="1" applyBorder="1" applyFont="1" applyNumberFormat="1">
      <alignment horizontal="right" vertical="top"/>
    </xf>
    <xf borderId="60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66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shrinkToFit="0" vertical="top" wrapText="1"/>
    </xf>
    <xf borderId="67" fillId="0" fontId="4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69" fillId="8" fontId="19" numFmtId="0" xfId="0" applyAlignment="1" applyBorder="1" applyFont="1">
      <alignment shrinkToFit="0" vertical="top" wrapText="1"/>
    </xf>
    <xf borderId="50" fillId="8" fontId="2" numFmtId="0" xfId="0" applyAlignment="1" applyBorder="1" applyFont="1">
      <alignment horizontal="center" vertical="top"/>
    </xf>
    <xf borderId="70" fillId="8" fontId="2" numFmtId="4" xfId="0" applyAlignment="1" applyBorder="1" applyFont="1" applyNumberFormat="1">
      <alignment horizontal="right" vertical="top"/>
    </xf>
    <xf borderId="71" fillId="8" fontId="2" numFmtId="4" xfId="0" applyAlignment="1" applyBorder="1" applyFont="1" applyNumberFormat="1">
      <alignment horizontal="right" vertical="top"/>
    </xf>
    <xf borderId="72" fillId="8" fontId="2" numFmtId="4" xfId="0" applyAlignment="1" applyBorder="1" applyFont="1" applyNumberFormat="1">
      <alignment horizontal="right" vertical="top"/>
    </xf>
    <xf borderId="72" fillId="8" fontId="1" numFmtId="4" xfId="0" applyAlignment="1" applyBorder="1" applyFont="1" applyNumberFormat="1">
      <alignment horizontal="right" vertical="top"/>
    </xf>
    <xf borderId="72" fillId="8" fontId="2" numFmtId="0" xfId="0" applyAlignment="1" applyBorder="1" applyFont="1">
      <alignment shrinkToFit="0" vertical="top" wrapText="1"/>
    </xf>
    <xf borderId="5" fillId="0" fontId="3" numFmtId="166" xfId="0" applyAlignment="1" applyBorder="1" applyFont="1" applyNumberFormat="1">
      <alignment vertical="top"/>
    </xf>
    <xf borderId="16" fillId="0" fontId="3" numFmtId="49" xfId="0" applyAlignment="1" applyBorder="1" applyFont="1" applyNumberFormat="1">
      <alignment horizontal="center" vertical="top"/>
    </xf>
    <xf borderId="58" fillId="0" fontId="4" numFmtId="4" xfId="0" applyAlignment="1" applyBorder="1" applyFont="1" applyNumberFormat="1">
      <alignment horizontal="right" vertical="top"/>
    </xf>
    <xf borderId="69" fillId="8" fontId="20" numFmtId="0" xfId="0" applyAlignment="1" applyBorder="1" applyFont="1">
      <alignment shrinkToFit="0" vertical="top" wrapText="1"/>
    </xf>
    <xf borderId="58" fillId="0" fontId="2" numFmtId="165" xfId="0" applyAlignment="1" applyBorder="1" applyFont="1" applyNumberFormat="1">
      <alignment vertical="top"/>
    </xf>
    <xf borderId="58" fillId="0" fontId="1" numFmtId="0" xfId="0" applyAlignment="1" applyBorder="1" applyFont="1">
      <alignment horizontal="center" vertical="top"/>
    </xf>
    <xf borderId="51" fillId="8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20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1" fillId="0" fontId="1" numFmtId="4" xfId="0" applyAlignment="1" applyBorder="1" applyFont="1" applyNumberFormat="1">
      <alignment horizontal="right" vertical="top"/>
    </xf>
    <xf borderId="23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readingOrder="0" vertical="top"/>
    </xf>
    <xf borderId="22" fillId="0" fontId="1" numFmtId="0" xfId="0" applyAlignment="1" applyBorder="1" applyFont="1">
      <alignment readingOrder="0" shrinkToFit="0" vertical="top" wrapText="1"/>
    </xf>
    <xf borderId="26" fillId="0" fontId="1" numFmtId="4" xfId="0" applyAlignment="1" applyBorder="1" applyFont="1" applyNumberFormat="1">
      <alignment horizontal="right" readingOrder="0" vertical="top"/>
    </xf>
    <xf borderId="63" fillId="0" fontId="2" numFmtId="165" xfId="0" applyAlignment="1" applyBorder="1" applyFont="1" applyNumberFormat="1">
      <alignment vertical="top"/>
    </xf>
    <xf borderId="74" fillId="0" fontId="3" numFmtId="49" xfId="0" applyAlignment="1" applyBorder="1" applyFont="1" applyNumberFormat="1">
      <alignment horizontal="center" vertical="top"/>
    </xf>
    <xf borderId="75" fillId="0" fontId="1" numFmtId="0" xfId="0" applyAlignment="1" applyBorder="1" applyFont="1">
      <alignment shrinkToFit="0" vertical="top" wrapText="1"/>
    </xf>
    <xf borderId="63" fillId="0" fontId="1" numFmtId="0" xfId="0" applyAlignment="1" applyBorder="1" applyFont="1">
      <alignment horizontal="center" vertical="top"/>
    </xf>
    <xf borderId="75" fillId="0" fontId="4" numFmtId="0" xfId="0" applyAlignment="1" applyBorder="1" applyFont="1">
      <alignment shrinkToFit="0" vertical="top" wrapText="1"/>
    </xf>
    <xf borderId="29" fillId="0" fontId="1" numFmtId="4" xfId="0" applyAlignment="1" applyBorder="1" applyFont="1" applyNumberFormat="1">
      <alignment horizontal="right" vertical="top"/>
    </xf>
    <xf borderId="31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76" fillId="0" fontId="14" numFmtId="4" xfId="0" applyAlignment="1" applyBorder="1" applyFont="1" applyNumberFormat="1">
      <alignment horizontal="right" vertical="top"/>
    </xf>
    <xf borderId="30" fillId="0" fontId="1" numFmtId="0" xfId="0" applyAlignment="1" applyBorder="1" applyFont="1">
      <alignment shrinkToFit="0" vertical="top" wrapText="1"/>
    </xf>
    <xf borderId="45" fillId="9" fontId="19" numFmtId="165" xfId="0" applyAlignment="1" applyBorder="1" applyFill="1" applyFont="1" applyNumberFormat="1">
      <alignment vertical="center"/>
    </xf>
    <xf borderId="46" fillId="9" fontId="2" numFmtId="165" xfId="0" applyAlignment="1" applyBorder="1" applyFont="1" applyNumberFormat="1">
      <alignment horizontal="center" vertical="center"/>
    </xf>
    <xf borderId="46" fillId="9" fontId="2" numFmtId="0" xfId="0" applyAlignment="1" applyBorder="1" applyFont="1">
      <alignment shrinkToFit="0" vertical="center" wrapText="1"/>
    </xf>
    <xf borderId="49" fillId="9" fontId="2" numFmtId="0" xfId="0" applyAlignment="1" applyBorder="1" applyFont="1">
      <alignment horizontal="center" vertical="center"/>
    </xf>
    <xf borderId="47" fillId="4" fontId="2" numFmtId="4" xfId="0" applyAlignment="1" applyBorder="1" applyFont="1" applyNumberFormat="1">
      <alignment horizontal="right" vertical="center"/>
    </xf>
    <xf borderId="19" fillId="9" fontId="2" numFmtId="4" xfId="0" applyAlignment="1" applyBorder="1" applyFont="1" applyNumberFormat="1">
      <alignment horizontal="right" vertical="center"/>
    </xf>
    <xf borderId="77" fillId="9" fontId="2" numFmtId="4" xfId="0" applyAlignment="1" applyBorder="1" applyFont="1" applyNumberFormat="1">
      <alignment horizontal="right" vertical="center"/>
    </xf>
    <xf borderId="78" fillId="9" fontId="2" numFmtId="4" xfId="0" applyAlignment="1" applyBorder="1" applyFont="1" applyNumberFormat="1">
      <alignment horizontal="right" vertical="center"/>
    </xf>
    <xf borderId="79" fillId="9" fontId="2" numFmtId="4" xfId="0" applyAlignment="1" applyBorder="1" applyFont="1" applyNumberFormat="1">
      <alignment horizontal="right" vertical="center"/>
    </xf>
    <xf borderId="16" fillId="9" fontId="2" numFmtId="4" xfId="0" applyAlignment="1" applyBorder="1" applyFont="1" applyNumberFormat="1">
      <alignment horizontal="right" vertical="center"/>
    </xf>
    <xf borderId="43" fillId="9" fontId="2" numFmtId="4" xfId="0" applyAlignment="1" applyBorder="1" applyFont="1" applyNumberFormat="1">
      <alignment horizontal="right" vertical="center"/>
    </xf>
    <xf borderId="42" fillId="9" fontId="2" numFmtId="0" xfId="0" applyAlignment="1" applyBorder="1" applyFont="1">
      <alignment shrinkToFit="0" vertical="center" wrapText="1"/>
    </xf>
    <xf borderId="80" fillId="7" fontId="2" numFmtId="0" xfId="0" applyAlignment="1" applyBorder="1" applyFont="1">
      <alignment vertical="center"/>
    </xf>
    <xf borderId="81" fillId="7" fontId="3" numFmtId="0" xfId="0" applyAlignment="1" applyBorder="1" applyFont="1">
      <alignment horizontal="center" vertical="center"/>
    </xf>
    <xf borderId="82" fillId="7" fontId="2" numFmtId="0" xfId="0" applyAlignment="1" applyBorder="1" applyFont="1">
      <alignment vertical="center"/>
    </xf>
    <xf borderId="82" fillId="7" fontId="1" numFmtId="0" xfId="0" applyAlignment="1" applyBorder="1" applyFont="1">
      <alignment horizontal="center" vertical="center"/>
    </xf>
    <xf borderId="83" fillId="7" fontId="14" numFmtId="4" xfId="0" applyAlignment="1" applyBorder="1" applyFont="1" applyNumberFormat="1">
      <alignment horizontal="right" vertical="top"/>
    </xf>
    <xf borderId="84" fillId="8" fontId="2" numFmtId="4" xfId="0" applyAlignment="1" applyBorder="1" applyFont="1" applyNumberFormat="1">
      <alignment horizontal="right" vertical="top"/>
    </xf>
    <xf borderId="85" fillId="8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86" fillId="0" fontId="2" numFmtId="165" xfId="0" applyAlignment="1" applyBorder="1" applyFont="1" applyNumberFormat="1">
      <alignment vertical="top"/>
    </xf>
    <xf borderId="86" fillId="0" fontId="1" numFmtId="0" xfId="0" applyAlignment="1" applyBorder="1" applyFont="1">
      <alignment horizontal="center" vertical="top"/>
    </xf>
    <xf borderId="71" fillId="8" fontId="14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7" fillId="0" fontId="4" numFmtId="0" xfId="0" applyAlignment="1" applyBorder="1" applyFont="1">
      <alignment shrinkToFit="0" vertical="top" wrapText="1"/>
    </xf>
    <xf borderId="88" fillId="9" fontId="2" numFmtId="4" xfId="0" applyAlignment="1" applyBorder="1" applyFont="1" applyNumberFormat="1">
      <alignment horizontal="right" vertical="center"/>
    </xf>
    <xf borderId="89" fillId="9" fontId="2" numFmtId="4" xfId="0" applyAlignment="1" applyBorder="1" applyFont="1" applyNumberFormat="1">
      <alignment horizontal="right" vertical="center"/>
    </xf>
    <xf borderId="43" fillId="9" fontId="14" numFmtId="4" xfId="0" applyAlignment="1" applyBorder="1" applyFont="1" applyNumberFormat="1">
      <alignment horizontal="right" vertical="center"/>
    </xf>
    <xf borderId="58" fillId="0" fontId="3" numFmtId="166" xfId="0" applyBorder="1" applyFont="1" applyNumberFormat="1"/>
    <xf borderId="51" fillId="0" fontId="3" numFmtId="49" xfId="0" applyAlignment="1" applyBorder="1" applyFont="1" applyNumberFormat="1">
      <alignment horizontal="center"/>
    </xf>
    <xf borderId="90" fillId="0" fontId="4" numFmtId="0" xfId="0" applyAlignment="1" applyBorder="1" applyFont="1">
      <alignment shrinkToFit="0" wrapText="1"/>
    </xf>
    <xf borderId="51" fillId="0" fontId="4" numFmtId="0" xfId="0" applyAlignment="1" applyBorder="1" applyFont="1">
      <alignment horizontal="center"/>
    </xf>
    <xf borderId="91" fillId="0" fontId="4" numFmtId="4" xfId="0" applyAlignment="1" applyBorder="1" applyFont="1" applyNumberFormat="1">
      <alignment horizontal="right"/>
    </xf>
    <xf borderId="71" fillId="0" fontId="4" numFmtId="167" xfId="0" applyAlignment="1" applyBorder="1" applyFont="1" applyNumberFormat="1">
      <alignment shrinkToFit="0" wrapText="1"/>
    </xf>
    <xf borderId="26" fillId="0" fontId="1" numFmtId="4" xfId="0" applyAlignment="1" applyBorder="1" applyFont="1" applyNumberFormat="1">
      <alignment horizontal="right"/>
    </xf>
    <xf borderId="27" fillId="0" fontId="1" numFmtId="4" xfId="0" applyAlignment="1" applyBorder="1" applyFont="1" applyNumberFormat="1">
      <alignment horizontal="right"/>
    </xf>
    <xf borderId="25" fillId="0" fontId="1" numFmtId="4" xfId="0" applyAlignment="1" applyBorder="1" applyFont="1" applyNumberFormat="1">
      <alignment horizontal="right"/>
    </xf>
    <xf borderId="61" fillId="0" fontId="14" numFmtId="4" xfId="0" applyAlignment="1" applyBorder="1" applyFont="1" applyNumberFormat="1">
      <alignment horizontal="right"/>
    </xf>
    <xf borderId="62" fillId="0" fontId="14" numFmtId="4" xfId="0" applyAlignment="1" applyBorder="1" applyFont="1" applyNumberFormat="1">
      <alignment horizontal="right"/>
    </xf>
    <xf borderId="62" fillId="0" fontId="14" numFmtId="10" xfId="0" applyAlignment="1" applyBorder="1" applyFont="1" applyNumberFormat="1">
      <alignment horizontal="right"/>
    </xf>
    <xf borderId="26" fillId="10" fontId="1" numFmtId="0" xfId="0" applyAlignment="1" applyBorder="1" applyFill="1" applyFont="1">
      <alignment shrinkToFit="0" wrapText="1"/>
    </xf>
    <xf borderId="28" fillId="0" fontId="3" numFmtId="49" xfId="0" applyAlignment="1" applyBorder="1" applyFont="1" applyNumberFormat="1">
      <alignment horizontal="center"/>
    </xf>
    <xf borderId="63" fillId="0" fontId="4" numFmtId="0" xfId="0" applyAlignment="1" applyBorder="1" applyFont="1">
      <alignment shrinkToFit="0" wrapText="1"/>
    </xf>
    <xf borderId="28" fillId="0" fontId="4" numFmtId="0" xfId="0" applyAlignment="1" applyBorder="1" applyFont="1">
      <alignment horizontal="center"/>
    </xf>
    <xf borderId="61" fillId="0" fontId="4" numFmtId="4" xfId="0" applyAlignment="1" applyBorder="1" applyFont="1" applyNumberFormat="1">
      <alignment horizontal="right"/>
    </xf>
    <xf borderId="27" fillId="0" fontId="4" numFmtId="167" xfId="0" applyAlignment="1" applyBorder="1" applyFont="1" applyNumberFormat="1">
      <alignment shrinkToFit="0" wrapText="1"/>
    </xf>
    <xf borderId="63" fillId="0" fontId="3" numFmtId="166" xfId="0" applyBorder="1" applyFont="1" applyNumberFormat="1"/>
    <xf borderId="68" fillId="0" fontId="4" numFmtId="4" xfId="0" applyAlignment="1" applyBorder="1" applyFont="1" applyNumberFormat="1">
      <alignment horizontal="right"/>
    </xf>
    <xf borderId="66" fillId="0" fontId="1" numFmtId="0" xfId="0" applyAlignment="1" applyBorder="1" applyFont="1">
      <alignment shrinkToFit="0" wrapText="1"/>
    </xf>
    <xf borderId="92" fillId="0" fontId="3" numFmtId="166" xfId="0" applyBorder="1" applyFont="1" applyNumberFormat="1"/>
    <xf borderId="24" fillId="0" fontId="3" numFmtId="49" xfId="0" applyAlignment="1" applyBorder="1" applyFont="1" applyNumberFormat="1">
      <alignment horizontal="center"/>
    </xf>
    <xf borderId="58" fillId="0" fontId="4" numFmtId="0" xfId="0" applyAlignment="1" applyBorder="1" applyFont="1">
      <alignment shrinkToFit="0" wrapText="1"/>
    </xf>
    <xf borderId="24" fillId="0" fontId="4" numFmtId="0" xfId="0" applyAlignment="1" applyBorder="1" applyFont="1">
      <alignment horizontal="center"/>
    </xf>
    <xf borderId="27" fillId="0" fontId="4" numFmtId="167" xfId="0" applyAlignment="1" applyBorder="1" applyFont="1" applyNumberFormat="1">
      <alignment horizontal="right"/>
    </xf>
    <xf borderId="93" fillId="10" fontId="1" numFmtId="0" xfId="0" applyAlignment="1" applyBorder="1" applyFont="1">
      <alignment shrinkToFit="0" wrapText="1"/>
    </xf>
    <xf borderId="94" fillId="0" fontId="3" numFmtId="166" xfId="0" applyBorder="1" applyFont="1" applyNumberFormat="1"/>
    <xf borderId="60" fillId="0" fontId="4" numFmtId="167" xfId="0" applyAlignment="1" applyBorder="1" applyFont="1" applyNumberFormat="1">
      <alignment horizontal="right"/>
    </xf>
    <xf borderId="66" fillId="0" fontId="1" numFmtId="4" xfId="0" applyAlignment="1" applyBorder="1" applyFont="1" applyNumberFormat="1">
      <alignment horizontal="right"/>
    </xf>
    <xf borderId="60" fillId="0" fontId="1" numFmtId="4" xfId="0" applyAlignment="1" applyBorder="1" applyFont="1" applyNumberFormat="1">
      <alignment horizontal="right"/>
    </xf>
    <xf borderId="65" fillId="0" fontId="1" numFmtId="4" xfId="0" applyAlignment="1" applyBorder="1" applyFont="1" applyNumberFormat="1">
      <alignment horizontal="right"/>
    </xf>
    <xf borderId="68" fillId="0" fontId="14" numFmtId="4" xfId="0" applyAlignment="1" applyBorder="1" applyFont="1" applyNumberFormat="1">
      <alignment horizontal="right"/>
    </xf>
    <xf borderId="63" fillId="0" fontId="4" numFmtId="4" xfId="0" applyAlignment="1" applyBorder="1" applyFont="1" applyNumberFormat="1">
      <alignment horizontal="right" vertical="center"/>
    </xf>
    <xf borderId="75" fillId="0" fontId="10" numFmtId="0" xfId="0" applyBorder="1" applyFont="1"/>
    <xf borderId="67" fillId="0" fontId="10" numFmtId="0" xfId="0" applyBorder="1" applyFont="1"/>
    <xf borderId="95" fillId="0" fontId="10" numFmtId="0" xfId="0" applyBorder="1" applyFont="1"/>
    <xf borderId="52" fillId="8" fontId="20" numFmtId="0" xfId="0" applyAlignment="1" applyBorder="1" applyFont="1">
      <alignment shrinkToFit="0" vertical="top" wrapText="1"/>
    </xf>
    <xf borderId="25" fillId="8" fontId="14" numFmtId="4" xfId="0" applyAlignment="1" applyBorder="1" applyFont="1" applyNumberFormat="1">
      <alignment horizontal="right" vertical="top"/>
    </xf>
    <xf borderId="96" fillId="2" fontId="1" numFmtId="0" xfId="0" applyAlignment="1" applyBorder="1" applyFont="1">
      <alignment shrinkToFit="0" vertical="top" wrapText="1"/>
    </xf>
    <xf borderId="58" fillId="0" fontId="4" numFmtId="0" xfId="0" applyAlignment="1" applyBorder="1" applyFont="1">
      <alignment horizontal="center" shrinkToFit="0" vertical="top" wrapText="1"/>
    </xf>
    <xf borderId="25" fillId="0" fontId="4" numFmtId="4" xfId="0" applyAlignment="1" applyBorder="1" applyFont="1" applyNumberFormat="1">
      <alignment horizontal="right" shrinkToFit="0" vertical="top" wrapText="1"/>
    </xf>
    <xf borderId="27" fillId="0" fontId="4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27" fillId="0" fontId="1" numFmtId="4" xfId="0" applyAlignment="1" applyBorder="1" applyFont="1" applyNumberFormat="1">
      <alignment horizontal="right" shrinkToFit="0" vertical="top" wrapText="1"/>
    </xf>
    <xf borderId="75" fillId="0" fontId="4" numFmtId="0" xfId="0" applyAlignment="1" applyBorder="1" applyFont="1">
      <alignment readingOrder="0" shrinkToFit="0" vertical="top" wrapText="1"/>
    </xf>
    <xf borderId="65" fillId="0" fontId="4" numFmtId="4" xfId="0" applyAlignment="1" applyBorder="1" applyFont="1" applyNumberFormat="1">
      <alignment horizontal="right" shrinkToFit="0" vertical="top" wrapText="1"/>
    </xf>
    <xf borderId="60" fillId="0" fontId="4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readingOrder="0" shrinkToFit="0" vertical="top" wrapText="1"/>
    </xf>
    <xf borderId="27" fillId="0" fontId="1" numFmtId="4" xfId="0" applyAlignment="1" applyBorder="1" applyFont="1" applyNumberFormat="1">
      <alignment horizontal="right" readingOrder="0" shrinkToFit="0" vertical="top" wrapText="1"/>
    </xf>
    <xf borderId="26" fillId="0" fontId="1" numFmtId="0" xfId="0" applyAlignment="1" applyBorder="1" applyFont="1">
      <alignment readingOrder="0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75" fillId="0" fontId="1" numFmtId="0" xfId="0" applyAlignment="1" applyBorder="1" applyFont="1">
      <alignment horizontal="left" shrinkToFit="0" vertical="top" wrapText="1"/>
    </xf>
    <xf borderId="47" fillId="9" fontId="14" numFmtId="4" xfId="0" applyAlignment="1" applyBorder="1" applyFont="1" applyNumberFormat="1">
      <alignment horizontal="right" vertical="center"/>
    </xf>
    <xf borderId="16" fillId="9" fontId="14" numFmtId="4" xfId="0" applyAlignment="1" applyBorder="1" applyFont="1" applyNumberFormat="1">
      <alignment horizontal="right" vertical="top"/>
    </xf>
    <xf borderId="45" fillId="7" fontId="2" numFmtId="0" xfId="0" applyAlignment="1" applyBorder="1" applyFont="1">
      <alignment vertical="center"/>
    </xf>
    <xf borderId="16" fillId="7" fontId="3" numFmtId="0" xfId="0" applyAlignment="1" applyBorder="1" applyFont="1">
      <alignment horizontal="center" vertical="center"/>
    </xf>
    <xf borderId="46" fillId="7" fontId="2" numFmtId="0" xfId="0" applyAlignment="1" applyBorder="1" applyFont="1">
      <alignment vertical="center"/>
    </xf>
    <xf borderId="57" fillId="7" fontId="14" numFmtId="4" xfId="0" applyAlignment="1" applyBorder="1" applyFont="1" applyNumberFormat="1">
      <alignment horizontal="right" vertical="top"/>
    </xf>
    <xf borderId="97" fillId="8" fontId="14" numFmtId="4" xfId="0" applyAlignment="1" applyBorder="1" applyFont="1" applyNumberFormat="1">
      <alignment horizontal="right" vertical="top"/>
    </xf>
    <xf borderId="92" fillId="0" fontId="4" numFmtId="0" xfId="0" applyAlignment="1" applyBorder="1" applyFont="1">
      <alignment shrinkToFit="0" vertical="top" wrapText="1"/>
    </xf>
    <xf borderId="16" fillId="8" fontId="2" numFmtId="0" xfId="0" applyAlignment="1" applyBorder="1" applyFont="1">
      <alignment horizontal="center" vertical="top"/>
    </xf>
    <xf borderId="97" fillId="8" fontId="2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27" fillId="0" fontId="1" numFmtId="4" xfId="0" applyAlignment="1" applyBorder="1" applyFont="1" applyNumberFormat="1">
      <alignment horizontal="right" readingOrder="0" vertical="top"/>
    </xf>
    <xf borderId="51" fillId="8" fontId="19" numFmtId="0" xfId="0" applyAlignment="1" applyBorder="1" applyFont="1">
      <alignment shrinkToFit="0" vertical="top" wrapText="1"/>
    </xf>
    <xf borderId="69" fillId="8" fontId="2" numFmtId="0" xfId="0" applyAlignment="1" applyBorder="1" applyFont="1">
      <alignment horizontal="center" vertical="top"/>
    </xf>
    <xf borderId="24" fillId="0" fontId="4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4" fillId="0" fontId="1" numFmtId="0" xfId="0" applyAlignment="1" applyBorder="1" applyFont="1">
      <alignment shrinkToFit="0" vertical="top" wrapText="1"/>
    </xf>
    <xf borderId="28" fillId="0" fontId="1" numFmtId="0" xfId="0" applyAlignment="1" applyBorder="1" applyFont="1">
      <alignment shrinkToFit="0" vertical="top" wrapText="1"/>
    </xf>
    <xf borderId="76" fillId="0" fontId="14" numFmtId="10" xfId="0" applyAlignment="1" applyBorder="1" applyFont="1" applyNumberFormat="1">
      <alignment horizontal="right" vertical="top"/>
    </xf>
    <xf borderId="5" fillId="9" fontId="19" numFmtId="165" xfId="0" applyAlignment="1" applyBorder="1" applyFont="1" applyNumberFormat="1">
      <alignment horizontal="left" shrinkToFit="0" vertical="center" wrapText="1"/>
    </xf>
    <xf borderId="98" fillId="0" fontId="10" numFmtId="0" xfId="0" applyBorder="1" applyFont="1"/>
    <xf borderId="17" fillId="9" fontId="2" numFmtId="4" xfId="0" applyAlignment="1" applyBorder="1" applyFont="1" applyNumberFormat="1">
      <alignment horizontal="right" vertical="center"/>
    </xf>
    <xf borderId="18" fillId="9" fontId="2" numFmtId="4" xfId="0" applyAlignment="1" applyBorder="1" applyFont="1" applyNumberFormat="1">
      <alignment horizontal="right" vertical="center"/>
    </xf>
    <xf borderId="49" fillId="9" fontId="14" numFmtId="4" xfId="0" applyAlignment="1" applyBorder="1" applyFont="1" applyNumberFormat="1">
      <alignment horizontal="right" vertical="center"/>
    </xf>
    <xf borderId="16" fillId="9" fontId="2" numFmtId="0" xfId="0" applyAlignment="1" applyBorder="1" applyFont="1">
      <alignment shrinkToFit="0" vertical="center" wrapText="1"/>
    </xf>
    <xf borderId="82" fillId="7" fontId="1" numFmtId="4" xfId="0" applyAlignment="1" applyBorder="1" applyFont="1" applyNumberFormat="1">
      <alignment horizontal="right" vertical="center"/>
    </xf>
    <xf borderId="82" fillId="7" fontId="14" numFmtId="4" xfId="0" applyAlignment="1" applyBorder="1" applyFont="1" applyNumberFormat="1">
      <alignment horizontal="right" vertical="center"/>
    </xf>
    <xf borderId="99" fillId="7" fontId="1" numFmtId="0" xfId="0" applyAlignment="1" applyBorder="1" applyFont="1">
      <alignment vertical="center"/>
    </xf>
    <xf borderId="52" fillId="8" fontId="20" numFmtId="0" xfId="0" applyAlignment="1" applyBorder="1" applyFont="1">
      <alignment horizontal="left" shrinkToFit="0" vertical="top" wrapText="1"/>
    </xf>
    <xf borderId="58" fillId="0" fontId="2" numFmtId="165" xfId="0" applyAlignment="1" applyBorder="1" applyFont="1" applyNumberFormat="1">
      <alignment vertical="center"/>
    </xf>
    <xf borderId="24" fillId="0" fontId="3" numFmtId="49" xfId="0" applyAlignment="1" applyBorder="1" applyFont="1" applyNumberFormat="1">
      <alignment horizontal="center" vertical="center"/>
    </xf>
    <xf borderId="59" fillId="0" fontId="4" numFmtId="0" xfId="0" applyAlignment="1" applyBorder="1" applyFont="1">
      <alignment shrinkToFit="0" vertical="center" wrapText="1"/>
    </xf>
    <xf borderId="58" fillId="0" fontId="4" numFmtId="0" xfId="0" applyAlignment="1" applyBorder="1" applyFont="1">
      <alignment horizontal="center" vertical="center"/>
    </xf>
    <xf borderId="25" fillId="0" fontId="4" numFmtId="4" xfId="0" applyAlignment="1" applyBorder="1" applyFont="1" applyNumberFormat="1">
      <alignment horizontal="right" vertical="center"/>
    </xf>
    <xf borderId="27" fillId="0" fontId="4" numFmtId="4" xfId="0" applyAlignment="1" applyBorder="1" applyFont="1" applyNumberFormat="1">
      <alignment horizontal="right" vertical="center"/>
    </xf>
    <xf borderId="26" fillId="0" fontId="4" numFmtId="4" xfId="0" applyAlignment="1" applyBorder="1" applyFont="1" applyNumberFormat="1">
      <alignment horizontal="right" vertical="center"/>
    </xf>
    <xf borderId="25" fillId="10" fontId="4" numFmtId="4" xfId="0" applyAlignment="1" applyBorder="1" applyFont="1" applyNumberFormat="1">
      <alignment horizontal="right" vertical="center"/>
    </xf>
    <xf borderId="27" fillId="10" fontId="4" numFmtId="4" xfId="0" applyAlignment="1" applyBorder="1" applyFont="1" applyNumberFormat="1">
      <alignment horizontal="right" vertical="center"/>
    </xf>
    <xf borderId="61" fillId="0" fontId="14" numFmtId="4" xfId="0" applyAlignment="1" applyBorder="1" applyFont="1" applyNumberFormat="1">
      <alignment horizontal="right" vertical="center"/>
    </xf>
    <xf borderId="66" fillId="0" fontId="4" numFmtId="0" xfId="0" applyAlignment="1" applyBorder="1" applyFont="1">
      <alignment shrinkToFit="0" vertical="center" wrapText="1"/>
    </xf>
    <xf borderId="26" fillId="0" fontId="1" numFmtId="4" xfId="0" applyAlignment="1" applyBorder="1" applyFont="1" applyNumberFormat="1">
      <alignment horizontal="right" vertical="center"/>
    </xf>
    <xf borderId="25" fillId="0" fontId="1" numFmtId="4" xfId="0" applyAlignment="1" applyBorder="1" applyFont="1" applyNumberFormat="1">
      <alignment horizontal="right" vertical="center"/>
    </xf>
    <xf borderId="27" fillId="0" fontId="1" numFmtId="4" xfId="0" applyAlignment="1" applyBorder="1" applyFont="1" applyNumberFormat="1">
      <alignment horizontal="right" vertical="center"/>
    </xf>
    <xf borderId="26" fillId="10" fontId="1" numFmtId="0" xfId="0" applyAlignment="1" applyBorder="1" applyFont="1">
      <alignment shrinkToFit="0" vertical="center" wrapText="1"/>
    </xf>
    <xf borderId="26" fillId="0" fontId="1" numFmtId="0" xfId="0" applyAlignment="1" applyBorder="1" applyFont="1">
      <alignment shrinkToFit="0" vertical="center" wrapText="1"/>
    </xf>
    <xf borderId="69" fillId="8" fontId="20" numFmtId="0" xfId="0" applyAlignment="1" applyBorder="1" applyFont="1">
      <alignment horizontal="left" shrinkToFit="0" vertical="top" wrapText="1"/>
    </xf>
    <xf borderId="16" fillId="9" fontId="14" numFmtId="4" xfId="0" applyAlignment="1" applyBorder="1" applyFont="1" applyNumberFormat="1">
      <alignment horizontal="right" vertical="center"/>
    </xf>
    <xf borderId="57" fillId="8" fontId="14" numFmtId="10" xfId="0" applyAlignment="1" applyBorder="1" applyFont="1" applyNumberFormat="1">
      <alignment horizontal="right" vertical="center"/>
    </xf>
    <xf borderId="1" fillId="7" fontId="14" numFmtId="4" xfId="0" applyAlignment="1" applyBorder="1" applyFont="1" applyNumberFormat="1">
      <alignment horizontal="right" vertical="center"/>
    </xf>
    <xf borderId="44" fillId="7" fontId="1" numFmtId="0" xfId="0" applyAlignment="1" applyBorder="1" applyFont="1">
      <alignment vertical="center"/>
    </xf>
    <xf borderId="20" fillId="0" fontId="3" numFmtId="49" xfId="0" applyAlignment="1" applyBorder="1" applyFont="1" applyNumberFormat="1">
      <alignment horizontal="center" vertical="center"/>
    </xf>
    <xf borderId="33" fillId="0" fontId="4" numFmtId="0" xfId="0" applyAlignment="1" applyBorder="1" applyFont="1">
      <alignment shrinkToFit="0" vertical="center" wrapText="1"/>
    </xf>
    <xf borderId="58" fillId="0" fontId="1" numFmtId="0" xfId="0" applyAlignment="1" applyBorder="1" applyFont="1">
      <alignment horizontal="center" vertical="center"/>
    </xf>
    <xf borderId="21" fillId="0" fontId="4" numFmtId="4" xfId="0" applyAlignment="1" applyBorder="1" applyFont="1" applyNumberFormat="1">
      <alignment horizontal="right" vertical="center"/>
    </xf>
    <xf borderId="23" fillId="0" fontId="4" numFmtId="4" xfId="0" applyAlignment="1" applyBorder="1" applyFont="1" applyNumberFormat="1">
      <alignment horizontal="right" vertical="center"/>
    </xf>
    <xf borderId="92" fillId="0" fontId="1" numFmtId="4" xfId="0" applyAlignment="1" applyBorder="1" applyFont="1" applyNumberFormat="1">
      <alignment horizontal="right" vertical="center"/>
    </xf>
    <xf borderId="70" fillId="0" fontId="14" numFmtId="4" xfId="0" applyAlignment="1" applyBorder="1" applyFont="1" applyNumberFormat="1">
      <alignment horizontal="right" vertical="center"/>
    </xf>
    <xf borderId="91" fillId="0" fontId="14" numFmtId="4" xfId="0" applyAlignment="1" applyBorder="1" applyFont="1" applyNumberFormat="1">
      <alignment horizontal="right" vertical="center"/>
    </xf>
    <xf borderId="91" fillId="0" fontId="14" numFmtId="10" xfId="0" applyAlignment="1" applyBorder="1" applyFont="1" applyNumberFormat="1">
      <alignment horizontal="right" vertical="center"/>
    </xf>
    <xf borderId="72" fillId="0" fontId="1" numFmtId="0" xfId="0" applyAlignment="1" applyBorder="1" applyFont="1">
      <alignment shrinkToFit="0" vertical="center" wrapText="1"/>
    </xf>
    <xf borderId="25" fillId="0" fontId="14" numFmtId="4" xfId="0" applyAlignment="1" applyBorder="1" applyFont="1" applyNumberFormat="1">
      <alignment horizontal="right" vertical="center"/>
    </xf>
    <xf borderId="62" fillId="0" fontId="14" numFmtId="4" xfId="0" applyAlignment="1" applyBorder="1" applyFont="1" applyNumberFormat="1">
      <alignment horizontal="right" vertical="center"/>
    </xf>
    <xf borderId="62" fillId="0" fontId="14" numFmtId="10" xfId="0" applyAlignment="1" applyBorder="1" applyFont="1" applyNumberFormat="1">
      <alignment horizontal="right" vertical="center"/>
    </xf>
    <xf borderId="63" fillId="0" fontId="2" numFmtId="165" xfId="0" applyAlignment="1" applyBorder="1" applyFont="1" applyNumberFormat="1">
      <alignment vertical="center"/>
    </xf>
    <xf borderId="60" fillId="0" fontId="4" numFmtId="4" xfId="0" applyAlignment="1" applyBorder="1" applyFont="1" applyNumberFormat="1">
      <alignment horizontal="right" vertical="center"/>
    </xf>
    <xf borderId="65" fillId="0" fontId="1" numFmtId="4" xfId="0" applyAlignment="1" applyBorder="1" applyFont="1" applyNumberFormat="1">
      <alignment horizontal="right" vertical="center"/>
    </xf>
    <xf borderId="60" fillId="0" fontId="1" numFmtId="4" xfId="0" applyAlignment="1" applyBorder="1" applyFont="1" applyNumberFormat="1">
      <alignment horizontal="right" vertical="center"/>
    </xf>
    <xf borderId="93" fillId="10" fontId="1" numFmtId="0" xfId="0" applyAlignment="1" applyBorder="1" applyFont="1">
      <alignment shrinkToFit="0" vertical="center" wrapText="1"/>
    </xf>
    <xf borderId="65" fillId="0" fontId="4" numFmtId="4" xfId="0" applyAlignment="1" applyBorder="1" applyFont="1" applyNumberFormat="1">
      <alignment horizontal="right" vertical="center"/>
    </xf>
    <xf borderId="75" fillId="0" fontId="4" numFmtId="0" xfId="0" applyAlignment="1" applyBorder="1" applyFont="1">
      <alignment shrinkToFit="0" vertical="center" wrapText="1"/>
    </xf>
    <xf borderId="66" fillId="0" fontId="1" numFmtId="0" xfId="0" applyAlignment="1" applyBorder="1" applyFont="1">
      <alignment shrinkToFit="0" vertical="center" wrapText="1"/>
    </xf>
    <xf borderId="100" fillId="0" fontId="4" numFmtId="0" xfId="0" applyAlignment="1" applyBorder="1" applyFont="1">
      <alignment shrinkToFit="0" vertical="center" wrapText="1"/>
    </xf>
    <xf borderId="63" fillId="0" fontId="1" numFmtId="0" xfId="0" applyAlignment="1" applyBorder="1" applyFont="1">
      <alignment horizontal="center" vertical="center"/>
    </xf>
    <xf borderId="66" fillId="0" fontId="1" numFmtId="4" xfId="0" applyAlignment="1" applyBorder="1" applyFont="1" applyNumberFormat="1">
      <alignment horizontal="right" vertical="center"/>
    </xf>
    <xf borderId="94" fillId="0" fontId="1" numFmtId="4" xfId="0" applyAlignment="1" applyBorder="1" applyFont="1" applyNumberFormat="1">
      <alignment horizontal="right" vertical="center"/>
    </xf>
    <xf borderId="29" fillId="0" fontId="14" numFmtId="4" xfId="0" applyAlignment="1" applyBorder="1" applyFont="1" applyNumberFormat="1">
      <alignment horizontal="right" vertical="center"/>
    </xf>
    <xf borderId="101" fillId="0" fontId="14" numFmtId="4" xfId="0" applyAlignment="1" applyBorder="1" applyFont="1" applyNumberFormat="1">
      <alignment horizontal="right" vertical="center"/>
    </xf>
    <xf borderId="101" fillId="0" fontId="14" numFmtId="10" xfId="0" applyAlignment="1" applyBorder="1" applyFont="1" applyNumberFormat="1">
      <alignment horizontal="right" vertical="center"/>
    </xf>
    <xf borderId="30" fillId="0" fontId="1" numFmtId="0" xfId="0" applyAlignment="1" applyBorder="1" applyFont="1">
      <alignment shrinkToFit="0" vertical="center" wrapText="1"/>
    </xf>
    <xf borderId="47" fillId="9" fontId="2" numFmtId="165" xfId="0" applyAlignment="1" applyBorder="1" applyFont="1" applyNumberFormat="1">
      <alignment horizontal="center" vertical="center"/>
    </xf>
    <xf borderId="82" fillId="7" fontId="3" numFmtId="0" xfId="0" applyAlignment="1" applyBorder="1" applyFont="1">
      <alignment vertical="center"/>
    </xf>
    <xf borderId="59" fillId="0" fontId="1" numFmtId="0" xfId="0" applyAlignment="1" applyBorder="1" applyFont="1">
      <alignment shrinkToFit="0" vertical="center" wrapText="1"/>
    </xf>
    <xf borderId="27" fillId="2" fontId="4" numFmtId="4" xfId="0" applyAlignment="1" applyBorder="1" applyFont="1" applyNumberFormat="1">
      <alignment horizontal="right" vertical="center"/>
    </xf>
    <xf borderId="65" fillId="0" fontId="14" numFmtId="4" xfId="0" applyAlignment="1" applyBorder="1" applyFont="1" applyNumberFormat="1">
      <alignment horizontal="right" vertical="center"/>
    </xf>
    <xf borderId="74" fillId="0" fontId="3" numFmtId="49" xfId="0" applyAlignment="1" applyBorder="1" applyFont="1" applyNumberFormat="1">
      <alignment horizontal="center" vertical="center"/>
    </xf>
    <xf borderId="82" fillId="9" fontId="2" numFmtId="165" xfId="0" applyAlignment="1" applyBorder="1" applyFont="1" applyNumberFormat="1">
      <alignment horizontal="center" vertical="center"/>
    </xf>
    <xf borderId="47" fillId="9" fontId="2" numFmtId="4" xfId="0" applyAlignment="1" applyBorder="1" applyFont="1" applyNumberFormat="1">
      <alignment horizontal="right" vertical="center"/>
    </xf>
    <xf borderId="90" fillId="0" fontId="2" numFmtId="165" xfId="0" applyAlignment="1" applyBorder="1" applyFont="1" applyNumberFormat="1">
      <alignment vertical="top"/>
    </xf>
    <xf borderId="51" fillId="0" fontId="3" numFmtId="168" xfId="0" applyAlignment="1" applyBorder="1" applyFont="1" applyNumberFormat="1">
      <alignment horizontal="center" vertical="top"/>
    </xf>
    <xf borderId="102" fillId="0" fontId="4" numFmtId="0" xfId="0" applyAlignment="1" applyBorder="1" applyFont="1">
      <alignment shrinkToFit="0" vertical="top" wrapText="1"/>
    </xf>
    <xf borderId="51" fillId="0" fontId="4" numFmtId="0" xfId="0" applyAlignment="1" applyBorder="1" applyFont="1">
      <alignment horizontal="center" vertical="top"/>
    </xf>
    <xf borderId="91" fillId="0" fontId="4" numFmtId="4" xfId="0" applyAlignment="1" applyBorder="1" applyFont="1" applyNumberFormat="1">
      <alignment horizontal="right" vertical="top"/>
    </xf>
    <xf borderId="71" fillId="0" fontId="4" numFmtId="4" xfId="0" applyAlignment="1" applyBorder="1" applyFont="1" applyNumberFormat="1">
      <alignment horizontal="right" vertical="top"/>
    </xf>
    <xf borderId="72" fillId="0" fontId="1" numFmtId="4" xfId="0" applyAlignment="1" applyBorder="1" applyFont="1" applyNumberFormat="1">
      <alignment horizontal="right" vertical="top"/>
    </xf>
    <xf borderId="71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91" fillId="0" fontId="14" numFmtId="4" xfId="0" applyAlignment="1" applyBorder="1" applyFont="1" applyNumberFormat="1">
      <alignment horizontal="right" vertical="top"/>
    </xf>
    <xf borderId="72" fillId="0" fontId="1" numFmtId="0" xfId="0" applyAlignment="1" applyBorder="1" applyFont="1">
      <alignment shrinkToFit="0" vertical="top" wrapText="1"/>
    </xf>
    <xf borderId="24" fillId="0" fontId="3" numFmtId="168" xfId="0" applyAlignment="1" applyBorder="1" applyFont="1" applyNumberFormat="1">
      <alignment horizontal="center" vertical="top"/>
    </xf>
    <xf borderId="24" fillId="0" fontId="4" numFmtId="0" xfId="0" applyAlignment="1" applyBorder="1" applyFont="1">
      <alignment horizontal="center" vertical="top"/>
    </xf>
    <xf borderId="61" fillId="0" fontId="4" numFmtId="4" xfId="0" applyAlignment="1" applyBorder="1" applyFont="1" applyNumberFormat="1">
      <alignment horizontal="right" vertical="top"/>
    </xf>
    <xf borderId="61" fillId="0" fontId="1" numFmtId="4" xfId="0" applyAlignment="1" applyBorder="1" applyFont="1" applyNumberFormat="1">
      <alignment horizontal="right" vertical="top"/>
    </xf>
    <xf borderId="28" fillId="0" fontId="4" numFmtId="0" xfId="0" applyAlignment="1" applyBorder="1" applyFont="1">
      <alignment horizontal="center" vertical="top"/>
    </xf>
    <xf borderId="68" fillId="0" fontId="4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100" fillId="0" fontId="4" numFmtId="0" xfId="0" applyAlignment="1" applyBorder="1" applyFont="1">
      <alignment shrinkToFit="0" vertical="top" wrapText="1"/>
    </xf>
    <xf borderId="33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62" fillId="0" fontId="1" numFmtId="4" xfId="0" applyAlignment="1" applyBorder="1" applyFont="1" applyNumberFormat="1">
      <alignment horizontal="right" vertical="top"/>
    </xf>
    <xf borderId="103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91" fillId="0" fontId="14" numFmtId="10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4" fillId="0" fontId="1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25" fillId="0" fontId="14" numFmtId="4" xfId="0" applyAlignment="1" applyBorder="1" applyFont="1" applyNumberFormat="1">
      <alignment horizontal="right" vertical="top"/>
    </xf>
    <xf borderId="28" fillId="0" fontId="3" numFmtId="168" xfId="0" applyAlignment="1" applyBorder="1" applyFont="1" applyNumberFormat="1">
      <alignment horizontal="center" vertical="top"/>
    </xf>
    <xf borderId="28" fillId="0" fontId="1" numFmtId="0" xfId="0" applyAlignment="1" applyBorder="1" applyFont="1">
      <alignment horizontal="center" vertical="top"/>
    </xf>
    <xf borderId="94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74" fillId="0" fontId="3" numFmtId="168" xfId="0" applyAlignment="1" applyBorder="1" applyFont="1" applyNumberFormat="1">
      <alignment horizontal="center" vertical="top"/>
    </xf>
    <xf borderId="74" fillId="0" fontId="1" numFmtId="0" xfId="0" applyAlignment="1" applyBorder="1" applyFont="1">
      <alignment horizontal="center" vertical="top"/>
    </xf>
    <xf borderId="29" fillId="0" fontId="14" numFmtId="4" xfId="0" applyAlignment="1" applyBorder="1" applyFont="1" applyNumberFormat="1">
      <alignment horizontal="right" vertical="top"/>
    </xf>
    <xf borderId="101" fillId="0" fontId="14" numFmtId="4" xfId="0" applyAlignment="1" applyBorder="1" applyFont="1" applyNumberFormat="1">
      <alignment horizontal="right" vertical="top"/>
    </xf>
    <xf borderId="101" fillId="0" fontId="14" numFmtId="10" xfId="0" applyAlignment="1" applyBorder="1" applyFont="1" applyNumberFormat="1">
      <alignment horizontal="right" vertical="top"/>
    </xf>
    <xf borderId="74" fillId="0" fontId="1" numFmtId="0" xfId="0" applyAlignment="1" applyBorder="1" applyFont="1">
      <alignment shrinkToFit="0" vertical="top" wrapText="1"/>
    </xf>
    <xf borderId="24" fillId="0" fontId="2" numFmtId="165" xfId="0" applyAlignment="1" applyBorder="1" applyFont="1" applyNumberFormat="1">
      <alignment vertical="top"/>
    </xf>
    <xf borderId="28" fillId="0" fontId="2" numFmtId="165" xfId="0" applyAlignment="1" applyBorder="1" applyFont="1" applyNumberFormat="1">
      <alignment vertical="top"/>
    </xf>
    <xf borderId="74" fillId="0" fontId="14" numFmtId="4" xfId="0" applyAlignment="1" applyBorder="1" applyFont="1" applyNumberFormat="1">
      <alignment horizontal="right" vertical="top"/>
    </xf>
    <xf borderId="104" fillId="9" fontId="19" numFmtId="165" xfId="0" applyAlignment="1" applyBorder="1" applyFont="1" applyNumberFormat="1">
      <alignment horizontal="left" shrinkToFit="0" vertical="center" wrapText="1"/>
    </xf>
    <xf borderId="105" fillId="0" fontId="10" numFmtId="0" xfId="0" applyBorder="1" applyFont="1"/>
    <xf borderId="106" fillId="0" fontId="10" numFmtId="0" xfId="0" applyBorder="1" applyFont="1"/>
    <xf borderId="47" fillId="7" fontId="1" numFmtId="0" xfId="0" applyAlignment="1" applyBorder="1" applyFont="1">
      <alignment horizontal="center" vertical="center"/>
    </xf>
    <xf borderId="20" fillId="0" fontId="3" numFmtId="168" xfId="0" applyAlignment="1" applyBorder="1" applyFont="1" applyNumberFormat="1">
      <alignment horizontal="center" vertical="top"/>
    </xf>
    <xf borderId="90" fillId="0" fontId="1" numFmtId="0" xfId="0" applyAlignment="1" applyBorder="1" applyFont="1">
      <alignment shrinkToFit="0" vertical="top" wrapText="1"/>
    </xf>
    <xf borderId="107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64" fillId="0" fontId="1" numFmtId="0" xfId="0" applyAlignment="1" applyBorder="1" applyFont="1">
      <alignment shrinkToFit="0" vertical="top" wrapText="1"/>
    </xf>
    <xf borderId="67" fillId="0" fontId="1" numFmtId="0" xfId="0" applyAlignment="1" applyBorder="1" applyFont="1">
      <alignment shrinkToFit="0" vertical="top" wrapText="1"/>
    </xf>
    <xf borderId="99" fillId="9" fontId="2" numFmtId="0" xfId="0" applyAlignment="1" applyBorder="1" applyFont="1">
      <alignment horizontal="center" vertical="center"/>
    </xf>
    <xf borderId="42" fillId="7" fontId="3" numFmtId="0" xfId="0" applyAlignment="1" applyBorder="1" applyFont="1">
      <alignment horizontal="center" vertical="center"/>
    </xf>
    <xf borderId="108" fillId="8" fontId="20" numFmtId="0" xfId="0" applyAlignment="1" applyBorder="1" applyFont="1">
      <alignment horizontal="left" shrinkToFit="0" vertical="top" wrapText="1"/>
    </xf>
    <xf borderId="109" fillId="8" fontId="2" numFmtId="4" xfId="0" applyAlignment="1" applyBorder="1" applyFont="1" applyNumberFormat="1">
      <alignment horizontal="right" vertical="top"/>
    </xf>
    <xf borderId="51" fillId="8" fontId="2" numFmtId="4" xfId="0" applyAlignment="1" applyBorder="1" applyFont="1" applyNumberFormat="1">
      <alignment horizontal="right" vertical="top"/>
    </xf>
    <xf borderId="62" fillId="0" fontId="1" numFmtId="0" xfId="0" applyAlignment="1" applyBorder="1" applyFont="1">
      <alignment shrinkToFit="0" vertical="top" wrapText="1"/>
    </xf>
    <xf borderId="61" fillId="0" fontId="1" numFmtId="0" xfId="0" applyAlignment="1" applyBorder="1" applyFont="1">
      <alignment shrinkToFit="0" vertical="top" wrapText="1"/>
    </xf>
    <xf borderId="100" fillId="0" fontId="1" numFmtId="4" xfId="0" applyAlignment="1" applyBorder="1" applyFont="1" applyNumberFormat="1">
      <alignment horizontal="right" vertical="top"/>
    </xf>
    <xf borderId="53" fillId="8" fontId="2" numFmtId="165" xfId="0" applyAlignment="1" applyBorder="1" applyFont="1" applyNumberFormat="1">
      <alignment vertical="top"/>
    </xf>
    <xf borderId="110" fillId="8" fontId="3" numFmtId="49" xfId="0" applyAlignment="1" applyBorder="1" applyFont="1" applyNumberFormat="1">
      <alignment horizontal="center" vertical="top"/>
    </xf>
    <xf borderId="108" fillId="8" fontId="2" numFmtId="0" xfId="0" applyAlignment="1" applyBorder="1" applyFont="1">
      <alignment shrinkToFit="0" vertical="top" wrapText="1"/>
    </xf>
    <xf borderId="50" fillId="8" fontId="2" numFmtId="165" xfId="0" applyAlignment="1" applyBorder="1" applyFont="1" applyNumberFormat="1">
      <alignment vertical="center"/>
    </xf>
    <xf borderId="51" fillId="8" fontId="3" numFmtId="49" xfId="0" applyAlignment="1" applyBorder="1" applyFont="1" applyNumberFormat="1">
      <alignment horizontal="center" vertical="center"/>
    </xf>
    <xf borderId="69" fillId="8" fontId="19" numFmtId="0" xfId="0" applyAlignment="1" applyBorder="1" applyFont="1">
      <alignment horizontal="left" shrinkToFit="0" vertical="center" wrapText="1"/>
    </xf>
    <xf borderId="50" fillId="8" fontId="2" numFmtId="0" xfId="0" applyAlignment="1" applyBorder="1" applyFont="1">
      <alignment horizontal="center" vertical="center"/>
    </xf>
    <xf borderId="70" fillId="8" fontId="2" numFmtId="4" xfId="0" applyAlignment="1" applyBorder="1" applyFont="1" applyNumberFormat="1">
      <alignment horizontal="right" vertical="center"/>
    </xf>
    <xf borderId="71" fillId="8" fontId="2" numFmtId="4" xfId="0" applyAlignment="1" applyBorder="1" applyFont="1" applyNumberFormat="1">
      <alignment horizontal="right" vertical="center"/>
    </xf>
    <xf borderId="72" fillId="8" fontId="2" numFmtId="4" xfId="0" applyAlignment="1" applyBorder="1" applyFont="1" applyNumberFormat="1">
      <alignment horizontal="right" vertical="center"/>
    </xf>
    <xf borderId="108" fillId="8" fontId="2" numFmtId="0" xfId="0" applyAlignment="1" applyBorder="1" applyFont="1">
      <alignment shrinkToFit="0" vertical="center" wrapText="1"/>
    </xf>
    <xf borderId="64" fillId="0" fontId="1" numFmtId="0" xfId="0" applyAlignment="1" applyBorder="1" applyFont="1">
      <alignment shrinkToFit="0" vertical="center" wrapText="1"/>
    </xf>
    <xf borderId="25" fillId="0" fontId="1" numFmtId="4" xfId="0" applyAlignment="1" applyBorder="1" applyFont="1" applyNumberFormat="1">
      <alignment horizontal="right" readingOrder="0" vertical="center"/>
    </xf>
    <xf borderId="27" fillId="0" fontId="1" numFmtId="4" xfId="0" applyAlignment="1" applyBorder="1" applyFont="1" applyNumberFormat="1">
      <alignment horizontal="right" readingOrder="0" vertical="center"/>
    </xf>
    <xf borderId="68" fillId="0" fontId="14" numFmtId="4" xfId="0" applyAlignment="1" applyBorder="1" applyFont="1" applyNumberFormat="1">
      <alignment horizontal="right" vertical="center"/>
    </xf>
    <xf borderId="26" fillId="0" fontId="1" numFmtId="4" xfId="0" applyAlignment="1" applyBorder="1" applyFont="1" applyNumberFormat="1">
      <alignment horizontal="right" readingOrder="0" vertical="center"/>
    </xf>
    <xf borderId="64" fillId="0" fontId="1" numFmtId="0" xfId="0" applyAlignment="1" applyBorder="1" applyFont="1">
      <alignment readingOrder="0" shrinkToFit="0" vertical="center" wrapText="1"/>
    </xf>
    <xf borderId="63" fillId="0" fontId="4" numFmtId="0" xfId="0" applyAlignment="1" applyBorder="1" applyFont="1">
      <alignment horizontal="center" vertical="center"/>
    </xf>
    <xf borderId="67" fillId="0" fontId="1" numFmtId="0" xfId="0" applyAlignment="1" applyBorder="1" applyFont="1">
      <alignment shrinkToFit="0" vertical="center" wrapText="1"/>
    </xf>
    <xf borderId="63" fillId="0" fontId="3" numFmtId="166" xfId="0" applyAlignment="1" applyBorder="1" applyFont="1" applyNumberFormat="1">
      <alignment vertical="center"/>
    </xf>
    <xf borderId="25" fillId="0" fontId="4" numFmtId="4" xfId="0" applyAlignment="1" applyBorder="1" applyFont="1" applyNumberFormat="1">
      <alignment horizontal="right" readingOrder="0" vertical="center"/>
    </xf>
    <xf borderId="65" fillId="0" fontId="1" numFmtId="4" xfId="0" applyAlignment="1" applyBorder="1" applyFont="1" applyNumberFormat="1">
      <alignment horizontal="right" readingOrder="0" vertical="center"/>
    </xf>
    <xf borderId="60" fillId="0" fontId="1" numFmtId="4" xfId="0" applyAlignment="1" applyBorder="1" applyFont="1" applyNumberFormat="1">
      <alignment horizontal="right" readingOrder="0" vertical="center"/>
    </xf>
    <xf borderId="87" fillId="0" fontId="4" numFmtId="0" xfId="0" applyAlignment="1" applyBorder="1" applyFont="1">
      <alignment shrinkToFit="0" vertical="center" wrapText="1"/>
    </xf>
    <xf borderId="86" fillId="0" fontId="1" numFmtId="0" xfId="0" applyAlignment="1" applyBorder="1" applyFont="1">
      <alignment horizontal="center" vertical="center"/>
    </xf>
    <xf borderId="41" fillId="9" fontId="19" numFmtId="165" xfId="0" applyAlignment="1" applyBorder="1" applyFont="1" applyNumberFormat="1">
      <alignment vertical="center"/>
    </xf>
    <xf borderId="1" fillId="9" fontId="2" numFmtId="165" xfId="0" applyAlignment="1" applyBorder="1" applyFont="1" applyNumberFormat="1">
      <alignment horizontal="center" vertical="center"/>
    </xf>
    <xf borderId="47" fillId="9" fontId="2" numFmtId="0" xfId="0" applyAlignment="1" applyBorder="1" applyFont="1">
      <alignment shrinkToFit="0" vertical="center" wrapText="1"/>
    </xf>
    <xf borderId="43" fillId="9" fontId="2" numFmtId="0" xfId="0" applyAlignment="1" applyBorder="1" applyFont="1">
      <alignment horizontal="center" vertical="center"/>
    </xf>
    <xf borderId="45" fillId="6" fontId="2" numFmtId="165" xfId="0" applyAlignment="1" applyBorder="1" applyFont="1" applyNumberFormat="1">
      <alignment vertical="center"/>
    </xf>
    <xf borderId="46" fillId="6" fontId="2" numFmtId="165" xfId="0" applyAlignment="1" applyBorder="1" applyFont="1" applyNumberFormat="1">
      <alignment horizontal="center" vertical="center"/>
    </xf>
    <xf borderId="46" fillId="6" fontId="2" numFmtId="0" xfId="0" applyAlignment="1" applyBorder="1" applyFont="1">
      <alignment shrinkToFit="0" vertical="center" wrapText="1"/>
    </xf>
    <xf borderId="46" fillId="6" fontId="2" numFmtId="0" xfId="0" applyAlignment="1" applyBorder="1" applyFont="1">
      <alignment horizontal="center" vertical="center"/>
    </xf>
    <xf borderId="45" fillId="6" fontId="2" numFmtId="4" xfId="0" applyAlignment="1" applyBorder="1" applyFont="1" applyNumberFormat="1">
      <alignment horizontal="right" vertical="center"/>
    </xf>
    <xf borderId="49" fillId="6" fontId="2" numFmtId="4" xfId="0" applyAlignment="1" applyBorder="1" applyFont="1" applyNumberFormat="1">
      <alignment horizontal="right" vertical="center"/>
    </xf>
    <xf borderId="99" fillId="6" fontId="2" numFmtId="4" xfId="0" applyAlignment="1" applyBorder="1" applyFont="1" applyNumberFormat="1">
      <alignment horizontal="right" vertical="center"/>
    </xf>
    <xf borderId="57" fillId="6" fontId="14" numFmtId="10" xfId="0" applyAlignment="1" applyBorder="1" applyFont="1" applyNumberFormat="1">
      <alignment horizontal="right" vertical="center"/>
    </xf>
    <xf borderId="81" fillId="6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5" fillId="6" fontId="3" numFmtId="165" xfId="0" applyAlignment="1" applyBorder="1" applyFont="1" applyNumberFormat="1">
      <alignment horizontal="left" vertical="center"/>
    </xf>
    <xf borderId="49" fillId="6" fontId="2" numFmtId="0" xfId="0" applyAlignment="1" applyBorder="1" applyFont="1">
      <alignment horizontal="center" vertical="center"/>
    </xf>
    <xf borderId="17" fillId="6" fontId="2" numFmtId="4" xfId="0" applyAlignment="1" applyBorder="1" applyFont="1" applyNumberFormat="1">
      <alignment horizontal="right" vertical="center"/>
    </xf>
    <xf borderId="17" fillId="6" fontId="14" numFmtId="4" xfId="0" applyAlignment="1" applyBorder="1" applyFont="1" applyNumberFormat="1">
      <alignment horizontal="right" vertical="center"/>
    </xf>
    <xf borderId="16" fillId="6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3" fillId="0" fontId="1" numFmtId="0" xfId="0" applyAlignment="1" applyBorder="1" applyFont="1">
      <alignment shrinkToFit="0" wrapText="1"/>
    </xf>
    <xf borderId="33" fillId="0" fontId="2" numFmtId="0" xfId="0" applyAlignment="1" applyBorder="1" applyFont="1">
      <alignment horizontal="center"/>
    </xf>
    <xf borderId="33" fillId="0" fontId="1" numFmtId="0" xfId="0" applyBorder="1" applyFont="1"/>
    <xf borderId="33" fillId="0" fontId="1" numFmtId="4" xfId="0" applyAlignment="1" applyBorder="1" applyFont="1" applyNumberFormat="1">
      <alignment horizontal="right"/>
    </xf>
    <xf borderId="33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left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32" numFmtId="0" xfId="0" applyAlignment="1" applyFont="1">
      <alignment horizontal="right"/>
    </xf>
    <xf borderId="0" fillId="0" fontId="32" numFmtId="0" xfId="0" applyAlignment="1" applyFont="1">
      <alignment horizontal="right" shrinkToFit="0" wrapText="1"/>
    </xf>
    <xf borderId="0" fillId="0" fontId="33" numFmtId="0" xfId="0" applyAlignment="1" applyFont="1">
      <alignment horizontal="center" shrinkToFit="0" wrapText="1"/>
    </xf>
    <xf borderId="0" fillId="0" fontId="34" numFmtId="0" xfId="0" applyAlignment="1" applyFont="1">
      <alignment horizontal="center" shrinkToFit="0" wrapText="1"/>
    </xf>
    <xf borderId="92" fillId="7" fontId="8" numFmtId="0" xfId="0" applyAlignment="1" applyBorder="1" applyFont="1">
      <alignment horizontal="center" shrinkToFit="0" vertical="center" wrapText="1"/>
    </xf>
    <xf borderId="59" fillId="0" fontId="10" numFmtId="0" xfId="0" applyBorder="1" applyFont="1"/>
    <xf borderId="61" fillId="0" fontId="10" numFmtId="0" xfId="0" applyBorder="1" applyFont="1"/>
    <xf borderId="92" fillId="7" fontId="8" numFmtId="4" xfId="0" applyAlignment="1" applyBorder="1" applyFont="1" applyNumberFormat="1">
      <alignment horizontal="center" shrinkToFit="0" vertical="center" wrapText="1"/>
    </xf>
    <xf borderId="27" fillId="0" fontId="8" numFmtId="0" xfId="0" applyAlignment="1" applyBorder="1" applyFont="1">
      <alignment horizontal="center" shrinkToFit="0" vertical="center" wrapText="1"/>
    </xf>
    <xf borderId="27" fillId="0" fontId="8" numFmtId="4" xfId="0" applyAlignment="1" applyBorder="1" applyFont="1" applyNumberFormat="1">
      <alignment horizontal="center" shrinkToFit="0" vertical="center" wrapText="1"/>
    </xf>
    <xf borderId="27" fillId="0" fontId="0" numFmtId="49" xfId="0" applyAlignment="1" applyBorder="1" applyFont="1" applyNumberFormat="1">
      <alignment horizontal="right" shrinkToFit="0" wrapText="1"/>
    </xf>
    <xf borderId="27" fillId="0" fontId="0" numFmtId="0" xfId="0" applyAlignment="1" applyBorder="1" applyFont="1">
      <alignment shrinkToFit="0" wrapText="1"/>
    </xf>
    <xf borderId="27" fillId="0" fontId="0" numFmtId="4" xfId="0" applyBorder="1" applyFont="1" applyNumberFormat="1"/>
    <xf borderId="0" fillId="0" fontId="8" numFmtId="0" xfId="0" applyAlignment="1" applyFont="1">
      <alignment shrinkToFit="0" wrapText="1"/>
    </xf>
    <xf borderId="92" fillId="0" fontId="8" numFmtId="0" xfId="0" applyAlignment="1" applyBorder="1" applyFont="1">
      <alignment horizontal="right" shrinkToFit="0" wrapText="1"/>
    </xf>
    <xf borderId="27" fillId="0" fontId="8" numFmtId="4" xfId="0" applyAlignment="1" applyBorder="1" applyFont="1" applyNumberFormat="1">
      <alignment shrinkToFit="0" wrapText="1"/>
    </xf>
    <xf borderId="27" fillId="0" fontId="8" numFmtId="0" xfId="0" applyAlignment="1" applyBorder="1" applyFont="1">
      <alignment shrinkToFit="0" wrapText="1"/>
    </xf>
    <xf borderId="0" fillId="0" fontId="8" numFmtId="0" xfId="0" applyFont="1"/>
    <xf borderId="0" fillId="0" fontId="35" numFmtId="0" xfId="0" applyFont="1"/>
    <xf borderId="0" fillId="0" fontId="35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9.63"/>
    <col customWidth="1" min="3" max="8" width="15.63"/>
    <col customWidth="1" min="9" max="9" width="9.63"/>
    <col customWidth="1" min="10" max="10" width="15.63"/>
    <col customWidth="1" min="11" max="11" width="9.63"/>
    <col customWidth="1" min="12" max="12" width="15.63"/>
    <col customWidth="1" min="13" max="13" width="9.63"/>
    <col customWidth="1" min="14" max="14" width="15.63"/>
    <col customWidth="1" min="15" max="23" width="3.63"/>
    <col customWidth="1" min="24" max="26" width="7.38"/>
    <col customWidth="1" min="27" max="31" width="8.38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5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5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4</v>
      </c>
      <c r="B10" s="2"/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/>
      <c r="AB10" s="8"/>
      <c r="AC10" s="8"/>
      <c r="AD10" s="8"/>
      <c r="AE10" s="8"/>
    </row>
    <row r="11" ht="14.25" customHeight="1">
      <c r="A11" s="4" t="s">
        <v>5</v>
      </c>
      <c r="B11" s="2"/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/>
      <c r="AB11" s="8"/>
      <c r="AC11" s="8"/>
      <c r="AD11" s="8"/>
      <c r="AE11" s="8"/>
    </row>
    <row r="12" ht="14.25" customHeight="1">
      <c r="A12" s="4" t="s">
        <v>6</v>
      </c>
      <c r="B12" s="2"/>
      <c r="C12" s="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</row>
    <row r="13" ht="14.25" customHeight="1">
      <c r="A13" s="4" t="s">
        <v>7</v>
      </c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/>
      <c r="AB13" s="8"/>
      <c r="AC13" s="8"/>
      <c r="AD13" s="8"/>
      <c r="AE13" s="8"/>
    </row>
    <row r="14" ht="14.25" customHeight="1">
      <c r="A14" s="10" t="s">
        <v>8</v>
      </c>
      <c r="B14" s="2"/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</row>
    <row r="15" ht="14.25" customHeight="1">
      <c r="A15" s="10" t="s">
        <v>9</v>
      </c>
      <c r="B15" s="2"/>
      <c r="C15" s="1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/>
      <c r="AB15" s="8"/>
      <c r="AC15" s="8"/>
      <c r="AD15" s="8"/>
      <c r="AE15" s="8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4"/>
      <c r="B18" s="15" t="s">
        <v>10</v>
      </c>
      <c r="O18" s="16"/>
      <c r="P18" s="17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>
      <c r="A19" s="14"/>
      <c r="B19" s="15" t="s">
        <v>11</v>
      </c>
      <c r="O19" s="16"/>
      <c r="P19" s="17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>
      <c r="A20" s="14"/>
      <c r="B20" s="18" t="s">
        <v>12</v>
      </c>
      <c r="O20" s="16"/>
      <c r="P20" s="17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ht="15.75" customHeight="1">
      <c r="A21" s="14"/>
      <c r="B21" s="4"/>
      <c r="C21" s="2"/>
      <c r="D21" s="19"/>
      <c r="E21" s="19"/>
      <c r="F21" s="19"/>
      <c r="G21" s="19"/>
      <c r="H21" s="19"/>
      <c r="I21" s="19"/>
      <c r="J21" s="20"/>
      <c r="K21" s="19"/>
      <c r="L21" s="20"/>
      <c r="M21" s="19"/>
      <c r="N21" s="20"/>
      <c r="O21" s="16"/>
      <c r="P21" s="17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ht="15.75" customHeight="1">
      <c r="A22" s="8"/>
      <c r="B22" s="8"/>
      <c r="C22" s="8"/>
      <c r="D22" s="21"/>
      <c r="E22" s="21"/>
      <c r="F22" s="21"/>
      <c r="G22" s="21"/>
      <c r="H22" s="21"/>
      <c r="I22" s="21"/>
      <c r="J22" s="22"/>
      <c r="K22" s="21"/>
      <c r="L22" s="22"/>
      <c r="M22" s="21"/>
      <c r="N22" s="22"/>
      <c r="O22" s="21"/>
      <c r="P22" s="22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ht="30.0" customHeight="1">
      <c r="A23" s="23"/>
      <c r="B23" s="24" t="s">
        <v>13</v>
      </c>
      <c r="C23" s="25"/>
      <c r="D23" s="26" t="s">
        <v>14</v>
      </c>
      <c r="E23" s="27"/>
      <c r="F23" s="27"/>
      <c r="G23" s="27"/>
      <c r="H23" s="27"/>
      <c r="I23" s="27"/>
      <c r="J23" s="28"/>
      <c r="K23" s="24" t="s">
        <v>15</v>
      </c>
      <c r="L23" s="25"/>
      <c r="M23" s="24" t="s">
        <v>16</v>
      </c>
      <c r="N23" s="25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ht="135.0" customHeight="1">
      <c r="A24" s="30"/>
      <c r="B24" s="31"/>
      <c r="C24" s="32"/>
      <c r="D24" s="33" t="s">
        <v>17</v>
      </c>
      <c r="E24" s="34" t="s">
        <v>18</v>
      </c>
      <c r="F24" s="34" t="s">
        <v>19</v>
      </c>
      <c r="G24" s="34" t="s">
        <v>20</v>
      </c>
      <c r="H24" s="34" t="s">
        <v>21</v>
      </c>
      <c r="I24" s="35" t="s">
        <v>22</v>
      </c>
      <c r="J24" s="32"/>
      <c r="K24" s="31"/>
      <c r="L24" s="32"/>
      <c r="M24" s="31"/>
      <c r="N24" s="32"/>
      <c r="O24" s="8"/>
      <c r="P24" s="8"/>
      <c r="Q24" s="36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ht="37.5" customHeight="1">
      <c r="A25" s="37"/>
      <c r="B25" s="38" t="s">
        <v>23</v>
      </c>
      <c r="C25" s="39" t="s">
        <v>24</v>
      </c>
      <c r="D25" s="38" t="s">
        <v>24</v>
      </c>
      <c r="E25" s="40" t="s">
        <v>24</v>
      </c>
      <c r="F25" s="40" t="s">
        <v>24</v>
      </c>
      <c r="G25" s="40" t="s">
        <v>24</v>
      </c>
      <c r="H25" s="40" t="s">
        <v>24</v>
      </c>
      <c r="I25" s="40" t="s">
        <v>23</v>
      </c>
      <c r="J25" s="41" t="s">
        <v>25</v>
      </c>
      <c r="K25" s="38" t="s">
        <v>23</v>
      </c>
      <c r="L25" s="39" t="s">
        <v>24</v>
      </c>
      <c r="M25" s="42" t="s">
        <v>23</v>
      </c>
      <c r="N25" s="43" t="s">
        <v>24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ht="30.0" customHeight="1">
      <c r="A26" s="45" t="s">
        <v>26</v>
      </c>
      <c r="B26" s="46" t="s">
        <v>27</v>
      </c>
      <c r="C26" s="47" t="s">
        <v>28</v>
      </c>
      <c r="D26" s="46" t="s">
        <v>29</v>
      </c>
      <c r="E26" s="48" t="s">
        <v>30</v>
      </c>
      <c r="F26" s="48" t="s">
        <v>31</v>
      </c>
      <c r="G26" s="48" t="s">
        <v>32</v>
      </c>
      <c r="H26" s="48" t="s">
        <v>33</v>
      </c>
      <c r="I26" s="48" t="s">
        <v>34</v>
      </c>
      <c r="J26" s="47" t="s">
        <v>35</v>
      </c>
      <c r="K26" s="46" t="s">
        <v>36</v>
      </c>
      <c r="L26" s="47" t="s">
        <v>37</v>
      </c>
      <c r="M26" s="46" t="s">
        <v>38</v>
      </c>
      <c r="N26" s="47" t="s">
        <v>39</v>
      </c>
      <c r="O26" s="49"/>
      <c r="P26" s="49"/>
      <c r="Q26" s="50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ht="30.0" customHeight="1">
      <c r="A27" s="51" t="s">
        <v>40</v>
      </c>
      <c r="B27" s="52">
        <f t="shared" ref="B27:B29" si="1">C27/N27</f>
        <v>1</v>
      </c>
      <c r="C27" s="53">
        <f>'Кошторис  витрат'!G183</f>
        <v>749534.6</v>
      </c>
      <c r="D27" s="54">
        <v>0.0</v>
      </c>
      <c r="E27" s="55">
        <v>0.0</v>
      </c>
      <c r="F27" s="55">
        <v>0.0</v>
      </c>
      <c r="G27" s="55">
        <v>0.0</v>
      </c>
      <c r="H27" s="55">
        <v>0.0</v>
      </c>
      <c r="I27" s="56">
        <f t="shared" ref="I27:I29" si="2">J27/N27</f>
        <v>0</v>
      </c>
      <c r="J27" s="53">
        <f t="shared" ref="J27:J29" si="3">D27+E27+F27+G27+H27</f>
        <v>0</v>
      </c>
      <c r="K27" s="52">
        <f t="shared" ref="K27:K29" si="4">L27/N27</f>
        <v>0</v>
      </c>
      <c r="L27" s="53">
        <f>'Кошторис  витрат'!S183</f>
        <v>0</v>
      </c>
      <c r="M27" s="57">
        <v>1.0</v>
      </c>
      <c r="N27" s="58">
        <f t="shared" ref="N27:N29" si="5">C27+J27+L27</f>
        <v>749534.6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ht="30.0" customHeight="1">
      <c r="A28" s="59" t="s">
        <v>41</v>
      </c>
      <c r="B28" s="60">
        <f t="shared" si="1"/>
        <v>1</v>
      </c>
      <c r="C28" s="61">
        <f>'Кошторис  витрат'!J183</f>
        <v>748066.019</v>
      </c>
      <c r="D28" s="62">
        <v>0.0</v>
      </c>
      <c r="E28" s="63">
        <v>0.0</v>
      </c>
      <c r="F28" s="63">
        <v>0.0</v>
      </c>
      <c r="G28" s="63">
        <v>0.0</v>
      </c>
      <c r="H28" s="63">
        <v>0.0</v>
      </c>
      <c r="I28" s="64">
        <f t="shared" si="2"/>
        <v>0</v>
      </c>
      <c r="J28" s="61">
        <f t="shared" si="3"/>
        <v>0</v>
      </c>
      <c r="K28" s="60">
        <f t="shared" si="4"/>
        <v>0</v>
      </c>
      <c r="L28" s="61">
        <f>'Кошторис  витрат'!V183</f>
        <v>0</v>
      </c>
      <c r="M28" s="65">
        <v>1.0</v>
      </c>
      <c r="N28" s="66">
        <f t="shared" si="5"/>
        <v>748066.019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ht="30.0" customHeight="1">
      <c r="A29" s="67" t="s">
        <v>42</v>
      </c>
      <c r="B29" s="68">
        <f t="shared" si="1"/>
        <v>1</v>
      </c>
      <c r="C29" s="69">
        <v>562150.0</v>
      </c>
      <c r="D29" s="70">
        <v>0.0</v>
      </c>
      <c r="E29" s="71">
        <v>0.0</v>
      </c>
      <c r="F29" s="71">
        <v>0.0</v>
      </c>
      <c r="G29" s="71">
        <v>0.0</v>
      </c>
      <c r="H29" s="71">
        <v>0.0</v>
      </c>
      <c r="I29" s="72">
        <f t="shared" si="2"/>
        <v>0</v>
      </c>
      <c r="J29" s="69">
        <f t="shared" si="3"/>
        <v>0</v>
      </c>
      <c r="K29" s="68">
        <f t="shared" si="4"/>
        <v>0</v>
      </c>
      <c r="L29" s="69">
        <v>0.0</v>
      </c>
      <c r="M29" s="73">
        <f>(N29*M28)/N28</f>
        <v>0.7514711078</v>
      </c>
      <c r="N29" s="74">
        <f t="shared" si="5"/>
        <v>562150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ht="30.0" customHeight="1">
      <c r="A30" s="75" t="s">
        <v>43</v>
      </c>
      <c r="B30" s="76">
        <f t="shared" ref="B30:N30" si="6">B28-B29</f>
        <v>0</v>
      </c>
      <c r="C30" s="77">
        <f t="shared" si="6"/>
        <v>185916.019</v>
      </c>
      <c r="D30" s="78">
        <f t="shared" si="6"/>
        <v>0</v>
      </c>
      <c r="E30" s="79">
        <f t="shared" si="6"/>
        <v>0</v>
      </c>
      <c r="F30" s="79">
        <f t="shared" si="6"/>
        <v>0</v>
      </c>
      <c r="G30" s="79">
        <f t="shared" si="6"/>
        <v>0</v>
      </c>
      <c r="H30" s="79">
        <f t="shared" si="6"/>
        <v>0</v>
      </c>
      <c r="I30" s="80">
        <f t="shared" si="6"/>
        <v>0</v>
      </c>
      <c r="J30" s="77">
        <f t="shared" si="6"/>
        <v>0</v>
      </c>
      <c r="K30" s="81">
        <f t="shared" si="6"/>
        <v>0</v>
      </c>
      <c r="L30" s="77">
        <f t="shared" si="6"/>
        <v>0</v>
      </c>
      <c r="M30" s="82">
        <f t="shared" si="6"/>
        <v>0.2485288922</v>
      </c>
      <c r="N30" s="83">
        <f t="shared" si="6"/>
        <v>185916.019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4"/>
      <c r="B32" s="84" t="s">
        <v>44</v>
      </c>
      <c r="C32" s="85"/>
      <c r="D32" s="86"/>
      <c r="E32" s="86"/>
      <c r="F32" s="84"/>
      <c r="G32" s="87"/>
      <c r="H32" s="87"/>
      <c r="I32" s="88"/>
      <c r="J32" s="85"/>
      <c r="K32" s="86"/>
      <c r="L32" s="86"/>
      <c r="M32" s="86"/>
      <c r="N32" s="86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</row>
    <row r="33" ht="15.75" customHeight="1">
      <c r="A33" s="8"/>
      <c r="B33" s="8"/>
      <c r="C33" s="8"/>
      <c r="D33" s="89" t="s">
        <v>45</v>
      </c>
      <c r="E33" s="8"/>
      <c r="F33" s="90"/>
      <c r="G33" s="91" t="s">
        <v>46</v>
      </c>
      <c r="I33" s="21"/>
      <c r="J33" s="91" t="s">
        <v>47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10.13"/>
    <col customWidth="1" min="2" max="2" width="6.0"/>
    <col customWidth="1" min="3" max="3" width="37.5"/>
    <col customWidth="1" min="4" max="4" width="9.75"/>
    <col customWidth="1" min="5" max="5" width="9.13"/>
    <col customWidth="1" min="6" max="6" width="10.0"/>
    <col customWidth="1" min="7" max="7" width="13.5"/>
    <col customWidth="1" min="8" max="8" width="9.13"/>
    <col customWidth="1" min="9" max="9" width="10.0"/>
    <col customWidth="1" min="10" max="10" width="13.5"/>
    <col customWidth="1" hidden="1" min="11" max="11" width="9.13" outlineLevel="1"/>
    <col customWidth="1" hidden="1" min="12" max="12" width="10.0" outlineLevel="1"/>
    <col customWidth="1" hidden="1" min="13" max="13" width="13.5" outlineLevel="1"/>
    <col customWidth="1" hidden="1" min="14" max="14" width="9.25" outlineLevel="1"/>
    <col customWidth="1" hidden="1" min="15" max="15" width="10.0" outlineLevel="1"/>
    <col customWidth="1" hidden="1" min="16" max="16" width="12.75" outlineLevel="1"/>
    <col customWidth="1" hidden="1" min="17" max="17" width="9.25" outlineLevel="1"/>
    <col customWidth="1" hidden="1" min="18" max="18" width="10.0" outlineLevel="1"/>
    <col customWidth="1" hidden="1" min="19" max="19" width="12.75" outlineLevel="1"/>
    <col customWidth="1" hidden="1" min="20" max="20" width="9.25" outlineLevel="1"/>
    <col customWidth="1" hidden="1" min="21" max="21" width="10.0" outlineLevel="1"/>
    <col customWidth="1" hidden="1" min="22" max="22" width="12.75" outlineLevel="1"/>
    <col collapsed="1" customWidth="1" min="23" max="23" width="12.75"/>
    <col customWidth="1" min="24" max="24" width="12.75"/>
    <col customWidth="1" min="25" max="25" width="8.38"/>
    <col customWidth="1" min="26" max="26" width="9.13"/>
    <col customWidth="1" min="27" max="27" width="32.5"/>
    <col customWidth="1" min="28" max="28" width="10.63"/>
    <col customWidth="1" min="29" max="33" width="3.88"/>
  </cols>
  <sheetData>
    <row r="1" ht="18.0" customHeight="1">
      <c r="A1" s="92" t="s">
        <v>48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94"/>
      <c r="Y1" s="94"/>
      <c r="Z1" s="94"/>
      <c r="AA1" s="3"/>
      <c r="AB1" s="2"/>
      <c r="AC1" s="2"/>
      <c r="AD1" s="2"/>
      <c r="AE1" s="2"/>
      <c r="AF1" s="2"/>
      <c r="AG1" s="2"/>
    </row>
    <row r="2" ht="18.0" customHeight="1">
      <c r="A2" s="95" t="str">
        <f>'Фінансування'!A12</f>
        <v>Назва Грантоотримувача: ТОВ "Галерея-музей "Історія становлення української нації"</v>
      </c>
      <c r="B2" s="96"/>
      <c r="C2" s="95"/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9"/>
      <c r="X2" s="99"/>
      <c r="Y2" s="99"/>
      <c r="Z2" s="99"/>
      <c r="AA2" s="13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проєкту:“Museum Education”  (“Museum-Ed”)</v>
      </c>
      <c r="B3" s="96"/>
      <c r="C3" s="95"/>
      <c r="D3" s="97"/>
      <c r="E3" s="98"/>
      <c r="F3" s="98"/>
      <c r="G3" s="98"/>
      <c r="H3" s="98"/>
      <c r="I3" s="98"/>
      <c r="J3" s="98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X3" s="101"/>
      <c r="Y3" s="101"/>
      <c r="Z3" s="101"/>
      <c r="AA3" s="13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 30 червень 2021 р.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 29 жовтень 2021 р.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6"/>
      <c r="C6" s="102"/>
      <c r="D6" s="97"/>
      <c r="E6" s="103"/>
      <c r="F6" s="103"/>
      <c r="G6" s="103"/>
      <c r="H6" s="103"/>
      <c r="I6" s="103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5"/>
      <c r="X6" s="105"/>
      <c r="Y6" s="105"/>
      <c r="Z6" s="105"/>
      <c r="AA6" s="106"/>
      <c r="AB6" s="2"/>
      <c r="AC6" s="2"/>
      <c r="AD6" s="2"/>
      <c r="AE6" s="2"/>
      <c r="AF6" s="2"/>
      <c r="AG6" s="2"/>
    </row>
    <row r="7" ht="26.25" customHeight="1">
      <c r="A7" s="107" t="s">
        <v>49</v>
      </c>
      <c r="B7" s="108" t="s">
        <v>50</v>
      </c>
      <c r="C7" s="109" t="s">
        <v>51</v>
      </c>
      <c r="D7" s="109" t="s">
        <v>52</v>
      </c>
      <c r="E7" s="110" t="s">
        <v>53</v>
      </c>
      <c r="F7" s="27"/>
      <c r="G7" s="27"/>
      <c r="H7" s="27"/>
      <c r="I7" s="27"/>
      <c r="J7" s="28"/>
      <c r="K7" s="110" t="s">
        <v>54</v>
      </c>
      <c r="L7" s="27"/>
      <c r="M7" s="27"/>
      <c r="N7" s="27"/>
      <c r="O7" s="27"/>
      <c r="P7" s="28"/>
      <c r="Q7" s="110" t="s">
        <v>55</v>
      </c>
      <c r="R7" s="27"/>
      <c r="S7" s="27"/>
      <c r="T7" s="27"/>
      <c r="U7" s="27"/>
      <c r="V7" s="28"/>
      <c r="W7" s="111" t="s">
        <v>56</v>
      </c>
      <c r="X7" s="27"/>
      <c r="Y7" s="27"/>
      <c r="Z7" s="28"/>
      <c r="AA7" s="112" t="s">
        <v>57</v>
      </c>
      <c r="AB7" s="2"/>
      <c r="AC7" s="2"/>
      <c r="AD7" s="2"/>
      <c r="AE7" s="2"/>
      <c r="AF7" s="2"/>
      <c r="AG7" s="2"/>
    </row>
    <row r="8" ht="42.0" customHeight="1">
      <c r="A8" s="30"/>
      <c r="B8" s="113"/>
      <c r="C8" s="114"/>
      <c r="D8" s="114"/>
      <c r="E8" s="115" t="s">
        <v>58</v>
      </c>
      <c r="F8" s="27"/>
      <c r="G8" s="28"/>
      <c r="H8" s="115" t="s">
        <v>59</v>
      </c>
      <c r="I8" s="27"/>
      <c r="J8" s="28"/>
      <c r="K8" s="115" t="s">
        <v>58</v>
      </c>
      <c r="L8" s="27"/>
      <c r="M8" s="28"/>
      <c r="N8" s="115" t="s">
        <v>59</v>
      </c>
      <c r="O8" s="27"/>
      <c r="P8" s="28"/>
      <c r="Q8" s="115" t="s">
        <v>58</v>
      </c>
      <c r="R8" s="27"/>
      <c r="S8" s="28"/>
      <c r="T8" s="115" t="s">
        <v>59</v>
      </c>
      <c r="U8" s="27"/>
      <c r="V8" s="28"/>
      <c r="W8" s="112" t="s">
        <v>60</v>
      </c>
      <c r="X8" s="112" t="s">
        <v>61</v>
      </c>
      <c r="Y8" s="111" t="s">
        <v>62</v>
      </c>
      <c r="Z8" s="28"/>
      <c r="AA8" s="30"/>
      <c r="AB8" s="2"/>
      <c r="AC8" s="2"/>
      <c r="AD8" s="2"/>
      <c r="AE8" s="2"/>
      <c r="AF8" s="2"/>
      <c r="AG8" s="2"/>
    </row>
    <row r="9" ht="30.0" customHeight="1">
      <c r="A9" s="116"/>
      <c r="B9" s="117"/>
      <c r="C9" s="118"/>
      <c r="D9" s="118"/>
      <c r="E9" s="119" t="s">
        <v>63</v>
      </c>
      <c r="F9" s="120" t="s">
        <v>64</v>
      </c>
      <c r="G9" s="121" t="s">
        <v>65</v>
      </c>
      <c r="H9" s="119" t="s">
        <v>63</v>
      </c>
      <c r="I9" s="120" t="s">
        <v>64</v>
      </c>
      <c r="J9" s="121" t="s">
        <v>66</v>
      </c>
      <c r="K9" s="119" t="s">
        <v>63</v>
      </c>
      <c r="L9" s="120" t="s">
        <v>67</v>
      </c>
      <c r="M9" s="121" t="s">
        <v>68</v>
      </c>
      <c r="N9" s="119" t="s">
        <v>63</v>
      </c>
      <c r="O9" s="120" t="s">
        <v>67</v>
      </c>
      <c r="P9" s="121" t="s">
        <v>69</v>
      </c>
      <c r="Q9" s="119" t="s">
        <v>63</v>
      </c>
      <c r="R9" s="120" t="s">
        <v>67</v>
      </c>
      <c r="S9" s="121" t="s">
        <v>70</v>
      </c>
      <c r="T9" s="119" t="s">
        <v>63</v>
      </c>
      <c r="U9" s="120" t="s">
        <v>67</v>
      </c>
      <c r="V9" s="121" t="s">
        <v>71</v>
      </c>
      <c r="W9" s="37"/>
      <c r="X9" s="37"/>
      <c r="Y9" s="122" t="s">
        <v>72</v>
      </c>
      <c r="Z9" s="123" t="s">
        <v>23</v>
      </c>
      <c r="AA9" s="37"/>
      <c r="AB9" s="2"/>
      <c r="AC9" s="2"/>
      <c r="AD9" s="2"/>
      <c r="AE9" s="2"/>
      <c r="AF9" s="2"/>
      <c r="AG9" s="2"/>
    </row>
    <row r="10" ht="24.75" customHeight="1">
      <c r="A10" s="124">
        <v>1.0</v>
      </c>
      <c r="B10" s="124">
        <v>2.0</v>
      </c>
      <c r="C10" s="125">
        <v>3.0</v>
      </c>
      <c r="D10" s="125">
        <v>4.0</v>
      </c>
      <c r="E10" s="126">
        <v>5.0</v>
      </c>
      <c r="F10" s="126">
        <v>6.0</v>
      </c>
      <c r="G10" s="126">
        <v>7.0</v>
      </c>
      <c r="H10" s="126">
        <v>8.0</v>
      </c>
      <c r="I10" s="126">
        <v>9.0</v>
      </c>
      <c r="J10" s="126">
        <v>10.0</v>
      </c>
      <c r="K10" s="126">
        <v>11.0</v>
      </c>
      <c r="L10" s="126">
        <v>12.0</v>
      </c>
      <c r="M10" s="126">
        <v>13.0</v>
      </c>
      <c r="N10" s="126">
        <v>14.0</v>
      </c>
      <c r="O10" s="126">
        <v>15.0</v>
      </c>
      <c r="P10" s="126">
        <v>16.0</v>
      </c>
      <c r="Q10" s="126">
        <v>17.0</v>
      </c>
      <c r="R10" s="126">
        <v>18.0</v>
      </c>
      <c r="S10" s="126">
        <v>19.0</v>
      </c>
      <c r="T10" s="126">
        <v>20.0</v>
      </c>
      <c r="U10" s="126">
        <v>21.0</v>
      </c>
      <c r="V10" s="126">
        <v>22.0</v>
      </c>
      <c r="W10" s="126">
        <v>23.0</v>
      </c>
      <c r="X10" s="126">
        <v>24.0</v>
      </c>
      <c r="Y10" s="126">
        <v>25.0</v>
      </c>
      <c r="Z10" s="126">
        <v>26.0</v>
      </c>
      <c r="AA10" s="127">
        <v>27.0</v>
      </c>
      <c r="AB10" s="2"/>
      <c r="AC10" s="2"/>
      <c r="AD10" s="2"/>
      <c r="AE10" s="2"/>
      <c r="AF10" s="2"/>
      <c r="AG10" s="2"/>
    </row>
    <row r="11" ht="23.25" customHeight="1">
      <c r="A11" s="128" t="s">
        <v>73</v>
      </c>
      <c r="B11" s="129"/>
      <c r="C11" s="130" t="s">
        <v>74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3"/>
      <c r="X11" s="133"/>
      <c r="Y11" s="133"/>
      <c r="Z11" s="133"/>
      <c r="AA11" s="134"/>
      <c r="AB11" s="135"/>
      <c r="AC11" s="135"/>
      <c r="AD11" s="135"/>
      <c r="AE11" s="135"/>
      <c r="AF11" s="135"/>
      <c r="AG11" s="135"/>
    </row>
    <row r="12" ht="30.0" customHeight="1">
      <c r="A12" s="136" t="s">
        <v>75</v>
      </c>
      <c r="B12" s="137">
        <v>1.0</v>
      </c>
      <c r="C12" s="138" t="s">
        <v>76</v>
      </c>
      <c r="D12" s="13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1"/>
      <c r="X12" s="141"/>
      <c r="Y12" s="141"/>
      <c r="Z12" s="141"/>
      <c r="AA12" s="142"/>
      <c r="AB12" s="12"/>
      <c r="AC12" s="13"/>
      <c r="AD12" s="13"/>
      <c r="AE12" s="13"/>
      <c r="AF12" s="13"/>
      <c r="AG12" s="13"/>
    </row>
    <row r="13" ht="30.0" customHeight="1">
      <c r="A13" s="143" t="s">
        <v>77</v>
      </c>
      <c r="B13" s="144" t="s">
        <v>78</v>
      </c>
      <c r="C13" s="145" t="s">
        <v>79</v>
      </c>
      <c r="D13" s="146"/>
      <c r="E13" s="147">
        <f>SUM(E14:E18)</f>
        <v>16</v>
      </c>
      <c r="F13" s="148"/>
      <c r="G13" s="149">
        <f t="shared" ref="G13:H13" si="1">SUM(G14:G18)</f>
        <v>114000</v>
      </c>
      <c r="H13" s="147">
        <f t="shared" si="1"/>
        <v>16</v>
      </c>
      <c r="I13" s="148"/>
      <c r="J13" s="149">
        <f t="shared" ref="J13:K13" si="2">SUM(J14:J18)</f>
        <v>114000</v>
      </c>
      <c r="K13" s="147">
        <f t="shared" si="2"/>
        <v>0</v>
      </c>
      <c r="L13" s="148"/>
      <c r="M13" s="149">
        <f t="shared" ref="M13:N13" si="3">SUM(M14:M18)</f>
        <v>0</v>
      </c>
      <c r="N13" s="147">
        <f t="shared" si="3"/>
        <v>0</v>
      </c>
      <c r="O13" s="148"/>
      <c r="P13" s="149">
        <f t="shared" ref="P13:Q13" si="4">SUM(P14:P18)</f>
        <v>0</v>
      </c>
      <c r="Q13" s="147">
        <f t="shared" si="4"/>
        <v>0</v>
      </c>
      <c r="R13" s="148"/>
      <c r="S13" s="149">
        <f t="shared" ref="S13:T13" si="5">SUM(S14:S18)</f>
        <v>0</v>
      </c>
      <c r="T13" s="147">
        <f t="shared" si="5"/>
        <v>0</v>
      </c>
      <c r="U13" s="148"/>
      <c r="V13" s="149">
        <f t="shared" ref="V13:X13" si="6">SUM(V14:V18)</f>
        <v>0</v>
      </c>
      <c r="W13" s="149">
        <f t="shared" si="6"/>
        <v>114000</v>
      </c>
      <c r="X13" s="149">
        <f t="shared" si="6"/>
        <v>114000</v>
      </c>
      <c r="Y13" s="150">
        <f t="shared" ref="Y13:Y32" si="7">W13-X13</f>
        <v>0</v>
      </c>
      <c r="Z13" s="151">
        <f t="shared" ref="Z13:Z32" si="8">Y13/W13</f>
        <v>0</v>
      </c>
      <c r="AA13" s="152"/>
      <c r="AB13" s="153"/>
      <c r="AC13" s="153"/>
      <c r="AD13" s="153"/>
      <c r="AE13" s="153"/>
      <c r="AF13" s="153"/>
      <c r="AG13" s="153"/>
    </row>
    <row r="14" ht="30.0" customHeight="1">
      <c r="A14" s="154" t="s">
        <v>80</v>
      </c>
      <c r="B14" s="155" t="s">
        <v>81</v>
      </c>
      <c r="C14" s="156" t="s">
        <v>82</v>
      </c>
      <c r="D14" s="157" t="s">
        <v>83</v>
      </c>
      <c r="E14" s="158">
        <v>5.0</v>
      </c>
      <c r="F14" s="159">
        <v>8000.0</v>
      </c>
      <c r="G14" s="160">
        <f t="shared" ref="G14:G18" si="9">E14*F14</f>
        <v>40000</v>
      </c>
      <c r="H14" s="158">
        <v>5.0</v>
      </c>
      <c r="I14" s="159">
        <v>8000.0</v>
      </c>
      <c r="J14" s="161">
        <f t="shared" ref="J14:J18" si="10">H14*I14</f>
        <v>40000</v>
      </c>
      <c r="K14" s="162"/>
      <c r="L14" s="163"/>
      <c r="M14" s="161">
        <f t="shared" ref="M14:M15" si="11">K14*L14</f>
        <v>0</v>
      </c>
      <c r="N14" s="162"/>
      <c r="O14" s="163"/>
      <c r="P14" s="161">
        <f t="shared" ref="P14:P15" si="12">N14*O14</f>
        <v>0</v>
      </c>
      <c r="Q14" s="162"/>
      <c r="R14" s="163"/>
      <c r="S14" s="161">
        <f t="shared" ref="S14:S15" si="13">Q14*R14</f>
        <v>0</v>
      </c>
      <c r="T14" s="162"/>
      <c r="U14" s="163"/>
      <c r="V14" s="161">
        <f t="shared" ref="V14:V15" si="14">T14*U14</f>
        <v>0</v>
      </c>
      <c r="W14" s="164">
        <f t="shared" ref="W14:W18" si="15">G14+M14+S14</f>
        <v>40000</v>
      </c>
      <c r="X14" s="165">
        <f t="shared" ref="X14:X18" si="16">J14+P14+V14</f>
        <v>40000</v>
      </c>
      <c r="Y14" s="165">
        <f t="shared" si="7"/>
        <v>0</v>
      </c>
      <c r="Z14" s="166">
        <f t="shared" si="8"/>
        <v>0</v>
      </c>
      <c r="AA14" s="167"/>
      <c r="AB14" s="168"/>
      <c r="AC14" s="169"/>
      <c r="AD14" s="169"/>
      <c r="AE14" s="169"/>
      <c r="AF14" s="169"/>
      <c r="AG14" s="169"/>
    </row>
    <row r="15" ht="30.0" customHeight="1">
      <c r="A15" s="154" t="s">
        <v>80</v>
      </c>
      <c r="B15" s="170" t="s">
        <v>84</v>
      </c>
      <c r="C15" s="156" t="s">
        <v>85</v>
      </c>
      <c r="D15" s="157" t="s">
        <v>83</v>
      </c>
      <c r="E15" s="171">
        <v>5.0</v>
      </c>
      <c r="F15" s="172">
        <v>7000.0</v>
      </c>
      <c r="G15" s="173">
        <f t="shared" si="9"/>
        <v>35000</v>
      </c>
      <c r="H15" s="171">
        <v>5.0</v>
      </c>
      <c r="I15" s="172">
        <v>7000.0</v>
      </c>
      <c r="J15" s="161">
        <f t="shared" si="10"/>
        <v>35000</v>
      </c>
      <c r="K15" s="162"/>
      <c r="L15" s="163"/>
      <c r="M15" s="161">
        <f t="shared" si="11"/>
        <v>0</v>
      </c>
      <c r="N15" s="162"/>
      <c r="O15" s="163"/>
      <c r="P15" s="161">
        <f t="shared" si="12"/>
        <v>0</v>
      </c>
      <c r="Q15" s="162"/>
      <c r="R15" s="163"/>
      <c r="S15" s="161">
        <f t="shared" si="13"/>
        <v>0</v>
      </c>
      <c r="T15" s="162"/>
      <c r="U15" s="163"/>
      <c r="V15" s="161">
        <f t="shared" si="14"/>
        <v>0</v>
      </c>
      <c r="W15" s="164">
        <f t="shared" si="15"/>
        <v>35000</v>
      </c>
      <c r="X15" s="165">
        <f t="shared" si="16"/>
        <v>35000</v>
      </c>
      <c r="Y15" s="165">
        <f t="shared" si="7"/>
        <v>0</v>
      </c>
      <c r="Z15" s="166">
        <f t="shared" si="8"/>
        <v>0</v>
      </c>
      <c r="AA15" s="167"/>
      <c r="AB15" s="169"/>
      <c r="AC15" s="169"/>
      <c r="AD15" s="169"/>
      <c r="AE15" s="169"/>
      <c r="AF15" s="169"/>
      <c r="AG15" s="169"/>
    </row>
    <row r="16" ht="30.0" customHeight="1">
      <c r="A16" s="174" t="s">
        <v>80</v>
      </c>
      <c r="B16" s="170" t="s">
        <v>86</v>
      </c>
      <c r="C16" s="175" t="s">
        <v>87</v>
      </c>
      <c r="D16" s="176" t="s">
        <v>83</v>
      </c>
      <c r="E16" s="171">
        <v>3.0</v>
      </c>
      <c r="F16" s="172">
        <v>6500.0</v>
      </c>
      <c r="G16" s="173">
        <f t="shared" si="9"/>
        <v>19500</v>
      </c>
      <c r="H16" s="171">
        <v>2.0</v>
      </c>
      <c r="I16" s="172">
        <v>6500.0</v>
      </c>
      <c r="J16" s="173">
        <f t="shared" si="10"/>
        <v>13000</v>
      </c>
      <c r="K16" s="177"/>
      <c r="L16" s="178"/>
      <c r="M16" s="179"/>
      <c r="N16" s="177"/>
      <c r="O16" s="178"/>
      <c r="P16" s="179"/>
      <c r="Q16" s="177"/>
      <c r="R16" s="163"/>
      <c r="S16" s="179"/>
      <c r="T16" s="177"/>
      <c r="U16" s="163"/>
      <c r="V16" s="179"/>
      <c r="W16" s="164">
        <f t="shared" si="15"/>
        <v>19500</v>
      </c>
      <c r="X16" s="165">
        <f t="shared" si="16"/>
        <v>13000</v>
      </c>
      <c r="Y16" s="165">
        <f t="shared" si="7"/>
        <v>6500</v>
      </c>
      <c r="Z16" s="166">
        <f t="shared" si="8"/>
        <v>0.3333333333</v>
      </c>
      <c r="AA16" s="180" t="s">
        <v>88</v>
      </c>
      <c r="AB16" s="169"/>
      <c r="AC16" s="169"/>
      <c r="AD16" s="169"/>
      <c r="AE16" s="169"/>
      <c r="AF16" s="169"/>
      <c r="AG16" s="169"/>
    </row>
    <row r="17" ht="30.0" customHeight="1">
      <c r="A17" s="174" t="s">
        <v>80</v>
      </c>
      <c r="B17" s="170" t="s">
        <v>86</v>
      </c>
      <c r="C17" s="175" t="s">
        <v>89</v>
      </c>
      <c r="D17" s="176" t="s">
        <v>83</v>
      </c>
      <c r="E17" s="171">
        <v>0.0</v>
      </c>
      <c r="F17" s="172">
        <v>0.0</v>
      </c>
      <c r="G17" s="173">
        <f t="shared" si="9"/>
        <v>0</v>
      </c>
      <c r="H17" s="171">
        <v>1.0</v>
      </c>
      <c r="I17" s="172">
        <v>6500.0</v>
      </c>
      <c r="J17" s="173">
        <f t="shared" si="10"/>
        <v>6500</v>
      </c>
      <c r="K17" s="177"/>
      <c r="L17" s="178"/>
      <c r="M17" s="179"/>
      <c r="N17" s="177"/>
      <c r="O17" s="178"/>
      <c r="P17" s="179"/>
      <c r="Q17" s="177"/>
      <c r="R17" s="163"/>
      <c r="S17" s="179"/>
      <c r="T17" s="177"/>
      <c r="U17" s="163"/>
      <c r="V17" s="179"/>
      <c r="W17" s="164">
        <f t="shared" si="15"/>
        <v>0</v>
      </c>
      <c r="X17" s="165">
        <f t="shared" si="16"/>
        <v>6500</v>
      </c>
      <c r="Y17" s="165">
        <f t="shared" si="7"/>
        <v>-6500</v>
      </c>
      <c r="Z17" s="166" t="str">
        <f t="shared" si="8"/>
        <v>#DIV/0!</v>
      </c>
      <c r="AA17" s="180" t="s">
        <v>90</v>
      </c>
      <c r="AB17" s="169"/>
      <c r="AC17" s="169"/>
      <c r="AD17" s="169"/>
      <c r="AE17" s="169"/>
      <c r="AF17" s="169"/>
      <c r="AG17" s="169"/>
    </row>
    <row r="18" ht="30.0" customHeight="1">
      <c r="A18" s="174" t="s">
        <v>80</v>
      </c>
      <c r="B18" s="170" t="s">
        <v>91</v>
      </c>
      <c r="C18" s="181" t="s">
        <v>92</v>
      </c>
      <c r="D18" s="176" t="s">
        <v>83</v>
      </c>
      <c r="E18" s="171">
        <v>3.0</v>
      </c>
      <c r="F18" s="159">
        <v>6500.0</v>
      </c>
      <c r="G18" s="182">
        <f t="shared" si="9"/>
        <v>19500</v>
      </c>
      <c r="H18" s="171">
        <v>3.0</v>
      </c>
      <c r="I18" s="159">
        <v>6500.0</v>
      </c>
      <c r="J18" s="182">
        <f t="shared" si="10"/>
        <v>19500</v>
      </c>
      <c r="K18" s="177"/>
      <c r="L18" s="178"/>
      <c r="M18" s="179">
        <f>K18*L18</f>
        <v>0</v>
      </c>
      <c r="N18" s="177"/>
      <c r="O18" s="178"/>
      <c r="P18" s="179">
        <f>N18*O18</f>
        <v>0</v>
      </c>
      <c r="Q18" s="177"/>
      <c r="R18" s="163"/>
      <c r="S18" s="179">
        <f>Q18*R18</f>
        <v>0</v>
      </c>
      <c r="T18" s="177"/>
      <c r="U18" s="163"/>
      <c r="V18" s="179">
        <f>T18*U18</f>
        <v>0</v>
      </c>
      <c r="W18" s="183">
        <f t="shared" si="15"/>
        <v>19500</v>
      </c>
      <c r="X18" s="165">
        <f t="shared" si="16"/>
        <v>19500</v>
      </c>
      <c r="Y18" s="165">
        <f t="shared" si="7"/>
        <v>0</v>
      </c>
      <c r="Z18" s="166">
        <f t="shared" si="8"/>
        <v>0</v>
      </c>
      <c r="AA18" s="180"/>
      <c r="AB18" s="169"/>
      <c r="AC18" s="169"/>
      <c r="AD18" s="169"/>
      <c r="AE18" s="169"/>
      <c r="AF18" s="169"/>
      <c r="AG18" s="169"/>
    </row>
    <row r="19" ht="30.0" customHeight="1">
      <c r="A19" s="143" t="s">
        <v>77</v>
      </c>
      <c r="B19" s="144" t="s">
        <v>93</v>
      </c>
      <c r="C19" s="184" t="s">
        <v>94</v>
      </c>
      <c r="D19" s="185"/>
      <c r="E19" s="186">
        <f>SUM(E20:E21)</f>
        <v>8</v>
      </c>
      <c r="F19" s="187"/>
      <c r="G19" s="188">
        <f t="shared" ref="G19:H19" si="17">SUM(G20:G21)</f>
        <v>56000</v>
      </c>
      <c r="H19" s="186">
        <f t="shared" si="17"/>
        <v>8</v>
      </c>
      <c r="I19" s="187"/>
      <c r="J19" s="188">
        <f t="shared" ref="J19:K19" si="18">SUM(J20:J21)</f>
        <v>56000</v>
      </c>
      <c r="K19" s="186">
        <f t="shared" si="18"/>
        <v>0</v>
      </c>
      <c r="L19" s="187"/>
      <c r="M19" s="188">
        <f t="shared" ref="M19:N19" si="19">SUM(M20:M21)</f>
        <v>0</v>
      </c>
      <c r="N19" s="186">
        <f t="shared" si="19"/>
        <v>0</v>
      </c>
      <c r="O19" s="187"/>
      <c r="P19" s="188">
        <f t="shared" ref="P19:Q19" si="20">SUM(P20:P21)</f>
        <v>0</v>
      </c>
      <c r="Q19" s="186">
        <f t="shared" si="20"/>
        <v>0</v>
      </c>
      <c r="R19" s="187"/>
      <c r="S19" s="188">
        <f t="shared" ref="S19:T19" si="21">SUM(S20:S21)</f>
        <v>0</v>
      </c>
      <c r="T19" s="186">
        <f t="shared" si="21"/>
        <v>0</v>
      </c>
      <c r="U19" s="187"/>
      <c r="V19" s="188">
        <f t="shared" ref="V19:X19" si="22">SUM(V20:V21)</f>
        <v>0</v>
      </c>
      <c r="W19" s="188">
        <f t="shared" si="22"/>
        <v>56000</v>
      </c>
      <c r="X19" s="189">
        <f t="shared" si="22"/>
        <v>56000</v>
      </c>
      <c r="Y19" s="189">
        <f t="shared" si="7"/>
        <v>0</v>
      </c>
      <c r="Z19" s="189">
        <f t="shared" si="8"/>
        <v>0</v>
      </c>
      <c r="AA19" s="190"/>
      <c r="AB19" s="153"/>
      <c r="AC19" s="153"/>
      <c r="AD19" s="153"/>
      <c r="AE19" s="153"/>
      <c r="AF19" s="153"/>
      <c r="AG19" s="153"/>
    </row>
    <row r="20" ht="30.0" customHeight="1">
      <c r="A20" s="191" t="s">
        <v>80</v>
      </c>
      <c r="B20" s="192" t="s">
        <v>95</v>
      </c>
      <c r="C20" s="156" t="s">
        <v>96</v>
      </c>
      <c r="D20" s="157" t="s">
        <v>83</v>
      </c>
      <c r="E20" s="193">
        <v>4.0</v>
      </c>
      <c r="F20" s="172">
        <v>7000.0</v>
      </c>
      <c r="G20" s="161">
        <f t="shared" ref="G20:G21" si="23">E20*F20</f>
        <v>28000</v>
      </c>
      <c r="H20" s="193">
        <v>4.0</v>
      </c>
      <c r="I20" s="172">
        <v>7000.0</v>
      </c>
      <c r="J20" s="161">
        <f t="shared" ref="J20:J21" si="24">H20*I20</f>
        <v>28000</v>
      </c>
      <c r="K20" s="162"/>
      <c r="L20" s="163"/>
      <c r="M20" s="161">
        <f t="shared" ref="M20:M21" si="25">K20*L20</f>
        <v>0</v>
      </c>
      <c r="N20" s="162"/>
      <c r="O20" s="163"/>
      <c r="P20" s="161">
        <f t="shared" ref="P20:P21" si="26">N20*O20</f>
        <v>0</v>
      </c>
      <c r="Q20" s="162"/>
      <c r="R20" s="163"/>
      <c r="S20" s="161">
        <f t="shared" ref="S20:S21" si="27">Q20*R20</f>
        <v>0</v>
      </c>
      <c r="T20" s="162"/>
      <c r="U20" s="163"/>
      <c r="V20" s="161">
        <f t="shared" ref="V20:V21" si="28">T20*U20</f>
        <v>0</v>
      </c>
      <c r="W20" s="164">
        <f t="shared" ref="W20:W21" si="29">G20+M20+S20</f>
        <v>28000</v>
      </c>
      <c r="X20" s="165">
        <f t="shared" ref="X20:X21" si="30">J20+P20+V20</f>
        <v>28000</v>
      </c>
      <c r="Y20" s="165">
        <f t="shared" si="7"/>
        <v>0</v>
      </c>
      <c r="Z20" s="166">
        <f t="shared" si="8"/>
        <v>0</v>
      </c>
      <c r="AA20" s="167"/>
      <c r="AB20" s="169"/>
      <c r="AC20" s="169"/>
      <c r="AD20" s="169"/>
      <c r="AE20" s="169"/>
      <c r="AF20" s="169"/>
      <c r="AG20" s="169"/>
    </row>
    <row r="21" ht="30.0" customHeight="1">
      <c r="A21" s="191" t="s">
        <v>80</v>
      </c>
      <c r="B21" s="192" t="s">
        <v>97</v>
      </c>
      <c r="C21" s="156" t="s">
        <v>98</v>
      </c>
      <c r="D21" s="176" t="s">
        <v>83</v>
      </c>
      <c r="E21" s="171">
        <v>4.0</v>
      </c>
      <c r="F21" s="172">
        <v>7000.0</v>
      </c>
      <c r="G21" s="161">
        <f t="shared" si="23"/>
        <v>28000</v>
      </c>
      <c r="H21" s="171">
        <v>4.0</v>
      </c>
      <c r="I21" s="172">
        <v>7000.0</v>
      </c>
      <c r="J21" s="161">
        <f t="shared" si="24"/>
        <v>28000</v>
      </c>
      <c r="K21" s="162"/>
      <c r="L21" s="163"/>
      <c r="M21" s="161">
        <f t="shared" si="25"/>
        <v>0</v>
      </c>
      <c r="N21" s="162"/>
      <c r="O21" s="163"/>
      <c r="P21" s="161">
        <f t="shared" si="26"/>
        <v>0</v>
      </c>
      <c r="Q21" s="162"/>
      <c r="R21" s="163"/>
      <c r="S21" s="161">
        <f t="shared" si="27"/>
        <v>0</v>
      </c>
      <c r="T21" s="162"/>
      <c r="U21" s="163"/>
      <c r="V21" s="161">
        <f t="shared" si="28"/>
        <v>0</v>
      </c>
      <c r="W21" s="164">
        <f t="shared" si="29"/>
        <v>28000</v>
      </c>
      <c r="X21" s="165">
        <f t="shared" si="30"/>
        <v>28000</v>
      </c>
      <c r="Y21" s="165">
        <f t="shared" si="7"/>
        <v>0</v>
      </c>
      <c r="Z21" s="166">
        <f t="shared" si="8"/>
        <v>0</v>
      </c>
      <c r="AA21" s="167"/>
      <c r="AB21" s="169"/>
      <c r="AC21" s="169"/>
      <c r="AD21" s="169"/>
      <c r="AE21" s="169"/>
      <c r="AF21" s="169"/>
      <c r="AG21" s="169"/>
    </row>
    <row r="22" ht="30.0" customHeight="1">
      <c r="A22" s="143" t="s">
        <v>77</v>
      </c>
      <c r="B22" s="144" t="s">
        <v>99</v>
      </c>
      <c r="C22" s="194" t="s">
        <v>100</v>
      </c>
      <c r="D22" s="185"/>
      <c r="E22" s="186">
        <f>SUM(E23)</f>
        <v>0</v>
      </c>
      <c r="F22" s="187"/>
      <c r="G22" s="188">
        <f t="shared" ref="G22:H22" si="31">SUM(G23)</f>
        <v>0</v>
      </c>
      <c r="H22" s="186">
        <f t="shared" si="31"/>
        <v>0</v>
      </c>
      <c r="I22" s="187"/>
      <c r="J22" s="188">
        <f t="shared" ref="J22:K22" si="32">SUM(J23)</f>
        <v>0</v>
      </c>
      <c r="K22" s="186">
        <f t="shared" si="32"/>
        <v>0</v>
      </c>
      <c r="L22" s="187"/>
      <c r="M22" s="188">
        <f t="shared" ref="M22:N22" si="33">SUM(M23)</f>
        <v>0</v>
      </c>
      <c r="N22" s="186">
        <f t="shared" si="33"/>
        <v>0</v>
      </c>
      <c r="O22" s="187"/>
      <c r="P22" s="188">
        <f t="shared" ref="P22:Q22" si="34">SUM(P23)</f>
        <v>0</v>
      </c>
      <c r="Q22" s="186">
        <f t="shared" si="34"/>
        <v>0</v>
      </c>
      <c r="R22" s="187"/>
      <c r="S22" s="188">
        <f t="shared" ref="S22:T22" si="35">SUM(S23)</f>
        <v>0</v>
      </c>
      <c r="T22" s="186">
        <f t="shared" si="35"/>
        <v>0</v>
      </c>
      <c r="U22" s="187"/>
      <c r="V22" s="188">
        <f t="shared" ref="V22:X22" si="36">SUM(V23)</f>
        <v>0</v>
      </c>
      <c r="W22" s="188">
        <f t="shared" si="36"/>
        <v>0</v>
      </c>
      <c r="X22" s="188">
        <f t="shared" si="36"/>
        <v>0</v>
      </c>
      <c r="Y22" s="150">
        <f t="shared" si="7"/>
        <v>0</v>
      </c>
      <c r="Z22" s="151" t="str">
        <f t="shared" si="8"/>
        <v>#DIV/0!</v>
      </c>
      <c r="AA22" s="190"/>
      <c r="AB22" s="153"/>
      <c r="AC22" s="153"/>
      <c r="AD22" s="153"/>
      <c r="AE22" s="153"/>
      <c r="AF22" s="153"/>
      <c r="AG22" s="153"/>
    </row>
    <row r="23" ht="30.0" customHeight="1">
      <c r="A23" s="195" t="s">
        <v>80</v>
      </c>
      <c r="B23" s="155" t="s">
        <v>101</v>
      </c>
      <c r="C23" s="156" t="s">
        <v>102</v>
      </c>
      <c r="D23" s="196" t="s">
        <v>83</v>
      </c>
      <c r="E23" s="162">
        <v>0.0</v>
      </c>
      <c r="F23" s="163">
        <v>0.0</v>
      </c>
      <c r="G23" s="161">
        <f>E23*F23</f>
        <v>0</v>
      </c>
      <c r="H23" s="162">
        <v>0.0</v>
      </c>
      <c r="I23" s="163">
        <v>0.0</v>
      </c>
      <c r="J23" s="161">
        <f>H23*I23</f>
        <v>0</v>
      </c>
      <c r="K23" s="162"/>
      <c r="L23" s="163"/>
      <c r="M23" s="161">
        <f>K23*L23</f>
        <v>0</v>
      </c>
      <c r="N23" s="162"/>
      <c r="O23" s="163"/>
      <c r="P23" s="161">
        <f>N23*O23</f>
        <v>0</v>
      </c>
      <c r="Q23" s="162"/>
      <c r="R23" s="163"/>
      <c r="S23" s="161">
        <f>Q23*R23</f>
        <v>0</v>
      </c>
      <c r="T23" s="162"/>
      <c r="U23" s="163"/>
      <c r="V23" s="161">
        <f>T23*U23</f>
        <v>0</v>
      </c>
      <c r="W23" s="164">
        <f>G23+M23+S23</f>
        <v>0</v>
      </c>
      <c r="X23" s="165">
        <f>J23+P23+V23</f>
        <v>0</v>
      </c>
      <c r="Y23" s="165">
        <f t="shared" si="7"/>
        <v>0</v>
      </c>
      <c r="Z23" s="166" t="str">
        <f t="shared" si="8"/>
        <v>#DIV/0!</v>
      </c>
      <c r="AA23" s="167"/>
      <c r="AB23" s="169"/>
      <c r="AC23" s="169"/>
      <c r="AD23" s="169"/>
      <c r="AE23" s="169"/>
      <c r="AF23" s="169"/>
      <c r="AG23" s="169"/>
    </row>
    <row r="24" ht="30.0" customHeight="1">
      <c r="A24" s="143" t="s">
        <v>75</v>
      </c>
      <c r="B24" s="197" t="s">
        <v>103</v>
      </c>
      <c r="C24" s="184" t="s">
        <v>104</v>
      </c>
      <c r="D24" s="185"/>
      <c r="E24" s="186">
        <f>SUM(E25:E27)</f>
        <v>170000</v>
      </c>
      <c r="F24" s="187"/>
      <c r="G24" s="188">
        <f t="shared" ref="G24:H24" si="37">SUM(G25:G27)</f>
        <v>37400</v>
      </c>
      <c r="H24" s="186">
        <f t="shared" si="37"/>
        <v>170000</v>
      </c>
      <c r="I24" s="187"/>
      <c r="J24" s="188">
        <f t="shared" ref="J24:K24" si="38">SUM(J25:J27)</f>
        <v>35633.32</v>
      </c>
      <c r="K24" s="186">
        <f t="shared" si="38"/>
        <v>0</v>
      </c>
      <c r="L24" s="187"/>
      <c r="M24" s="188">
        <f t="shared" ref="M24:N24" si="39">SUM(M25:M27)</f>
        <v>0</v>
      </c>
      <c r="N24" s="186">
        <f t="shared" si="39"/>
        <v>0</v>
      </c>
      <c r="O24" s="187"/>
      <c r="P24" s="188">
        <f t="shared" ref="P24:Q24" si="40">SUM(P25:P27)</f>
        <v>0</v>
      </c>
      <c r="Q24" s="186">
        <f t="shared" si="40"/>
        <v>0</v>
      </c>
      <c r="R24" s="187"/>
      <c r="S24" s="188">
        <f t="shared" ref="S24:T24" si="41">SUM(S25:S27)</f>
        <v>0</v>
      </c>
      <c r="T24" s="186">
        <f t="shared" si="41"/>
        <v>0</v>
      </c>
      <c r="U24" s="187"/>
      <c r="V24" s="188">
        <f t="shared" ref="V24:X24" si="42">SUM(V25:V27)</f>
        <v>0</v>
      </c>
      <c r="W24" s="188">
        <f t="shared" si="42"/>
        <v>37400</v>
      </c>
      <c r="X24" s="188">
        <f t="shared" si="42"/>
        <v>35633.32</v>
      </c>
      <c r="Y24" s="150">
        <f t="shared" si="7"/>
        <v>1766.68</v>
      </c>
      <c r="Z24" s="151">
        <f t="shared" si="8"/>
        <v>0.04723743316</v>
      </c>
      <c r="AA24" s="190"/>
      <c r="AB24" s="13"/>
      <c r="AC24" s="13"/>
      <c r="AD24" s="13"/>
      <c r="AE24" s="13"/>
      <c r="AF24" s="13"/>
      <c r="AG24" s="13"/>
    </row>
    <row r="25" ht="30.0" customHeight="1">
      <c r="A25" s="198" t="s">
        <v>80</v>
      </c>
      <c r="B25" s="199" t="s">
        <v>105</v>
      </c>
      <c r="C25" s="156" t="s">
        <v>106</v>
      </c>
      <c r="D25" s="200"/>
      <c r="E25" s="201">
        <f>G13</f>
        <v>114000</v>
      </c>
      <c r="F25" s="202">
        <v>0.22</v>
      </c>
      <c r="G25" s="203">
        <f t="shared" ref="G25:G27" si="43">E25*F25</f>
        <v>25080</v>
      </c>
      <c r="H25" s="201">
        <f>J13</f>
        <v>114000</v>
      </c>
      <c r="I25" s="202">
        <v>0.22</v>
      </c>
      <c r="J25" s="204">
        <v>23313.31</v>
      </c>
      <c r="K25" s="201">
        <f>M13</f>
        <v>0</v>
      </c>
      <c r="L25" s="202">
        <v>0.22</v>
      </c>
      <c r="M25" s="203">
        <f t="shared" ref="M25:M27" si="44">K25*L25</f>
        <v>0</v>
      </c>
      <c r="N25" s="201">
        <f>P13</f>
        <v>0</v>
      </c>
      <c r="O25" s="202">
        <v>0.22</v>
      </c>
      <c r="P25" s="203">
        <f t="shared" ref="P25:P27" si="45">N25*O25</f>
        <v>0</v>
      </c>
      <c r="Q25" s="201">
        <f>S13</f>
        <v>0</v>
      </c>
      <c r="R25" s="202">
        <v>0.22</v>
      </c>
      <c r="S25" s="203">
        <f t="shared" ref="S25:S27" si="46">Q25*R25</f>
        <v>0</v>
      </c>
      <c r="T25" s="201">
        <f>V13</f>
        <v>0</v>
      </c>
      <c r="U25" s="202">
        <v>0.22</v>
      </c>
      <c r="V25" s="203">
        <f t="shared" ref="V25:V27" si="47">T25*U25</f>
        <v>0</v>
      </c>
      <c r="W25" s="165">
        <f t="shared" ref="W25:W27" si="48">G25+M25+S25</f>
        <v>25080</v>
      </c>
      <c r="X25" s="165">
        <f t="shared" ref="X25:X27" si="49">J25+P25+V25</f>
        <v>23313.31</v>
      </c>
      <c r="Y25" s="165">
        <f t="shared" si="7"/>
        <v>1766.69</v>
      </c>
      <c r="Z25" s="166">
        <f t="shared" si="8"/>
        <v>0.07044218501</v>
      </c>
      <c r="AA25" s="205" t="s">
        <v>107</v>
      </c>
      <c r="AB25" s="168"/>
      <c r="AC25" s="169"/>
      <c r="AD25" s="169"/>
      <c r="AE25" s="169"/>
      <c r="AF25" s="169"/>
      <c r="AG25" s="169"/>
    </row>
    <row r="26" ht="30.0" customHeight="1">
      <c r="A26" s="195" t="s">
        <v>80</v>
      </c>
      <c r="B26" s="155" t="s">
        <v>108</v>
      </c>
      <c r="C26" s="156" t="s">
        <v>109</v>
      </c>
      <c r="D26" s="196"/>
      <c r="E26" s="162">
        <f>G19</f>
        <v>56000</v>
      </c>
      <c r="F26" s="163">
        <v>0.22</v>
      </c>
      <c r="G26" s="161">
        <f t="shared" si="43"/>
        <v>12320</v>
      </c>
      <c r="H26" s="162">
        <f>J19</f>
        <v>56000</v>
      </c>
      <c r="I26" s="163">
        <v>0.22</v>
      </c>
      <c r="J26" s="206">
        <v>12320.01</v>
      </c>
      <c r="K26" s="162">
        <f>M19</f>
        <v>0</v>
      </c>
      <c r="L26" s="163">
        <v>0.22</v>
      </c>
      <c r="M26" s="161">
        <f t="shared" si="44"/>
        <v>0</v>
      </c>
      <c r="N26" s="162">
        <f>P19</f>
        <v>0</v>
      </c>
      <c r="O26" s="163">
        <v>0.22</v>
      </c>
      <c r="P26" s="161">
        <f t="shared" si="45"/>
        <v>0</v>
      </c>
      <c r="Q26" s="162">
        <f>S19</f>
        <v>0</v>
      </c>
      <c r="R26" s="163">
        <v>0.22</v>
      </c>
      <c r="S26" s="161">
        <f t="shared" si="46"/>
        <v>0</v>
      </c>
      <c r="T26" s="162">
        <f>V19</f>
        <v>0</v>
      </c>
      <c r="U26" s="163">
        <v>0.22</v>
      </c>
      <c r="V26" s="161">
        <f t="shared" si="47"/>
        <v>0</v>
      </c>
      <c r="W26" s="164">
        <f t="shared" si="48"/>
        <v>12320</v>
      </c>
      <c r="X26" s="165">
        <f t="shared" si="49"/>
        <v>12320.01</v>
      </c>
      <c r="Y26" s="165">
        <f t="shared" si="7"/>
        <v>-0.01</v>
      </c>
      <c r="Z26" s="166">
        <f t="shared" si="8"/>
        <v>-0.0000008116883117</v>
      </c>
      <c r="AA26" s="167"/>
      <c r="AB26" s="169"/>
      <c r="AC26" s="169"/>
      <c r="AD26" s="169"/>
      <c r="AE26" s="169"/>
      <c r="AF26" s="169"/>
      <c r="AG26" s="169"/>
    </row>
    <row r="27" ht="30.0" customHeight="1">
      <c r="A27" s="207" t="s">
        <v>80</v>
      </c>
      <c r="B27" s="208" t="s">
        <v>110</v>
      </c>
      <c r="C27" s="209" t="s">
        <v>100</v>
      </c>
      <c r="D27" s="210"/>
      <c r="E27" s="177">
        <f>G22</f>
        <v>0</v>
      </c>
      <c r="F27" s="178">
        <v>0.22</v>
      </c>
      <c r="G27" s="179">
        <f t="shared" si="43"/>
        <v>0</v>
      </c>
      <c r="H27" s="177">
        <f>J22</f>
        <v>0</v>
      </c>
      <c r="I27" s="178">
        <v>0.22</v>
      </c>
      <c r="J27" s="179">
        <f>H27*I27</f>
        <v>0</v>
      </c>
      <c r="K27" s="177">
        <f>M22</f>
        <v>0</v>
      </c>
      <c r="L27" s="178">
        <v>0.22</v>
      </c>
      <c r="M27" s="179">
        <f t="shared" si="44"/>
        <v>0</v>
      </c>
      <c r="N27" s="177">
        <f>P22</f>
        <v>0</v>
      </c>
      <c r="O27" s="178">
        <v>0.22</v>
      </c>
      <c r="P27" s="179">
        <f t="shared" si="45"/>
        <v>0</v>
      </c>
      <c r="Q27" s="177">
        <f>S22</f>
        <v>0</v>
      </c>
      <c r="R27" s="178">
        <v>0.22</v>
      </c>
      <c r="S27" s="179">
        <f t="shared" si="46"/>
        <v>0</v>
      </c>
      <c r="T27" s="177">
        <f>V22</f>
        <v>0</v>
      </c>
      <c r="U27" s="178">
        <v>0.22</v>
      </c>
      <c r="V27" s="179">
        <f t="shared" si="47"/>
        <v>0</v>
      </c>
      <c r="W27" s="183">
        <f t="shared" si="48"/>
        <v>0</v>
      </c>
      <c r="X27" s="165">
        <f t="shared" si="49"/>
        <v>0</v>
      </c>
      <c r="Y27" s="165">
        <f t="shared" si="7"/>
        <v>0</v>
      </c>
      <c r="Z27" s="166" t="str">
        <f t="shared" si="8"/>
        <v>#DIV/0!</v>
      </c>
      <c r="AA27" s="180"/>
      <c r="AB27" s="169"/>
      <c r="AC27" s="169"/>
      <c r="AD27" s="169"/>
      <c r="AE27" s="169"/>
      <c r="AF27" s="169"/>
      <c r="AG27" s="169"/>
    </row>
    <row r="28" ht="30.0" customHeight="1">
      <c r="A28" s="143" t="s">
        <v>77</v>
      </c>
      <c r="B28" s="197" t="s">
        <v>111</v>
      </c>
      <c r="C28" s="184" t="s">
        <v>112</v>
      </c>
      <c r="D28" s="185"/>
      <c r="E28" s="186">
        <f>SUM(E29:E31)</f>
        <v>0</v>
      </c>
      <c r="F28" s="187"/>
      <c r="G28" s="188">
        <f t="shared" ref="G28:H28" si="50">SUM(G29:G31)</f>
        <v>0</v>
      </c>
      <c r="H28" s="186">
        <f t="shared" si="50"/>
        <v>0</v>
      </c>
      <c r="I28" s="187"/>
      <c r="J28" s="188">
        <f t="shared" ref="J28:K28" si="51">SUM(J29:J31)</f>
        <v>0</v>
      </c>
      <c r="K28" s="186">
        <f t="shared" si="51"/>
        <v>0</v>
      </c>
      <c r="L28" s="187"/>
      <c r="M28" s="188">
        <f t="shared" ref="M28:N28" si="52">SUM(M29:M31)</f>
        <v>0</v>
      </c>
      <c r="N28" s="186">
        <f t="shared" si="52"/>
        <v>0</v>
      </c>
      <c r="O28" s="187"/>
      <c r="P28" s="188">
        <f t="shared" ref="P28:Q28" si="53">SUM(P29:P31)</f>
        <v>0</v>
      </c>
      <c r="Q28" s="186">
        <f t="shared" si="53"/>
        <v>0</v>
      </c>
      <c r="R28" s="187"/>
      <c r="S28" s="188">
        <f t="shared" ref="S28:T28" si="54">SUM(S29:S31)</f>
        <v>0</v>
      </c>
      <c r="T28" s="186">
        <f t="shared" si="54"/>
        <v>0</v>
      </c>
      <c r="U28" s="187"/>
      <c r="V28" s="188">
        <f t="shared" ref="V28:X28" si="55">SUM(V29:V31)</f>
        <v>0</v>
      </c>
      <c r="W28" s="188">
        <f t="shared" si="55"/>
        <v>0</v>
      </c>
      <c r="X28" s="188">
        <f t="shared" si="55"/>
        <v>0</v>
      </c>
      <c r="Y28" s="188">
        <f t="shared" si="7"/>
        <v>0</v>
      </c>
      <c r="Z28" s="188" t="str">
        <f t="shared" si="8"/>
        <v>#DIV/0!</v>
      </c>
      <c r="AA28" s="190"/>
      <c r="AB28" s="13"/>
      <c r="AC28" s="13"/>
      <c r="AD28" s="13"/>
      <c r="AE28" s="13"/>
      <c r="AF28" s="13"/>
      <c r="AG28" s="13"/>
    </row>
    <row r="29" ht="30.0" customHeight="1">
      <c r="A29" s="195" t="s">
        <v>80</v>
      </c>
      <c r="B29" s="199" t="s">
        <v>113</v>
      </c>
      <c r="C29" s="156" t="s">
        <v>102</v>
      </c>
      <c r="D29" s="196" t="s">
        <v>83</v>
      </c>
      <c r="E29" s="162"/>
      <c r="F29" s="163"/>
      <c r="G29" s="161">
        <f t="shared" ref="G29:G31" si="56">E29*F29</f>
        <v>0</v>
      </c>
      <c r="H29" s="162"/>
      <c r="I29" s="163"/>
      <c r="J29" s="161">
        <f t="shared" ref="J29:J31" si="57">H29*I29</f>
        <v>0</v>
      </c>
      <c r="K29" s="162"/>
      <c r="L29" s="163"/>
      <c r="M29" s="161">
        <f t="shared" ref="M29:M31" si="58">K29*L29</f>
        <v>0</v>
      </c>
      <c r="N29" s="162"/>
      <c r="O29" s="163"/>
      <c r="P29" s="161">
        <f t="shared" ref="P29:P31" si="59">N29*O29</f>
        <v>0</v>
      </c>
      <c r="Q29" s="162"/>
      <c r="R29" s="163"/>
      <c r="S29" s="161">
        <f t="shared" ref="S29:S31" si="60">Q29*R29</f>
        <v>0</v>
      </c>
      <c r="T29" s="162"/>
      <c r="U29" s="163"/>
      <c r="V29" s="161">
        <f t="shared" ref="V29:V31" si="61">T29*U29</f>
        <v>0</v>
      </c>
      <c r="W29" s="164">
        <f t="shared" ref="W29:W31" si="62">G29+M29+S29</f>
        <v>0</v>
      </c>
      <c r="X29" s="165">
        <f t="shared" ref="X29:X31" si="63">J29+P29+V29</f>
        <v>0</v>
      </c>
      <c r="Y29" s="165">
        <f t="shared" si="7"/>
        <v>0</v>
      </c>
      <c r="Z29" s="166" t="str">
        <f t="shared" si="8"/>
        <v>#DIV/0!</v>
      </c>
      <c r="AA29" s="167"/>
      <c r="AB29" s="13"/>
      <c r="AC29" s="13"/>
      <c r="AD29" s="13"/>
      <c r="AE29" s="13"/>
      <c r="AF29" s="13"/>
      <c r="AG29" s="13"/>
    </row>
    <row r="30" ht="30.0" hidden="1" customHeight="1">
      <c r="A30" s="195" t="s">
        <v>80</v>
      </c>
      <c r="B30" s="155" t="s">
        <v>114</v>
      </c>
      <c r="C30" s="156" t="s">
        <v>102</v>
      </c>
      <c r="D30" s="196" t="s">
        <v>83</v>
      </c>
      <c r="E30" s="162"/>
      <c r="F30" s="163"/>
      <c r="G30" s="161">
        <f t="shared" si="56"/>
        <v>0</v>
      </c>
      <c r="H30" s="162"/>
      <c r="I30" s="163"/>
      <c r="J30" s="161">
        <f t="shared" si="57"/>
        <v>0</v>
      </c>
      <c r="K30" s="162"/>
      <c r="L30" s="163"/>
      <c r="M30" s="161">
        <f t="shared" si="58"/>
        <v>0</v>
      </c>
      <c r="N30" s="162"/>
      <c r="O30" s="163"/>
      <c r="P30" s="161">
        <f t="shared" si="59"/>
        <v>0</v>
      </c>
      <c r="Q30" s="162"/>
      <c r="R30" s="163"/>
      <c r="S30" s="161">
        <f t="shared" si="60"/>
        <v>0</v>
      </c>
      <c r="T30" s="162"/>
      <c r="U30" s="163"/>
      <c r="V30" s="161">
        <f t="shared" si="61"/>
        <v>0</v>
      </c>
      <c r="W30" s="164">
        <f t="shared" si="62"/>
        <v>0</v>
      </c>
      <c r="X30" s="165">
        <f t="shared" si="63"/>
        <v>0</v>
      </c>
      <c r="Y30" s="165">
        <f t="shared" si="7"/>
        <v>0</v>
      </c>
      <c r="Z30" s="166" t="str">
        <f t="shared" si="8"/>
        <v>#DIV/0!</v>
      </c>
      <c r="AA30" s="167"/>
      <c r="AB30" s="13"/>
      <c r="AC30" s="13"/>
      <c r="AD30" s="13"/>
      <c r="AE30" s="13"/>
      <c r="AF30" s="13"/>
      <c r="AG30" s="13"/>
    </row>
    <row r="31" ht="30.0" hidden="1" customHeight="1">
      <c r="A31" s="207" t="s">
        <v>80</v>
      </c>
      <c r="B31" s="170" t="s">
        <v>115</v>
      </c>
      <c r="C31" s="211" t="s">
        <v>102</v>
      </c>
      <c r="D31" s="210" t="s">
        <v>83</v>
      </c>
      <c r="E31" s="177"/>
      <c r="F31" s="178"/>
      <c r="G31" s="179">
        <f t="shared" si="56"/>
        <v>0</v>
      </c>
      <c r="H31" s="177"/>
      <c r="I31" s="178"/>
      <c r="J31" s="179">
        <f t="shared" si="57"/>
        <v>0</v>
      </c>
      <c r="K31" s="212"/>
      <c r="L31" s="213"/>
      <c r="M31" s="214">
        <f t="shared" si="58"/>
        <v>0</v>
      </c>
      <c r="N31" s="212"/>
      <c r="O31" s="213"/>
      <c r="P31" s="214">
        <f t="shared" si="59"/>
        <v>0</v>
      </c>
      <c r="Q31" s="212"/>
      <c r="R31" s="213"/>
      <c r="S31" s="214">
        <f t="shared" si="60"/>
        <v>0</v>
      </c>
      <c r="T31" s="212"/>
      <c r="U31" s="213"/>
      <c r="V31" s="214">
        <f t="shared" si="61"/>
        <v>0</v>
      </c>
      <c r="W31" s="183">
        <f t="shared" si="62"/>
        <v>0</v>
      </c>
      <c r="X31" s="165">
        <f t="shared" si="63"/>
        <v>0</v>
      </c>
      <c r="Y31" s="215">
        <f t="shared" si="7"/>
        <v>0</v>
      </c>
      <c r="Z31" s="166" t="str">
        <f t="shared" si="8"/>
        <v>#DIV/0!</v>
      </c>
      <c r="AA31" s="216"/>
      <c r="AB31" s="13"/>
      <c r="AC31" s="13"/>
      <c r="AD31" s="13"/>
      <c r="AE31" s="13"/>
      <c r="AF31" s="13"/>
      <c r="AG31" s="13"/>
    </row>
    <row r="32" ht="30.0" customHeight="1">
      <c r="A32" s="217" t="s">
        <v>116</v>
      </c>
      <c r="B32" s="218"/>
      <c r="C32" s="219"/>
      <c r="D32" s="220"/>
      <c r="E32" s="221"/>
      <c r="F32" s="222"/>
      <c r="G32" s="223">
        <f>G13+G19+G22+G24+G28</f>
        <v>207400</v>
      </c>
      <c r="H32" s="221"/>
      <c r="I32" s="222"/>
      <c r="J32" s="223">
        <f>J13+J19+J22+J24+J28</f>
        <v>205633.32</v>
      </c>
      <c r="K32" s="221"/>
      <c r="L32" s="224"/>
      <c r="M32" s="223">
        <f>M13+M19+M22+M24+M28</f>
        <v>0</v>
      </c>
      <c r="N32" s="221"/>
      <c r="O32" s="224"/>
      <c r="P32" s="223">
        <f>P13+P19+P22+P24+P28</f>
        <v>0</v>
      </c>
      <c r="Q32" s="221"/>
      <c r="R32" s="224"/>
      <c r="S32" s="223">
        <f>S13+S19+S22+S24+S28</f>
        <v>0</v>
      </c>
      <c r="T32" s="221"/>
      <c r="U32" s="224"/>
      <c r="V32" s="223">
        <f t="shared" ref="V32:X32" si="64">V13+V19+V22+V24+V28</f>
        <v>0</v>
      </c>
      <c r="W32" s="223">
        <f t="shared" si="64"/>
        <v>207400</v>
      </c>
      <c r="X32" s="225">
        <f t="shared" si="64"/>
        <v>205633.32</v>
      </c>
      <c r="Y32" s="226">
        <f t="shared" si="7"/>
        <v>1766.68</v>
      </c>
      <c r="Z32" s="227">
        <f t="shared" si="8"/>
        <v>0.008518225651</v>
      </c>
      <c r="AA32" s="228"/>
      <c r="AB32" s="12"/>
      <c r="AC32" s="13"/>
      <c r="AD32" s="13"/>
      <c r="AE32" s="13"/>
      <c r="AF32" s="13"/>
      <c r="AG32" s="13"/>
    </row>
    <row r="33" ht="30.0" customHeight="1">
      <c r="A33" s="229" t="s">
        <v>75</v>
      </c>
      <c r="B33" s="230">
        <v>2.0</v>
      </c>
      <c r="C33" s="231" t="s">
        <v>117</v>
      </c>
      <c r="D33" s="232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1"/>
      <c r="X33" s="141"/>
      <c r="Y33" s="233"/>
      <c r="Z33" s="141"/>
      <c r="AA33" s="142"/>
      <c r="AB33" s="13"/>
      <c r="AC33" s="13"/>
      <c r="AD33" s="13"/>
      <c r="AE33" s="13"/>
      <c r="AF33" s="13"/>
      <c r="AG33" s="13"/>
    </row>
    <row r="34" ht="30.0" customHeight="1">
      <c r="A34" s="143" t="s">
        <v>77</v>
      </c>
      <c r="B34" s="197" t="s">
        <v>118</v>
      </c>
      <c r="C34" s="145" t="s">
        <v>119</v>
      </c>
      <c r="D34" s="146"/>
      <c r="E34" s="147">
        <f>SUM(E35:E37)</f>
        <v>0</v>
      </c>
      <c r="F34" s="148"/>
      <c r="G34" s="149">
        <f t="shared" ref="G34:H34" si="65">SUM(G35:G37)</f>
        <v>0</v>
      </c>
      <c r="H34" s="147">
        <f t="shared" si="65"/>
        <v>0</v>
      </c>
      <c r="I34" s="148"/>
      <c r="J34" s="149">
        <f t="shared" ref="J34:K34" si="66">SUM(J35:J37)</f>
        <v>0</v>
      </c>
      <c r="K34" s="147">
        <f t="shared" si="66"/>
        <v>0</v>
      </c>
      <c r="L34" s="148"/>
      <c r="M34" s="149">
        <f t="shared" ref="M34:N34" si="67">SUM(M35:M37)</f>
        <v>0</v>
      </c>
      <c r="N34" s="147">
        <f t="shared" si="67"/>
        <v>0</v>
      </c>
      <c r="O34" s="148"/>
      <c r="P34" s="149">
        <f t="shared" ref="P34:Q34" si="68">SUM(P35:P37)</f>
        <v>0</v>
      </c>
      <c r="Q34" s="147">
        <f t="shared" si="68"/>
        <v>0</v>
      </c>
      <c r="R34" s="148"/>
      <c r="S34" s="149">
        <f t="shared" ref="S34:T34" si="69">SUM(S35:S37)</f>
        <v>0</v>
      </c>
      <c r="T34" s="147">
        <f t="shared" si="69"/>
        <v>0</v>
      </c>
      <c r="U34" s="148"/>
      <c r="V34" s="149">
        <f t="shared" ref="V34:X34" si="70">SUM(V35:V37)</f>
        <v>0</v>
      </c>
      <c r="W34" s="149">
        <f t="shared" si="70"/>
        <v>0</v>
      </c>
      <c r="X34" s="234">
        <f t="shared" si="70"/>
        <v>0</v>
      </c>
      <c r="Y34" s="187">
        <f t="shared" ref="Y34:Y46" si="71">W34-X34</f>
        <v>0</v>
      </c>
      <c r="Z34" s="235" t="str">
        <f t="shared" ref="Z34:Z46" si="72">Y34/W34</f>
        <v>#DIV/0!</v>
      </c>
      <c r="AA34" s="152"/>
      <c r="AB34" s="236"/>
      <c r="AC34" s="153"/>
      <c r="AD34" s="153"/>
      <c r="AE34" s="153"/>
      <c r="AF34" s="153"/>
      <c r="AG34" s="153"/>
    </row>
    <row r="35" ht="30.0" customHeight="1">
      <c r="A35" s="195" t="s">
        <v>80</v>
      </c>
      <c r="B35" s="155" t="s">
        <v>120</v>
      </c>
      <c r="C35" s="156" t="s">
        <v>121</v>
      </c>
      <c r="D35" s="196" t="s">
        <v>122</v>
      </c>
      <c r="E35" s="162"/>
      <c r="F35" s="163"/>
      <c r="G35" s="161">
        <f t="shared" ref="G35:G37" si="73">E35*F35</f>
        <v>0</v>
      </c>
      <c r="H35" s="162"/>
      <c r="I35" s="163"/>
      <c r="J35" s="161">
        <f t="shared" ref="J35:J37" si="74">H35*I35</f>
        <v>0</v>
      </c>
      <c r="K35" s="162"/>
      <c r="L35" s="163"/>
      <c r="M35" s="161">
        <f t="shared" ref="M35:M37" si="75">K35*L35</f>
        <v>0</v>
      </c>
      <c r="N35" s="162"/>
      <c r="O35" s="163"/>
      <c r="P35" s="161">
        <f t="shared" ref="P35:P37" si="76">N35*O35</f>
        <v>0</v>
      </c>
      <c r="Q35" s="162"/>
      <c r="R35" s="163"/>
      <c r="S35" s="161">
        <f t="shared" ref="S35:S37" si="77">Q35*R35</f>
        <v>0</v>
      </c>
      <c r="T35" s="162"/>
      <c r="U35" s="163"/>
      <c r="V35" s="161">
        <f t="shared" ref="V35:V37" si="78">T35*U35</f>
        <v>0</v>
      </c>
      <c r="W35" s="164">
        <f t="shared" ref="W35:W37" si="79">G35+M35+S35</f>
        <v>0</v>
      </c>
      <c r="X35" s="165">
        <f t="shared" ref="X35:X37" si="80">J35+P35+V35</f>
        <v>0</v>
      </c>
      <c r="Y35" s="165">
        <f t="shared" si="71"/>
        <v>0</v>
      </c>
      <c r="Z35" s="166" t="str">
        <f t="shared" si="72"/>
        <v>#DIV/0!</v>
      </c>
      <c r="AA35" s="167"/>
      <c r="AB35" s="169"/>
      <c r="AC35" s="169"/>
      <c r="AD35" s="169"/>
      <c r="AE35" s="169"/>
      <c r="AF35" s="169"/>
      <c r="AG35" s="169"/>
    </row>
    <row r="36" ht="30.0" customHeight="1">
      <c r="A36" s="195" t="s">
        <v>80</v>
      </c>
      <c r="B36" s="155" t="s">
        <v>123</v>
      </c>
      <c r="C36" s="156" t="s">
        <v>121</v>
      </c>
      <c r="D36" s="196" t="s">
        <v>122</v>
      </c>
      <c r="E36" s="162"/>
      <c r="F36" s="163"/>
      <c r="G36" s="161">
        <f t="shared" si="73"/>
        <v>0</v>
      </c>
      <c r="H36" s="162"/>
      <c r="I36" s="163"/>
      <c r="J36" s="161">
        <f t="shared" si="74"/>
        <v>0</v>
      </c>
      <c r="K36" s="162"/>
      <c r="L36" s="163"/>
      <c r="M36" s="161">
        <f t="shared" si="75"/>
        <v>0</v>
      </c>
      <c r="N36" s="162"/>
      <c r="O36" s="163"/>
      <c r="P36" s="161">
        <f t="shared" si="76"/>
        <v>0</v>
      </c>
      <c r="Q36" s="162"/>
      <c r="R36" s="163"/>
      <c r="S36" s="161">
        <f t="shared" si="77"/>
        <v>0</v>
      </c>
      <c r="T36" s="162"/>
      <c r="U36" s="163"/>
      <c r="V36" s="161">
        <f t="shared" si="78"/>
        <v>0</v>
      </c>
      <c r="W36" s="164">
        <f t="shared" si="79"/>
        <v>0</v>
      </c>
      <c r="X36" s="165">
        <f t="shared" si="80"/>
        <v>0</v>
      </c>
      <c r="Y36" s="165">
        <f t="shared" si="71"/>
        <v>0</v>
      </c>
      <c r="Z36" s="166" t="str">
        <f t="shared" si="72"/>
        <v>#DIV/0!</v>
      </c>
      <c r="AA36" s="167"/>
      <c r="AB36" s="169"/>
      <c r="AC36" s="169"/>
      <c r="AD36" s="169"/>
      <c r="AE36" s="169"/>
      <c r="AF36" s="169"/>
      <c r="AG36" s="169"/>
    </row>
    <row r="37" ht="30.0" customHeight="1">
      <c r="A37" s="237" t="s">
        <v>80</v>
      </c>
      <c r="B37" s="208" t="s">
        <v>124</v>
      </c>
      <c r="C37" s="156" t="s">
        <v>121</v>
      </c>
      <c r="D37" s="238" t="s">
        <v>122</v>
      </c>
      <c r="E37" s="212"/>
      <c r="F37" s="213"/>
      <c r="G37" s="214">
        <f t="shared" si="73"/>
        <v>0</v>
      </c>
      <c r="H37" s="212"/>
      <c r="I37" s="213"/>
      <c r="J37" s="214">
        <f t="shared" si="74"/>
        <v>0</v>
      </c>
      <c r="K37" s="212"/>
      <c r="L37" s="213"/>
      <c r="M37" s="214">
        <f t="shared" si="75"/>
        <v>0</v>
      </c>
      <c r="N37" s="212"/>
      <c r="O37" s="213"/>
      <c r="P37" s="214">
        <f t="shared" si="76"/>
        <v>0</v>
      </c>
      <c r="Q37" s="212"/>
      <c r="R37" s="213"/>
      <c r="S37" s="214">
        <f t="shared" si="77"/>
        <v>0</v>
      </c>
      <c r="T37" s="212"/>
      <c r="U37" s="213"/>
      <c r="V37" s="214">
        <f t="shared" si="78"/>
        <v>0</v>
      </c>
      <c r="W37" s="183">
        <f t="shared" si="79"/>
        <v>0</v>
      </c>
      <c r="X37" s="165">
        <f t="shared" si="80"/>
        <v>0</v>
      </c>
      <c r="Y37" s="165">
        <f t="shared" si="71"/>
        <v>0</v>
      </c>
      <c r="Z37" s="166" t="str">
        <f t="shared" si="72"/>
        <v>#DIV/0!</v>
      </c>
      <c r="AA37" s="216"/>
      <c r="AB37" s="169"/>
      <c r="AC37" s="169"/>
      <c r="AD37" s="169"/>
      <c r="AE37" s="169"/>
      <c r="AF37" s="169"/>
      <c r="AG37" s="169"/>
    </row>
    <row r="38" ht="30.0" customHeight="1">
      <c r="A38" s="143" t="s">
        <v>77</v>
      </c>
      <c r="B38" s="197" t="s">
        <v>125</v>
      </c>
      <c r="C38" s="194" t="s">
        <v>126</v>
      </c>
      <c r="D38" s="185"/>
      <c r="E38" s="186">
        <f>SUM(E39:E41)</f>
        <v>0</v>
      </c>
      <c r="F38" s="187"/>
      <c r="G38" s="188">
        <f t="shared" ref="G38:H38" si="81">SUM(G39:G41)</f>
        <v>0</v>
      </c>
      <c r="H38" s="186">
        <f t="shared" si="81"/>
        <v>0</v>
      </c>
      <c r="I38" s="187"/>
      <c r="J38" s="188">
        <f t="shared" ref="J38:K38" si="82">SUM(J39:J41)</f>
        <v>0</v>
      </c>
      <c r="K38" s="186">
        <f t="shared" si="82"/>
        <v>0</v>
      </c>
      <c r="L38" s="187"/>
      <c r="M38" s="188">
        <f t="shared" ref="M38:N38" si="83">SUM(M39:M41)</f>
        <v>0</v>
      </c>
      <c r="N38" s="186">
        <f t="shared" si="83"/>
        <v>0</v>
      </c>
      <c r="O38" s="187"/>
      <c r="P38" s="188">
        <f t="shared" ref="P38:Q38" si="84">SUM(P39:P41)</f>
        <v>0</v>
      </c>
      <c r="Q38" s="186">
        <f t="shared" si="84"/>
        <v>0</v>
      </c>
      <c r="R38" s="187"/>
      <c r="S38" s="188">
        <f t="shared" ref="S38:T38" si="85">SUM(S39:S41)</f>
        <v>0</v>
      </c>
      <c r="T38" s="186">
        <f t="shared" si="85"/>
        <v>0</v>
      </c>
      <c r="U38" s="187"/>
      <c r="V38" s="188">
        <f t="shared" ref="V38:X38" si="86">SUM(V39:V41)</f>
        <v>0</v>
      </c>
      <c r="W38" s="188">
        <f t="shared" si="86"/>
        <v>0</v>
      </c>
      <c r="X38" s="188">
        <f t="shared" si="86"/>
        <v>0</v>
      </c>
      <c r="Y38" s="239">
        <f t="shared" si="71"/>
        <v>0</v>
      </c>
      <c r="Z38" s="239" t="str">
        <f t="shared" si="72"/>
        <v>#DIV/0!</v>
      </c>
      <c r="AA38" s="190"/>
      <c r="AB38" s="153"/>
      <c r="AC38" s="153"/>
      <c r="AD38" s="153"/>
      <c r="AE38" s="153"/>
      <c r="AF38" s="153"/>
      <c r="AG38" s="153"/>
    </row>
    <row r="39" ht="30.0" customHeight="1">
      <c r="A39" s="195" t="s">
        <v>80</v>
      </c>
      <c r="B39" s="155" t="s">
        <v>127</v>
      </c>
      <c r="C39" s="156" t="s">
        <v>128</v>
      </c>
      <c r="D39" s="196" t="s">
        <v>129</v>
      </c>
      <c r="E39" s="162"/>
      <c r="F39" s="163"/>
      <c r="G39" s="161">
        <f t="shared" ref="G39:G41" si="87">E39*F39</f>
        <v>0</v>
      </c>
      <c r="H39" s="162"/>
      <c r="I39" s="163"/>
      <c r="J39" s="161">
        <f t="shared" ref="J39:J41" si="88">H39*I39</f>
        <v>0</v>
      </c>
      <c r="K39" s="162"/>
      <c r="L39" s="163"/>
      <c r="M39" s="161">
        <f t="shared" ref="M39:M41" si="89">K39*L39</f>
        <v>0</v>
      </c>
      <c r="N39" s="162"/>
      <c r="O39" s="163"/>
      <c r="P39" s="161">
        <f t="shared" ref="P39:P41" si="90">N39*O39</f>
        <v>0</v>
      </c>
      <c r="Q39" s="162"/>
      <c r="R39" s="163"/>
      <c r="S39" s="161">
        <f t="shared" ref="S39:S41" si="91">Q39*R39</f>
        <v>0</v>
      </c>
      <c r="T39" s="162"/>
      <c r="U39" s="163"/>
      <c r="V39" s="161">
        <f t="shared" ref="V39:V41" si="92">T39*U39</f>
        <v>0</v>
      </c>
      <c r="W39" s="164">
        <f t="shared" ref="W39:W41" si="93">G39+M39+S39</f>
        <v>0</v>
      </c>
      <c r="X39" s="165">
        <f t="shared" ref="X39:X41" si="94">J39+P39+V39</f>
        <v>0</v>
      </c>
      <c r="Y39" s="165">
        <f t="shared" si="71"/>
        <v>0</v>
      </c>
      <c r="Z39" s="166" t="str">
        <f t="shared" si="72"/>
        <v>#DIV/0!</v>
      </c>
      <c r="AA39" s="167"/>
      <c r="AB39" s="169"/>
      <c r="AC39" s="169"/>
      <c r="AD39" s="169"/>
      <c r="AE39" s="169"/>
      <c r="AF39" s="169"/>
      <c r="AG39" s="169"/>
    </row>
    <row r="40" ht="30.0" customHeight="1">
      <c r="A40" s="195" t="s">
        <v>80</v>
      </c>
      <c r="B40" s="155" t="s">
        <v>130</v>
      </c>
      <c r="C40" s="240" t="s">
        <v>128</v>
      </c>
      <c r="D40" s="196" t="s">
        <v>129</v>
      </c>
      <c r="E40" s="162"/>
      <c r="F40" s="163"/>
      <c r="G40" s="161">
        <f t="shared" si="87"/>
        <v>0</v>
      </c>
      <c r="H40" s="162"/>
      <c r="I40" s="163"/>
      <c r="J40" s="161">
        <f t="shared" si="88"/>
        <v>0</v>
      </c>
      <c r="K40" s="162"/>
      <c r="L40" s="163"/>
      <c r="M40" s="161">
        <f t="shared" si="89"/>
        <v>0</v>
      </c>
      <c r="N40" s="162"/>
      <c r="O40" s="163"/>
      <c r="P40" s="161">
        <f t="shared" si="90"/>
        <v>0</v>
      </c>
      <c r="Q40" s="162"/>
      <c r="R40" s="163"/>
      <c r="S40" s="161">
        <f t="shared" si="91"/>
        <v>0</v>
      </c>
      <c r="T40" s="162"/>
      <c r="U40" s="163"/>
      <c r="V40" s="161">
        <f t="shared" si="92"/>
        <v>0</v>
      </c>
      <c r="W40" s="164">
        <f t="shared" si="93"/>
        <v>0</v>
      </c>
      <c r="X40" s="165">
        <f t="shared" si="94"/>
        <v>0</v>
      </c>
      <c r="Y40" s="165">
        <f t="shared" si="71"/>
        <v>0</v>
      </c>
      <c r="Z40" s="166" t="str">
        <f t="shared" si="72"/>
        <v>#DIV/0!</v>
      </c>
      <c r="AA40" s="167"/>
      <c r="AB40" s="169"/>
      <c r="AC40" s="169"/>
      <c r="AD40" s="169"/>
      <c r="AE40" s="169"/>
      <c r="AF40" s="169"/>
      <c r="AG40" s="169"/>
    </row>
    <row r="41" ht="30.0" customHeight="1">
      <c r="A41" s="237" t="s">
        <v>80</v>
      </c>
      <c r="B41" s="208" t="s">
        <v>131</v>
      </c>
      <c r="C41" s="241" t="s">
        <v>128</v>
      </c>
      <c r="D41" s="238" t="s">
        <v>129</v>
      </c>
      <c r="E41" s="212"/>
      <c r="F41" s="213"/>
      <c r="G41" s="214">
        <f t="shared" si="87"/>
        <v>0</v>
      </c>
      <c r="H41" s="212"/>
      <c r="I41" s="213"/>
      <c r="J41" s="214">
        <f t="shared" si="88"/>
        <v>0</v>
      </c>
      <c r="K41" s="212"/>
      <c r="L41" s="213"/>
      <c r="M41" s="214">
        <f t="shared" si="89"/>
        <v>0</v>
      </c>
      <c r="N41" s="212"/>
      <c r="O41" s="213"/>
      <c r="P41" s="214">
        <f t="shared" si="90"/>
        <v>0</v>
      </c>
      <c r="Q41" s="212"/>
      <c r="R41" s="213"/>
      <c r="S41" s="214">
        <f t="shared" si="91"/>
        <v>0</v>
      </c>
      <c r="T41" s="212"/>
      <c r="U41" s="213"/>
      <c r="V41" s="214">
        <f t="shared" si="92"/>
        <v>0</v>
      </c>
      <c r="W41" s="183">
        <f t="shared" si="93"/>
        <v>0</v>
      </c>
      <c r="X41" s="165">
        <f t="shared" si="94"/>
        <v>0</v>
      </c>
      <c r="Y41" s="165">
        <f t="shared" si="71"/>
        <v>0</v>
      </c>
      <c r="Z41" s="166" t="str">
        <f t="shared" si="72"/>
        <v>#DIV/0!</v>
      </c>
      <c r="AA41" s="216"/>
      <c r="AB41" s="169"/>
      <c r="AC41" s="169"/>
      <c r="AD41" s="169"/>
      <c r="AE41" s="169"/>
      <c r="AF41" s="169"/>
      <c r="AG41" s="169"/>
    </row>
    <row r="42" ht="30.0" customHeight="1">
      <c r="A42" s="143" t="s">
        <v>77</v>
      </c>
      <c r="B42" s="197" t="s">
        <v>132</v>
      </c>
      <c r="C42" s="194" t="s">
        <v>133</v>
      </c>
      <c r="D42" s="185"/>
      <c r="E42" s="186">
        <f>SUM(E43:E45)</f>
        <v>0</v>
      </c>
      <c r="F42" s="187"/>
      <c r="G42" s="188">
        <f t="shared" ref="G42:H42" si="95">SUM(G43:G45)</f>
        <v>0</v>
      </c>
      <c r="H42" s="186">
        <f t="shared" si="95"/>
        <v>0</v>
      </c>
      <c r="I42" s="187"/>
      <c r="J42" s="188">
        <f t="shared" ref="J42:K42" si="96">SUM(J43:J45)</f>
        <v>0</v>
      </c>
      <c r="K42" s="186">
        <f t="shared" si="96"/>
        <v>0</v>
      </c>
      <c r="L42" s="187"/>
      <c r="M42" s="188">
        <f t="shared" ref="M42:N42" si="97">SUM(M43:M45)</f>
        <v>0</v>
      </c>
      <c r="N42" s="186">
        <f t="shared" si="97"/>
        <v>0</v>
      </c>
      <c r="O42" s="187"/>
      <c r="P42" s="188">
        <f t="shared" ref="P42:Q42" si="98">SUM(P43:P45)</f>
        <v>0</v>
      </c>
      <c r="Q42" s="186">
        <f t="shared" si="98"/>
        <v>0</v>
      </c>
      <c r="R42" s="187"/>
      <c r="S42" s="188">
        <f t="shared" ref="S42:T42" si="99">SUM(S43:S45)</f>
        <v>0</v>
      </c>
      <c r="T42" s="186">
        <f t="shared" si="99"/>
        <v>0</v>
      </c>
      <c r="U42" s="187"/>
      <c r="V42" s="188">
        <f t="shared" ref="V42:X42" si="100">SUM(V43:V45)</f>
        <v>0</v>
      </c>
      <c r="W42" s="188">
        <f t="shared" si="100"/>
        <v>0</v>
      </c>
      <c r="X42" s="188">
        <f t="shared" si="100"/>
        <v>0</v>
      </c>
      <c r="Y42" s="187">
        <f t="shared" si="71"/>
        <v>0</v>
      </c>
      <c r="Z42" s="187" t="str">
        <f t="shared" si="72"/>
        <v>#DIV/0!</v>
      </c>
      <c r="AA42" s="190"/>
      <c r="AB42" s="153"/>
      <c r="AC42" s="153"/>
      <c r="AD42" s="153"/>
      <c r="AE42" s="153"/>
      <c r="AF42" s="153"/>
      <c r="AG42" s="153"/>
    </row>
    <row r="43" ht="30.0" customHeight="1">
      <c r="A43" s="195" t="s">
        <v>80</v>
      </c>
      <c r="B43" s="155" t="s">
        <v>134</v>
      </c>
      <c r="C43" s="156" t="s">
        <v>135</v>
      </c>
      <c r="D43" s="196" t="s">
        <v>129</v>
      </c>
      <c r="E43" s="162"/>
      <c r="F43" s="163"/>
      <c r="G43" s="161">
        <f t="shared" ref="G43:G45" si="101">E43*F43</f>
        <v>0</v>
      </c>
      <c r="H43" s="162"/>
      <c r="I43" s="163"/>
      <c r="J43" s="161">
        <f t="shared" ref="J43:J45" si="102">H43*I43</f>
        <v>0</v>
      </c>
      <c r="K43" s="162"/>
      <c r="L43" s="163"/>
      <c r="M43" s="161">
        <f t="shared" ref="M43:M45" si="103">K43*L43</f>
        <v>0</v>
      </c>
      <c r="N43" s="162"/>
      <c r="O43" s="163"/>
      <c r="P43" s="161">
        <f t="shared" ref="P43:P45" si="104">N43*O43</f>
        <v>0</v>
      </c>
      <c r="Q43" s="162"/>
      <c r="R43" s="163"/>
      <c r="S43" s="161">
        <f t="shared" ref="S43:S45" si="105">Q43*R43</f>
        <v>0</v>
      </c>
      <c r="T43" s="162"/>
      <c r="U43" s="163"/>
      <c r="V43" s="161">
        <f t="shared" ref="V43:V45" si="106">T43*U43</f>
        <v>0</v>
      </c>
      <c r="W43" s="164">
        <f t="shared" ref="W43:W45" si="107">G43+M43+S43</f>
        <v>0</v>
      </c>
      <c r="X43" s="165">
        <f t="shared" ref="X43:X45" si="108">J43+P43+V43</f>
        <v>0</v>
      </c>
      <c r="Y43" s="165">
        <f t="shared" si="71"/>
        <v>0</v>
      </c>
      <c r="Z43" s="166" t="str">
        <f t="shared" si="72"/>
        <v>#DIV/0!</v>
      </c>
      <c r="AA43" s="167"/>
      <c r="AB43" s="168"/>
      <c r="AC43" s="169"/>
      <c r="AD43" s="169"/>
      <c r="AE43" s="169"/>
      <c r="AF43" s="169"/>
      <c r="AG43" s="169"/>
    </row>
    <row r="44" ht="30.0" customHeight="1">
      <c r="A44" s="195" t="s">
        <v>80</v>
      </c>
      <c r="B44" s="155" t="s">
        <v>136</v>
      </c>
      <c r="C44" s="156" t="s">
        <v>137</v>
      </c>
      <c r="D44" s="196" t="s">
        <v>129</v>
      </c>
      <c r="E44" s="162"/>
      <c r="F44" s="163"/>
      <c r="G44" s="161">
        <f t="shared" si="101"/>
        <v>0</v>
      </c>
      <c r="H44" s="162"/>
      <c r="I44" s="163"/>
      <c r="J44" s="161">
        <f t="shared" si="102"/>
        <v>0</v>
      </c>
      <c r="K44" s="162"/>
      <c r="L44" s="163"/>
      <c r="M44" s="161">
        <f t="shared" si="103"/>
        <v>0</v>
      </c>
      <c r="N44" s="162"/>
      <c r="O44" s="163"/>
      <c r="P44" s="161">
        <f t="shared" si="104"/>
        <v>0</v>
      </c>
      <c r="Q44" s="162"/>
      <c r="R44" s="163"/>
      <c r="S44" s="161">
        <f t="shared" si="105"/>
        <v>0</v>
      </c>
      <c r="T44" s="162"/>
      <c r="U44" s="163"/>
      <c r="V44" s="161">
        <f t="shared" si="106"/>
        <v>0</v>
      </c>
      <c r="W44" s="164">
        <f t="shared" si="107"/>
        <v>0</v>
      </c>
      <c r="X44" s="165">
        <f t="shared" si="108"/>
        <v>0</v>
      </c>
      <c r="Y44" s="165">
        <f t="shared" si="71"/>
        <v>0</v>
      </c>
      <c r="Z44" s="166" t="str">
        <f t="shared" si="72"/>
        <v>#DIV/0!</v>
      </c>
      <c r="AA44" s="167"/>
      <c r="AB44" s="169"/>
      <c r="AC44" s="169"/>
      <c r="AD44" s="169"/>
      <c r="AE44" s="169"/>
      <c r="AF44" s="169"/>
      <c r="AG44" s="169"/>
    </row>
    <row r="45" ht="30.0" customHeight="1">
      <c r="A45" s="207" t="s">
        <v>80</v>
      </c>
      <c r="B45" s="170" t="s">
        <v>138</v>
      </c>
      <c r="C45" s="211" t="s">
        <v>135</v>
      </c>
      <c r="D45" s="210" t="s">
        <v>129</v>
      </c>
      <c r="E45" s="212"/>
      <c r="F45" s="213"/>
      <c r="G45" s="214">
        <f t="shared" si="101"/>
        <v>0</v>
      </c>
      <c r="H45" s="212"/>
      <c r="I45" s="213"/>
      <c r="J45" s="214">
        <f t="shared" si="102"/>
        <v>0</v>
      </c>
      <c r="K45" s="212"/>
      <c r="L45" s="213"/>
      <c r="M45" s="214">
        <f t="shared" si="103"/>
        <v>0</v>
      </c>
      <c r="N45" s="212"/>
      <c r="O45" s="213"/>
      <c r="P45" s="214">
        <f t="shared" si="104"/>
        <v>0</v>
      </c>
      <c r="Q45" s="212"/>
      <c r="R45" s="213"/>
      <c r="S45" s="214">
        <f t="shared" si="105"/>
        <v>0</v>
      </c>
      <c r="T45" s="212"/>
      <c r="U45" s="213"/>
      <c r="V45" s="214">
        <f t="shared" si="106"/>
        <v>0</v>
      </c>
      <c r="W45" s="183">
        <f t="shared" si="107"/>
        <v>0</v>
      </c>
      <c r="X45" s="165">
        <f t="shared" si="108"/>
        <v>0</v>
      </c>
      <c r="Y45" s="165">
        <f t="shared" si="71"/>
        <v>0</v>
      </c>
      <c r="Z45" s="166" t="str">
        <f t="shared" si="72"/>
        <v>#DIV/0!</v>
      </c>
      <c r="AA45" s="216"/>
      <c r="AB45" s="169"/>
      <c r="AC45" s="169"/>
      <c r="AD45" s="169"/>
      <c r="AE45" s="169"/>
      <c r="AF45" s="169"/>
      <c r="AG45" s="169"/>
    </row>
    <row r="46" ht="30.0" customHeight="1">
      <c r="A46" s="217" t="s">
        <v>139</v>
      </c>
      <c r="B46" s="218"/>
      <c r="C46" s="219"/>
      <c r="D46" s="220"/>
      <c r="E46" s="224">
        <f>E42+E38+E34</f>
        <v>0</v>
      </c>
      <c r="F46" s="242"/>
      <c r="G46" s="223">
        <f t="shared" ref="G46:H46" si="109">G42+G38+G34</f>
        <v>0</v>
      </c>
      <c r="H46" s="224">
        <f t="shared" si="109"/>
        <v>0</v>
      </c>
      <c r="I46" s="242"/>
      <c r="J46" s="223">
        <f t="shared" ref="J46:K46" si="110">J42+J38+J34</f>
        <v>0</v>
      </c>
      <c r="K46" s="243">
        <f t="shared" si="110"/>
        <v>0</v>
      </c>
      <c r="L46" s="242"/>
      <c r="M46" s="223">
        <f t="shared" ref="M46:N46" si="111">M42+M38+M34</f>
        <v>0</v>
      </c>
      <c r="N46" s="243">
        <f t="shared" si="111"/>
        <v>0</v>
      </c>
      <c r="O46" s="242"/>
      <c r="P46" s="223">
        <f t="shared" ref="P46:Q46" si="112">P42+P38+P34</f>
        <v>0</v>
      </c>
      <c r="Q46" s="243">
        <f t="shared" si="112"/>
        <v>0</v>
      </c>
      <c r="R46" s="242"/>
      <c r="S46" s="223">
        <f t="shared" ref="S46:T46" si="113">S42+S38+S34</f>
        <v>0</v>
      </c>
      <c r="T46" s="243">
        <f t="shared" si="113"/>
        <v>0</v>
      </c>
      <c r="U46" s="242"/>
      <c r="V46" s="223">
        <f t="shared" ref="V46:X46" si="114">V42+V38+V34</f>
        <v>0</v>
      </c>
      <c r="W46" s="244">
        <f t="shared" si="114"/>
        <v>0</v>
      </c>
      <c r="X46" s="244">
        <f t="shared" si="114"/>
        <v>0</v>
      </c>
      <c r="Y46" s="244">
        <f t="shared" si="71"/>
        <v>0</v>
      </c>
      <c r="Z46" s="244" t="str">
        <f t="shared" si="72"/>
        <v>#DIV/0!</v>
      </c>
      <c r="AA46" s="228"/>
      <c r="AB46" s="13"/>
      <c r="AC46" s="13"/>
      <c r="AD46" s="13"/>
      <c r="AE46" s="13"/>
      <c r="AF46" s="13"/>
      <c r="AG46" s="13"/>
    </row>
    <row r="47" ht="30.0" customHeight="1">
      <c r="A47" s="229" t="s">
        <v>75</v>
      </c>
      <c r="B47" s="230">
        <v>3.0</v>
      </c>
      <c r="C47" s="231" t="s">
        <v>140</v>
      </c>
      <c r="D47" s="232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1"/>
      <c r="X47" s="141"/>
      <c r="Y47" s="141"/>
      <c r="Z47" s="141"/>
      <c r="AA47" s="142"/>
      <c r="AB47" s="13"/>
      <c r="AC47" s="13"/>
      <c r="AD47" s="13"/>
      <c r="AE47" s="13"/>
      <c r="AF47" s="13"/>
      <c r="AG47" s="13"/>
    </row>
    <row r="48" ht="45.0" customHeight="1">
      <c r="A48" s="143" t="s">
        <v>77</v>
      </c>
      <c r="B48" s="197" t="s">
        <v>141</v>
      </c>
      <c r="C48" s="145" t="s">
        <v>142</v>
      </c>
      <c r="D48" s="146"/>
      <c r="E48" s="147">
        <f>SUM(E49:E54)</f>
        <v>6</v>
      </c>
      <c r="F48" s="148"/>
      <c r="G48" s="149">
        <f t="shared" ref="G48:H48" si="115">SUM(G49:G54)</f>
        <v>19729</v>
      </c>
      <c r="H48" s="147">
        <f t="shared" si="115"/>
        <v>6</v>
      </c>
      <c r="I48" s="148"/>
      <c r="J48" s="149">
        <f t="shared" ref="J48:K48" si="116">SUM(J49:J54)</f>
        <v>19655</v>
      </c>
      <c r="K48" s="147">
        <f t="shared" si="116"/>
        <v>0</v>
      </c>
      <c r="L48" s="148"/>
      <c r="M48" s="149">
        <f t="shared" ref="M48:N48" si="117">SUM(M49:M54)</f>
        <v>0</v>
      </c>
      <c r="N48" s="147">
        <f t="shared" si="117"/>
        <v>0</v>
      </c>
      <c r="O48" s="148"/>
      <c r="P48" s="149">
        <f t="shared" ref="P48:Q48" si="118">SUM(P49:P54)</f>
        <v>0</v>
      </c>
      <c r="Q48" s="147">
        <f t="shared" si="118"/>
        <v>0</v>
      </c>
      <c r="R48" s="148"/>
      <c r="S48" s="149">
        <f t="shared" ref="S48:T48" si="119">SUM(S49:S54)</f>
        <v>0</v>
      </c>
      <c r="T48" s="147">
        <f t="shared" si="119"/>
        <v>0</v>
      </c>
      <c r="U48" s="148"/>
      <c r="V48" s="149">
        <f t="shared" ref="V48:X48" si="120">SUM(V49:V54)</f>
        <v>0</v>
      </c>
      <c r="W48" s="149">
        <f t="shared" si="120"/>
        <v>19729</v>
      </c>
      <c r="X48" s="149">
        <f t="shared" si="120"/>
        <v>19655</v>
      </c>
      <c r="Y48" s="150">
        <f t="shared" ref="Y48:Y58" si="121">W48-X48</f>
        <v>74</v>
      </c>
      <c r="Z48" s="151">
        <f t="shared" ref="Z48:Z58" si="122">Y48/W48</f>
        <v>0.003750823661</v>
      </c>
      <c r="AA48" s="152"/>
      <c r="AB48" s="153"/>
      <c r="AC48" s="153"/>
      <c r="AD48" s="153"/>
      <c r="AE48" s="153"/>
      <c r="AF48" s="153"/>
      <c r="AG48" s="153"/>
    </row>
    <row r="49" ht="30.0" customHeight="1">
      <c r="A49" s="245" t="s">
        <v>80</v>
      </c>
      <c r="B49" s="246" t="s">
        <v>143</v>
      </c>
      <c r="C49" s="247" t="s">
        <v>144</v>
      </c>
      <c r="D49" s="248" t="s">
        <v>122</v>
      </c>
      <c r="E49" s="249">
        <v>1.0</v>
      </c>
      <c r="F49" s="250">
        <v>5720.0</v>
      </c>
      <c r="G49" s="251">
        <f t="shared" ref="G49:G54" si="123">E49*F49</f>
        <v>5720</v>
      </c>
      <c r="H49" s="249">
        <v>1.0</v>
      </c>
      <c r="I49" s="252">
        <v>5655.0</v>
      </c>
      <c r="J49" s="251">
        <f t="shared" ref="J49:J54" si="124">H49*I49</f>
        <v>5655</v>
      </c>
      <c r="K49" s="253"/>
      <c r="L49" s="252"/>
      <c r="M49" s="251">
        <f t="shared" ref="M49:M54" si="125">K49*L49</f>
        <v>0</v>
      </c>
      <c r="N49" s="253"/>
      <c r="O49" s="252"/>
      <c r="P49" s="251">
        <f t="shared" ref="P49:P54" si="126">N49*O49</f>
        <v>0</v>
      </c>
      <c r="Q49" s="253"/>
      <c r="R49" s="252"/>
      <c r="S49" s="251">
        <f t="shared" ref="S49:S54" si="127">Q49*R49</f>
        <v>0</v>
      </c>
      <c r="T49" s="253"/>
      <c r="U49" s="252"/>
      <c r="V49" s="251">
        <f t="shared" ref="V49:V54" si="128">T49*U49</f>
        <v>0</v>
      </c>
      <c r="W49" s="254">
        <f t="shared" ref="W49:W54" si="129">G49+M49+S49</f>
        <v>5720</v>
      </c>
      <c r="X49" s="255">
        <f t="shared" ref="X49:X54" si="130">J49+P49+V49</f>
        <v>5655</v>
      </c>
      <c r="Y49" s="255">
        <f t="shared" si="121"/>
        <v>65</v>
      </c>
      <c r="Z49" s="256">
        <f t="shared" si="122"/>
        <v>0.01136363636</v>
      </c>
      <c r="AA49" s="257"/>
      <c r="AB49" s="2"/>
      <c r="AC49" s="2"/>
      <c r="AD49" s="2"/>
      <c r="AE49" s="2"/>
      <c r="AF49" s="2"/>
      <c r="AG49" s="2"/>
    </row>
    <row r="50" ht="30.0" customHeight="1">
      <c r="A50" s="245" t="s">
        <v>80</v>
      </c>
      <c r="B50" s="258" t="s">
        <v>145</v>
      </c>
      <c r="C50" s="259" t="s">
        <v>146</v>
      </c>
      <c r="D50" s="260" t="s">
        <v>122</v>
      </c>
      <c r="E50" s="261">
        <v>1.0</v>
      </c>
      <c r="F50" s="262">
        <v>5900.0</v>
      </c>
      <c r="G50" s="251">
        <f t="shared" si="123"/>
        <v>5900</v>
      </c>
      <c r="H50" s="261">
        <v>1.0</v>
      </c>
      <c r="I50" s="252">
        <v>5999.0</v>
      </c>
      <c r="J50" s="251">
        <f t="shared" si="124"/>
        <v>5999</v>
      </c>
      <c r="K50" s="253"/>
      <c r="L50" s="252"/>
      <c r="M50" s="251">
        <f t="shared" si="125"/>
        <v>0</v>
      </c>
      <c r="N50" s="253"/>
      <c r="O50" s="252"/>
      <c r="P50" s="251">
        <f t="shared" si="126"/>
        <v>0</v>
      </c>
      <c r="Q50" s="253"/>
      <c r="R50" s="252"/>
      <c r="S50" s="251">
        <f t="shared" si="127"/>
        <v>0</v>
      </c>
      <c r="T50" s="253"/>
      <c r="U50" s="252"/>
      <c r="V50" s="251">
        <f t="shared" si="128"/>
        <v>0</v>
      </c>
      <c r="W50" s="254">
        <f t="shared" si="129"/>
        <v>5900</v>
      </c>
      <c r="X50" s="255">
        <f t="shared" si="130"/>
        <v>5999</v>
      </c>
      <c r="Y50" s="255">
        <f t="shared" si="121"/>
        <v>-99</v>
      </c>
      <c r="Z50" s="256">
        <f t="shared" si="122"/>
        <v>-0.01677966102</v>
      </c>
      <c r="AA50" s="257"/>
      <c r="AB50" s="2"/>
      <c r="AC50" s="2"/>
      <c r="AD50" s="2"/>
      <c r="AE50" s="2"/>
      <c r="AF50" s="2"/>
      <c r="AG50" s="2"/>
    </row>
    <row r="51" ht="58.5" customHeight="1">
      <c r="A51" s="263" t="s">
        <v>80</v>
      </c>
      <c r="B51" s="258" t="s">
        <v>147</v>
      </c>
      <c r="C51" s="259" t="s">
        <v>148</v>
      </c>
      <c r="D51" s="260" t="s">
        <v>122</v>
      </c>
      <c r="E51" s="264">
        <v>1.0</v>
      </c>
      <c r="F51" s="262">
        <v>2320.0</v>
      </c>
      <c r="G51" s="251">
        <f t="shared" si="123"/>
        <v>2320</v>
      </c>
      <c r="H51" s="264">
        <v>1.0</v>
      </c>
      <c r="I51" s="252">
        <v>3261.0</v>
      </c>
      <c r="J51" s="251">
        <f t="shared" si="124"/>
        <v>3261</v>
      </c>
      <c r="K51" s="253"/>
      <c r="L51" s="252"/>
      <c r="M51" s="251">
        <f t="shared" si="125"/>
        <v>0</v>
      </c>
      <c r="N51" s="253"/>
      <c r="O51" s="252"/>
      <c r="P51" s="251">
        <f t="shared" si="126"/>
        <v>0</v>
      </c>
      <c r="Q51" s="253"/>
      <c r="R51" s="252"/>
      <c r="S51" s="251">
        <f t="shared" si="127"/>
        <v>0</v>
      </c>
      <c r="T51" s="253"/>
      <c r="U51" s="252"/>
      <c r="V51" s="251">
        <f t="shared" si="128"/>
        <v>0</v>
      </c>
      <c r="W51" s="254">
        <f t="shared" si="129"/>
        <v>2320</v>
      </c>
      <c r="X51" s="255">
        <f t="shared" si="130"/>
        <v>3261</v>
      </c>
      <c r="Y51" s="255">
        <f t="shared" si="121"/>
        <v>-941</v>
      </c>
      <c r="Z51" s="256">
        <f t="shared" si="122"/>
        <v>-0.4056034483</v>
      </c>
      <c r="AA51" s="265" t="s">
        <v>149</v>
      </c>
      <c r="AB51" s="2"/>
      <c r="AC51" s="2"/>
      <c r="AD51" s="2"/>
      <c r="AE51" s="2"/>
      <c r="AF51" s="2"/>
      <c r="AG51" s="2"/>
    </row>
    <row r="52" ht="30.0" customHeight="1">
      <c r="A52" s="266" t="s">
        <v>80</v>
      </c>
      <c r="B52" s="267" t="s">
        <v>150</v>
      </c>
      <c r="C52" s="268" t="s">
        <v>151</v>
      </c>
      <c r="D52" s="269" t="s">
        <v>122</v>
      </c>
      <c r="E52" s="261">
        <v>1.0</v>
      </c>
      <c r="F52" s="270">
        <v>2360.0</v>
      </c>
      <c r="G52" s="251">
        <f t="shared" si="123"/>
        <v>2360</v>
      </c>
      <c r="H52" s="261">
        <v>1.0</v>
      </c>
      <c r="I52" s="252">
        <v>1550.0</v>
      </c>
      <c r="J52" s="251">
        <f t="shared" si="124"/>
        <v>1550</v>
      </c>
      <c r="K52" s="253"/>
      <c r="L52" s="252"/>
      <c r="M52" s="251">
        <f t="shared" si="125"/>
        <v>0</v>
      </c>
      <c r="N52" s="253"/>
      <c r="O52" s="252"/>
      <c r="P52" s="251">
        <f t="shared" si="126"/>
        <v>0</v>
      </c>
      <c r="Q52" s="253"/>
      <c r="R52" s="252"/>
      <c r="S52" s="251">
        <f t="shared" si="127"/>
        <v>0</v>
      </c>
      <c r="T52" s="253"/>
      <c r="U52" s="252"/>
      <c r="V52" s="251">
        <f t="shared" si="128"/>
        <v>0</v>
      </c>
      <c r="W52" s="254">
        <f t="shared" si="129"/>
        <v>2360</v>
      </c>
      <c r="X52" s="255">
        <f t="shared" si="130"/>
        <v>1550</v>
      </c>
      <c r="Y52" s="255">
        <f t="shared" si="121"/>
        <v>810</v>
      </c>
      <c r="Z52" s="256">
        <f t="shared" si="122"/>
        <v>0.343220339</v>
      </c>
      <c r="AA52" s="271"/>
      <c r="AB52" s="2"/>
      <c r="AC52" s="2"/>
      <c r="AD52" s="2"/>
      <c r="AE52" s="2"/>
      <c r="AF52" s="2"/>
      <c r="AG52" s="2"/>
    </row>
    <row r="53" ht="30.0" customHeight="1">
      <c r="A53" s="266" t="s">
        <v>80</v>
      </c>
      <c r="B53" s="267" t="s">
        <v>152</v>
      </c>
      <c r="C53" s="268" t="s">
        <v>153</v>
      </c>
      <c r="D53" s="269" t="s">
        <v>122</v>
      </c>
      <c r="E53" s="261">
        <v>1.0</v>
      </c>
      <c r="F53" s="270">
        <v>1008.0</v>
      </c>
      <c r="G53" s="251">
        <f t="shared" si="123"/>
        <v>1008</v>
      </c>
      <c r="H53" s="261">
        <v>1.0</v>
      </c>
      <c r="I53" s="252">
        <v>769.0</v>
      </c>
      <c r="J53" s="251">
        <f t="shared" si="124"/>
        <v>769</v>
      </c>
      <c r="K53" s="253"/>
      <c r="L53" s="252"/>
      <c r="M53" s="251">
        <f t="shared" si="125"/>
        <v>0</v>
      </c>
      <c r="N53" s="253"/>
      <c r="O53" s="252"/>
      <c r="P53" s="251">
        <f t="shared" si="126"/>
        <v>0</v>
      </c>
      <c r="Q53" s="253"/>
      <c r="R53" s="252"/>
      <c r="S53" s="251">
        <f t="shared" si="127"/>
        <v>0</v>
      </c>
      <c r="T53" s="253"/>
      <c r="U53" s="252"/>
      <c r="V53" s="251">
        <f t="shared" si="128"/>
        <v>0</v>
      </c>
      <c r="W53" s="254">
        <f t="shared" si="129"/>
        <v>1008</v>
      </c>
      <c r="X53" s="255">
        <f t="shared" si="130"/>
        <v>769</v>
      </c>
      <c r="Y53" s="255">
        <f t="shared" si="121"/>
        <v>239</v>
      </c>
      <c r="Z53" s="256">
        <f t="shared" si="122"/>
        <v>0.2371031746</v>
      </c>
      <c r="AA53" s="271"/>
      <c r="AB53" s="2"/>
      <c r="AC53" s="2"/>
      <c r="AD53" s="2"/>
      <c r="AE53" s="2"/>
      <c r="AF53" s="2"/>
      <c r="AG53" s="2"/>
    </row>
    <row r="54" ht="30.0" customHeight="1">
      <c r="A54" s="272" t="s">
        <v>80</v>
      </c>
      <c r="B54" s="258" t="s">
        <v>154</v>
      </c>
      <c r="C54" s="259" t="s">
        <v>155</v>
      </c>
      <c r="D54" s="260" t="s">
        <v>122</v>
      </c>
      <c r="E54" s="264">
        <v>1.0</v>
      </c>
      <c r="F54" s="273">
        <v>2421.0</v>
      </c>
      <c r="G54" s="274">
        <f t="shared" si="123"/>
        <v>2421</v>
      </c>
      <c r="H54" s="264">
        <v>1.0</v>
      </c>
      <c r="I54" s="275">
        <v>2421.0</v>
      </c>
      <c r="J54" s="274">
        <f t="shared" si="124"/>
        <v>2421</v>
      </c>
      <c r="K54" s="276"/>
      <c r="L54" s="275"/>
      <c r="M54" s="274">
        <f t="shared" si="125"/>
        <v>0</v>
      </c>
      <c r="N54" s="276"/>
      <c r="O54" s="275"/>
      <c r="P54" s="274">
        <f t="shared" si="126"/>
        <v>0</v>
      </c>
      <c r="Q54" s="276"/>
      <c r="R54" s="275"/>
      <c r="S54" s="274">
        <f t="shared" si="127"/>
        <v>0</v>
      </c>
      <c r="T54" s="276"/>
      <c r="U54" s="275"/>
      <c r="V54" s="274">
        <f t="shared" si="128"/>
        <v>0</v>
      </c>
      <c r="W54" s="277">
        <f t="shared" si="129"/>
        <v>2421</v>
      </c>
      <c r="X54" s="255">
        <f t="shared" si="130"/>
        <v>2421</v>
      </c>
      <c r="Y54" s="255">
        <f t="shared" si="121"/>
        <v>0</v>
      </c>
      <c r="Z54" s="256">
        <f t="shared" si="122"/>
        <v>0</v>
      </c>
      <c r="AA54" s="271"/>
      <c r="AB54" s="2"/>
      <c r="AC54" s="2"/>
      <c r="AD54" s="2"/>
      <c r="AE54" s="2"/>
      <c r="AF54" s="2"/>
      <c r="AG54" s="2"/>
    </row>
    <row r="55" ht="55.5" customHeight="1">
      <c r="A55" s="143" t="s">
        <v>77</v>
      </c>
      <c r="B55" s="197" t="s">
        <v>156</v>
      </c>
      <c r="C55" s="184" t="s">
        <v>157</v>
      </c>
      <c r="D55" s="185"/>
      <c r="E55" s="186"/>
      <c r="F55" s="187"/>
      <c r="G55" s="188"/>
      <c r="H55" s="186"/>
      <c r="I55" s="187"/>
      <c r="J55" s="188"/>
      <c r="K55" s="186">
        <f>SUM(K56:K57)</f>
        <v>0</v>
      </c>
      <c r="L55" s="187"/>
      <c r="M55" s="188">
        <f t="shared" ref="M55:N55" si="131">SUM(M56:M57)</f>
        <v>0</v>
      </c>
      <c r="N55" s="186">
        <f t="shared" si="131"/>
        <v>0</v>
      </c>
      <c r="O55" s="187"/>
      <c r="P55" s="188">
        <f t="shared" ref="P55:Q55" si="132">SUM(P56:P57)</f>
        <v>0</v>
      </c>
      <c r="Q55" s="186">
        <f t="shared" si="132"/>
        <v>0</v>
      </c>
      <c r="R55" s="187"/>
      <c r="S55" s="188">
        <f t="shared" ref="S55:T55" si="133">SUM(S56:S57)</f>
        <v>0</v>
      </c>
      <c r="T55" s="186">
        <f t="shared" si="133"/>
        <v>0</v>
      </c>
      <c r="U55" s="187"/>
      <c r="V55" s="188">
        <f t="shared" ref="V55:X55" si="134">SUM(V56:V57)</f>
        <v>0</v>
      </c>
      <c r="W55" s="188">
        <f t="shared" si="134"/>
        <v>0</v>
      </c>
      <c r="X55" s="188">
        <f t="shared" si="134"/>
        <v>0</v>
      </c>
      <c r="Y55" s="188">
        <f t="shared" si="121"/>
        <v>0</v>
      </c>
      <c r="Z55" s="188" t="str">
        <f t="shared" si="122"/>
        <v>#DIV/0!</v>
      </c>
      <c r="AA55" s="190"/>
      <c r="AB55" s="153"/>
      <c r="AC55" s="153"/>
      <c r="AD55" s="153"/>
      <c r="AE55" s="153"/>
      <c r="AF55" s="153"/>
      <c r="AG55" s="153"/>
    </row>
    <row r="56" ht="30.0" customHeight="1">
      <c r="A56" s="195" t="s">
        <v>80</v>
      </c>
      <c r="B56" s="155" t="s">
        <v>158</v>
      </c>
      <c r="C56" s="240" t="s">
        <v>159</v>
      </c>
      <c r="D56" s="196" t="s">
        <v>160</v>
      </c>
      <c r="E56" s="278" t="s">
        <v>161</v>
      </c>
      <c r="F56" s="279"/>
      <c r="G56" s="280"/>
      <c r="H56" s="278" t="s">
        <v>161</v>
      </c>
      <c r="I56" s="279"/>
      <c r="J56" s="280"/>
      <c r="K56" s="162"/>
      <c r="L56" s="163"/>
      <c r="M56" s="161">
        <f t="shared" ref="M56:M57" si="135">K56*L56</f>
        <v>0</v>
      </c>
      <c r="N56" s="162"/>
      <c r="O56" s="163"/>
      <c r="P56" s="161">
        <f t="shared" ref="P56:P57" si="136">N56*O56</f>
        <v>0</v>
      </c>
      <c r="Q56" s="162"/>
      <c r="R56" s="163"/>
      <c r="S56" s="161">
        <f t="shared" ref="S56:S57" si="137">Q56*R56</f>
        <v>0</v>
      </c>
      <c r="T56" s="162"/>
      <c r="U56" s="163"/>
      <c r="V56" s="161">
        <f t="shared" ref="V56:V57" si="138">T56*U56</f>
        <v>0</v>
      </c>
      <c r="W56" s="183">
        <f t="shared" ref="W56:W57" si="139">G56+M56+S56</f>
        <v>0</v>
      </c>
      <c r="X56" s="165">
        <f t="shared" ref="X56:X57" si="140">J56+P56+V56</f>
        <v>0</v>
      </c>
      <c r="Y56" s="165">
        <f t="shared" si="121"/>
        <v>0</v>
      </c>
      <c r="Z56" s="166" t="str">
        <f t="shared" si="122"/>
        <v>#DIV/0!</v>
      </c>
      <c r="AA56" s="167"/>
      <c r="AB56" s="169"/>
      <c r="AC56" s="169"/>
      <c r="AD56" s="169"/>
      <c r="AE56" s="169"/>
      <c r="AF56" s="169"/>
      <c r="AG56" s="169"/>
    </row>
    <row r="57" ht="30.0" customHeight="1">
      <c r="A57" s="207" t="s">
        <v>80</v>
      </c>
      <c r="B57" s="170" t="s">
        <v>162</v>
      </c>
      <c r="C57" s="209" t="s">
        <v>163</v>
      </c>
      <c r="D57" s="210" t="s">
        <v>160</v>
      </c>
      <c r="E57" s="31"/>
      <c r="F57" s="281"/>
      <c r="G57" s="32"/>
      <c r="H57" s="31"/>
      <c r="I57" s="281"/>
      <c r="J57" s="32"/>
      <c r="K57" s="212"/>
      <c r="L57" s="213"/>
      <c r="M57" s="214">
        <f t="shared" si="135"/>
        <v>0</v>
      </c>
      <c r="N57" s="212"/>
      <c r="O57" s="213"/>
      <c r="P57" s="214">
        <f t="shared" si="136"/>
        <v>0</v>
      </c>
      <c r="Q57" s="212"/>
      <c r="R57" s="213"/>
      <c r="S57" s="214">
        <f t="shared" si="137"/>
        <v>0</v>
      </c>
      <c r="T57" s="212"/>
      <c r="U57" s="213"/>
      <c r="V57" s="214">
        <f t="shared" si="138"/>
        <v>0</v>
      </c>
      <c r="W57" s="183">
        <f t="shared" si="139"/>
        <v>0</v>
      </c>
      <c r="X57" s="165">
        <f t="shared" si="140"/>
        <v>0</v>
      </c>
      <c r="Y57" s="215">
        <f t="shared" si="121"/>
        <v>0</v>
      </c>
      <c r="Z57" s="166" t="str">
        <f t="shared" si="122"/>
        <v>#DIV/0!</v>
      </c>
      <c r="AA57" s="216"/>
      <c r="AB57" s="169"/>
      <c r="AC57" s="169"/>
      <c r="AD57" s="169"/>
      <c r="AE57" s="169"/>
      <c r="AF57" s="169"/>
      <c r="AG57" s="169"/>
    </row>
    <row r="58" ht="30.0" customHeight="1">
      <c r="A58" s="217" t="s">
        <v>164</v>
      </c>
      <c r="B58" s="218"/>
      <c r="C58" s="219"/>
      <c r="D58" s="220"/>
      <c r="E58" s="224">
        <f>E48</f>
        <v>6</v>
      </c>
      <c r="F58" s="242"/>
      <c r="G58" s="223">
        <f t="shared" ref="G58:H58" si="141">G48</f>
        <v>19729</v>
      </c>
      <c r="H58" s="224">
        <f t="shared" si="141"/>
        <v>6</v>
      </c>
      <c r="I58" s="242"/>
      <c r="J58" s="223">
        <f>J48</f>
        <v>19655</v>
      </c>
      <c r="K58" s="243">
        <f>K55+K48</f>
        <v>0</v>
      </c>
      <c r="L58" s="242"/>
      <c r="M58" s="223">
        <f t="shared" ref="M58:N58" si="142">M55+M48</f>
        <v>0</v>
      </c>
      <c r="N58" s="243">
        <f t="shared" si="142"/>
        <v>0</v>
      </c>
      <c r="O58" s="242"/>
      <c r="P58" s="223">
        <f t="shared" ref="P58:Q58" si="143">P55+P48</f>
        <v>0</v>
      </c>
      <c r="Q58" s="243">
        <f t="shared" si="143"/>
        <v>0</v>
      </c>
      <c r="R58" s="242"/>
      <c r="S58" s="223">
        <f t="shared" ref="S58:T58" si="144">S55+S48</f>
        <v>0</v>
      </c>
      <c r="T58" s="243">
        <f t="shared" si="144"/>
        <v>0</v>
      </c>
      <c r="U58" s="242"/>
      <c r="V58" s="223">
        <f t="shared" ref="V58:X58" si="145">V55+V48</f>
        <v>0</v>
      </c>
      <c r="W58" s="244">
        <f t="shared" si="145"/>
        <v>19729</v>
      </c>
      <c r="X58" s="244">
        <f t="shared" si="145"/>
        <v>19655</v>
      </c>
      <c r="Y58" s="244">
        <f t="shared" si="121"/>
        <v>74</v>
      </c>
      <c r="Z58" s="244">
        <f t="shared" si="122"/>
        <v>0.003750823661</v>
      </c>
      <c r="AA58" s="228"/>
      <c r="AB58" s="169"/>
      <c r="AC58" s="169"/>
      <c r="AD58" s="169"/>
      <c r="AE58" s="13"/>
      <c r="AF58" s="13"/>
      <c r="AG58" s="13"/>
    </row>
    <row r="59" ht="30.0" customHeight="1">
      <c r="A59" s="229" t="s">
        <v>75</v>
      </c>
      <c r="B59" s="230">
        <v>4.0</v>
      </c>
      <c r="C59" s="231" t="s">
        <v>165</v>
      </c>
      <c r="D59" s="232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1"/>
      <c r="X59" s="141"/>
      <c r="Y59" s="233"/>
      <c r="Z59" s="141"/>
      <c r="AA59" s="142"/>
      <c r="AB59" s="13"/>
      <c r="AC59" s="13"/>
      <c r="AD59" s="13"/>
      <c r="AE59" s="13"/>
      <c r="AF59" s="13"/>
      <c r="AG59" s="13"/>
    </row>
    <row r="60" ht="30.0" customHeight="1">
      <c r="A60" s="143" t="s">
        <v>77</v>
      </c>
      <c r="B60" s="197" t="s">
        <v>166</v>
      </c>
      <c r="C60" s="282" t="s">
        <v>167</v>
      </c>
      <c r="D60" s="146"/>
      <c r="E60" s="147">
        <f>SUM(E61:E62)</f>
        <v>47.5</v>
      </c>
      <c r="F60" s="148"/>
      <c r="G60" s="149">
        <f t="shared" ref="G60:H60" si="146">SUM(G61:G62)</f>
        <v>55000</v>
      </c>
      <c r="H60" s="147">
        <f t="shared" si="146"/>
        <v>49</v>
      </c>
      <c r="I60" s="148"/>
      <c r="J60" s="149">
        <f t="shared" ref="J60:K60" si="147">SUM(J61:J62)</f>
        <v>40040</v>
      </c>
      <c r="K60" s="147">
        <f t="shared" si="147"/>
        <v>0</v>
      </c>
      <c r="L60" s="148"/>
      <c r="M60" s="149">
        <f t="shared" ref="M60:N60" si="148">SUM(M61:M62)</f>
        <v>0</v>
      </c>
      <c r="N60" s="147">
        <f t="shared" si="148"/>
        <v>0</v>
      </c>
      <c r="O60" s="148"/>
      <c r="P60" s="149">
        <f t="shared" ref="P60:Q60" si="149">SUM(P61:P62)</f>
        <v>0</v>
      </c>
      <c r="Q60" s="147">
        <f t="shared" si="149"/>
        <v>0</v>
      </c>
      <c r="R60" s="148"/>
      <c r="S60" s="149">
        <f t="shared" ref="S60:T60" si="150">SUM(S61:S62)</f>
        <v>0</v>
      </c>
      <c r="T60" s="147">
        <f t="shared" si="150"/>
        <v>0</v>
      </c>
      <c r="U60" s="148"/>
      <c r="V60" s="149">
        <f t="shared" ref="V60:X60" si="151">SUM(V61:V62)</f>
        <v>0</v>
      </c>
      <c r="W60" s="149">
        <f t="shared" si="151"/>
        <v>55000</v>
      </c>
      <c r="X60" s="149">
        <f t="shared" si="151"/>
        <v>40040</v>
      </c>
      <c r="Y60" s="283">
        <f t="shared" ref="Y60:Y79" si="152">W60-X60</f>
        <v>14960</v>
      </c>
      <c r="Z60" s="151">
        <f t="shared" ref="Z60:Z79" si="153">Y60/W60</f>
        <v>0.272</v>
      </c>
      <c r="AA60" s="152"/>
      <c r="AB60" s="153"/>
      <c r="AC60" s="153"/>
      <c r="AD60" s="153"/>
      <c r="AE60" s="153"/>
      <c r="AF60" s="153"/>
      <c r="AG60" s="153"/>
    </row>
    <row r="61" ht="79.5" customHeight="1">
      <c r="A61" s="154" t="s">
        <v>80</v>
      </c>
      <c r="B61" s="155" t="s">
        <v>168</v>
      </c>
      <c r="C61" s="284" t="s">
        <v>169</v>
      </c>
      <c r="D61" s="285" t="s">
        <v>170</v>
      </c>
      <c r="E61" s="286">
        <v>7.5</v>
      </c>
      <c r="F61" s="287">
        <v>2000.0</v>
      </c>
      <c r="G61" s="288">
        <f t="shared" ref="G61:G62" si="154">E61*F61</f>
        <v>15000</v>
      </c>
      <c r="H61" s="289">
        <v>25.0</v>
      </c>
      <c r="I61" s="290">
        <v>800.0</v>
      </c>
      <c r="J61" s="288">
        <f t="shared" ref="J61:J62" si="155">H61*I61</f>
        <v>20000</v>
      </c>
      <c r="K61" s="162"/>
      <c r="L61" s="290"/>
      <c r="M61" s="161">
        <f t="shared" ref="M61:M62" si="156">K61*L61</f>
        <v>0</v>
      </c>
      <c r="N61" s="162"/>
      <c r="O61" s="290"/>
      <c r="P61" s="161">
        <f t="shared" ref="P61:P62" si="157">N61*O61</f>
        <v>0</v>
      </c>
      <c r="Q61" s="162"/>
      <c r="R61" s="290"/>
      <c r="S61" s="161">
        <f t="shared" ref="S61:S62" si="158">Q61*R61</f>
        <v>0</v>
      </c>
      <c r="T61" s="162"/>
      <c r="U61" s="290"/>
      <c r="V61" s="161">
        <f t="shared" ref="V61:V62" si="159">T61*U61</f>
        <v>0</v>
      </c>
      <c r="W61" s="164">
        <f t="shared" ref="W61:W62" si="160">G61+M61+S61</f>
        <v>15000</v>
      </c>
      <c r="X61" s="165">
        <f t="shared" ref="X61:X62" si="161">J61+P61+V61</f>
        <v>20000</v>
      </c>
      <c r="Y61" s="165">
        <f t="shared" si="152"/>
        <v>-5000</v>
      </c>
      <c r="Z61" s="166">
        <f t="shared" si="153"/>
        <v>-0.3333333333</v>
      </c>
      <c r="AA61" s="180" t="s">
        <v>171</v>
      </c>
      <c r="AB61" s="169"/>
      <c r="AC61" s="169"/>
      <c r="AD61" s="169"/>
      <c r="AE61" s="169"/>
      <c r="AF61" s="169"/>
      <c r="AG61" s="169"/>
    </row>
    <row r="62" ht="110.25" customHeight="1">
      <c r="A62" s="154" t="s">
        <v>80</v>
      </c>
      <c r="B62" s="155" t="s">
        <v>172</v>
      </c>
      <c r="C62" s="291" t="s">
        <v>173</v>
      </c>
      <c r="D62" s="285" t="s">
        <v>170</v>
      </c>
      <c r="E62" s="292">
        <v>40.0</v>
      </c>
      <c r="F62" s="293">
        <v>1000.0</v>
      </c>
      <c r="G62" s="288">
        <f t="shared" si="154"/>
        <v>40000</v>
      </c>
      <c r="H62" s="294">
        <v>24.0</v>
      </c>
      <c r="I62" s="295">
        <v>835.0</v>
      </c>
      <c r="J62" s="288">
        <f t="shared" si="155"/>
        <v>20040</v>
      </c>
      <c r="K62" s="162"/>
      <c r="L62" s="290"/>
      <c r="M62" s="161">
        <f t="shared" si="156"/>
        <v>0</v>
      </c>
      <c r="N62" s="162"/>
      <c r="O62" s="290"/>
      <c r="P62" s="161">
        <f t="shared" si="157"/>
        <v>0</v>
      </c>
      <c r="Q62" s="162"/>
      <c r="R62" s="290"/>
      <c r="S62" s="161">
        <f t="shared" si="158"/>
        <v>0</v>
      </c>
      <c r="T62" s="162"/>
      <c r="U62" s="290"/>
      <c r="V62" s="161">
        <f t="shared" si="159"/>
        <v>0</v>
      </c>
      <c r="W62" s="164">
        <f t="shared" si="160"/>
        <v>40000</v>
      </c>
      <c r="X62" s="165">
        <f t="shared" si="161"/>
        <v>20040</v>
      </c>
      <c r="Y62" s="165">
        <f t="shared" si="152"/>
        <v>19960</v>
      </c>
      <c r="Z62" s="166">
        <f t="shared" si="153"/>
        <v>0.499</v>
      </c>
      <c r="AA62" s="296" t="s">
        <v>174</v>
      </c>
      <c r="AB62" s="169"/>
      <c r="AC62" s="169"/>
      <c r="AD62" s="169"/>
      <c r="AE62" s="169"/>
      <c r="AF62" s="169"/>
      <c r="AG62" s="169"/>
    </row>
    <row r="63" ht="30.0" customHeight="1">
      <c r="A63" s="143" t="s">
        <v>77</v>
      </c>
      <c r="B63" s="197" t="s">
        <v>175</v>
      </c>
      <c r="C63" s="194" t="s">
        <v>176</v>
      </c>
      <c r="D63" s="185"/>
      <c r="E63" s="186">
        <f>SUM(E64:E66)</f>
        <v>0</v>
      </c>
      <c r="F63" s="187"/>
      <c r="G63" s="188">
        <f t="shared" ref="G63:H63" si="162">SUM(G64:G66)</f>
        <v>0</v>
      </c>
      <c r="H63" s="186">
        <f t="shared" si="162"/>
        <v>0</v>
      </c>
      <c r="I63" s="187"/>
      <c r="J63" s="188">
        <f t="shared" ref="J63:K63" si="163">SUM(J64:J66)</f>
        <v>0</v>
      </c>
      <c r="K63" s="186">
        <f t="shared" si="163"/>
        <v>0</v>
      </c>
      <c r="L63" s="187"/>
      <c r="M63" s="188">
        <f t="shared" ref="M63:N63" si="164">SUM(M64:M66)</f>
        <v>0</v>
      </c>
      <c r="N63" s="186">
        <f t="shared" si="164"/>
        <v>0</v>
      </c>
      <c r="O63" s="187"/>
      <c r="P63" s="188">
        <f t="shared" ref="P63:Q63" si="165">SUM(P64:P66)</f>
        <v>0</v>
      </c>
      <c r="Q63" s="186">
        <f t="shared" si="165"/>
        <v>0</v>
      </c>
      <c r="R63" s="187"/>
      <c r="S63" s="188">
        <f t="shared" ref="S63:T63" si="166">SUM(S64:S66)</f>
        <v>0</v>
      </c>
      <c r="T63" s="186">
        <f t="shared" si="166"/>
        <v>0</v>
      </c>
      <c r="U63" s="187"/>
      <c r="V63" s="188">
        <f t="shared" ref="V63:X63" si="167">SUM(V64:V66)</f>
        <v>0</v>
      </c>
      <c r="W63" s="188">
        <f t="shared" si="167"/>
        <v>0</v>
      </c>
      <c r="X63" s="188">
        <f t="shared" si="167"/>
        <v>0</v>
      </c>
      <c r="Y63" s="188">
        <f t="shared" si="152"/>
        <v>0</v>
      </c>
      <c r="Z63" s="188" t="str">
        <f t="shared" si="153"/>
        <v>#DIV/0!</v>
      </c>
      <c r="AA63" s="190"/>
      <c r="AB63" s="153"/>
      <c r="AC63" s="153"/>
      <c r="AD63" s="153"/>
      <c r="AE63" s="153"/>
      <c r="AF63" s="153"/>
      <c r="AG63" s="153"/>
    </row>
    <row r="64" ht="30.0" customHeight="1">
      <c r="A64" s="195" t="s">
        <v>80</v>
      </c>
      <c r="B64" s="155" t="s">
        <v>177</v>
      </c>
      <c r="C64" s="297" t="s">
        <v>178</v>
      </c>
      <c r="D64" s="157" t="s">
        <v>179</v>
      </c>
      <c r="E64" s="162"/>
      <c r="F64" s="163"/>
      <c r="G64" s="161">
        <f t="shared" ref="G64:G66" si="168">E64*F64</f>
        <v>0</v>
      </c>
      <c r="H64" s="162"/>
      <c r="I64" s="163"/>
      <c r="J64" s="161">
        <f t="shared" ref="J64:J66" si="169">H64*I64</f>
        <v>0</v>
      </c>
      <c r="K64" s="162"/>
      <c r="L64" s="163"/>
      <c r="M64" s="161">
        <f t="shared" ref="M64:M66" si="170">K64*L64</f>
        <v>0</v>
      </c>
      <c r="N64" s="162"/>
      <c r="O64" s="163"/>
      <c r="P64" s="161">
        <f t="shared" ref="P64:P66" si="171">N64*O64</f>
        <v>0</v>
      </c>
      <c r="Q64" s="162"/>
      <c r="R64" s="163"/>
      <c r="S64" s="161">
        <f t="shared" ref="S64:S66" si="172">Q64*R64</f>
        <v>0</v>
      </c>
      <c r="T64" s="162"/>
      <c r="U64" s="163"/>
      <c r="V64" s="161">
        <f t="shared" ref="V64:V66" si="173">T64*U64</f>
        <v>0</v>
      </c>
      <c r="W64" s="164">
        <f t="shared" ref="W64:W66" si="174">G64+M64+S64</f>
        <v>0</v>
      </c>
      <c r="X64" s="165">
        <f t="shared" ref="X64:X66" si="175">J64+P64+V64</f>
        <v>0</v>
      </c>
      <c r="Y64" s="165">
        <f t="shared" si="152"/>
        <v>0</v>
      </c>
      <c r="Z64" s="166" t="str">
        <f t="shared" si="153"/>
        <v>#DIV/0!</v>
      </c>
      <c r="AA64" s="167"/>
      <c r="AB64" s="169"/>
      <c r="AC64" s="169"/>
      <c r="AD64" s="169"/>
      <c r="AE64" s="169"/>
      <c r="AF64" s="169"/>
      <c r="AG64" s="169"/>
    </row>
    <row r="65" ht="30.0" customHeight="1">
      <c r="A65" s="195" t="s">
        <v>80</v>
      </c>
      <c r="B65" s="155" t="s">
        <v>180</v>
      </c>
      <c r="C65" s="297" t="s">
        <v>181</v>
      </c>
      <c r="D65" s="157" t="s">
        <v>179</v>
      </c>
      <c r="E65" s="162"/>
      <c r="F65" s="163"/>
      <c r="G65" s="161">
        <f t="shared" si="168"/>
        <v>0</v>
      </c>
      <c r="H65" s="162"/>
      <c r="I65" s="163"/>
      <c r="J65" s="161">
        <f t="shared" si="169"/>
        <v>0</v>
      </c>
      <c r="K65" s="162"/>
      <c r="L65" s="163"/>
      <c r="M65" s="161">
        <f t="shared" si="170"/>
        <v>0</v>
      </c>
      <c r="N65" s="162"/>
      <c r="O65" s="163"/>
      <c r="P65" s="161">
        <f t="shared" si="171"/>
        <v>0</v>
      </c>
      <c r="Q65" s="162"/>
      <c r="R65" s="163"/>
      <c r="S65" s="161">
        <f t="shared" si="172"/>
        <v>0</v>
      </c>
      <c r="T65" s="162"/>
      <c r="U65" s="163"/>
      <c r="V65" s="161">
        <f t="shared" si="173"/>
        <v>0</v>
      </c>
      <c r="W65" s="164">
        <f t="shared" si="174"/>
        <v>0</v>
      </c>
      <c r="X65" s="165">
        <f t="shared" si="175"/>
        <v>0</v>
      </c>
      <c r="Y65" s="165">
        <f t="shared" si="152"/>
        <v>0</v>
      </c>
      <c r="Z65" s="166" t="str">
        <f t="shared" si="153"/>
        <v>#DIV/0!</v>
      </c>
      <c r="AA65" s="167"/>
      <c r="AB65" s="169"/>
      <c r="AC65" s="169"/>
      <c r="AD65" s="169"/>
      <c r="AE65" s="169"/>
      <c r="AF65" s="169"/>
      <c r="AG65" s="169"/>
    </row>
    <row r="66" ht="30.0" customHeight="1">
      <c r="A66" s="207" t="s">
        <v>80</v>
      </c>
      <c r="B66" s="208" t="s">
        <v>182</v>
      </c>
      <c r="C66" s="298" t="s">
        <v>183</v>
      </c>
      <c r="D66" s="157" t="s">
        <v>179</v>
      </c>
      <c r="E66" s="177"/>
      <c r="F66" s="178"/>
      <c r="G66" s="179">
        <f t="shared" si="168"/>
        <v>0</v>
      </c>
      <c r="H66" s="177"/>
      <c r="I66" s="178"/>
      <c r="J66" s="179">
        <f t="shared" si="169"/>
        <v>0</v>
      </c>
      <c r="K66" s="177"/>
      <c r="L66" s="178"/>
      <c r="M66" s="179">
        <f t="shared" si="170"/>
        <v>0</v>
      </c>
      <c r="N66" s="177"/>
      <c r="O66" s="178"/>
      <c r="P66" s="179">
        <f t="shared" si="171"/>
        <v>0</v>
      </c>
      <c r="Q66" s="177"/>
      <c r="R66" s="178"/>
      <c r="S66" s="179">
        <f t="shared" si="172"/>
        <v>0</v>
      </c>
      <c r="T66" s="177"/>
      <c r="U66" s="178"/>
      <c r="V66" s="179">
        <f t="shared" si="173"/>
        <v>0</v>
      </c>
      <c r="W66" s="183">
        <f t="shared" si="174"/>
        <v>0</v>
      </c>
      <c r="X66" s="165">
        <f t="shared" si="175"/>
        <v>0</v>
      </c>
      <c r="Y66" s="165">
        <f t="shared" si="152"/>
        <v>0</v>
      </c>
      <c r="Z66" s="166" t="str">
        <f t="shared" si="153"/>
        <v>#DIV/0!</v>
      </c>
      <c r="AA66" s="180"/>
      <c r="AB66" s="169"/>
      <c r="AC66" s="169"/>
      <c r="AD66" s="169"/>
      <c r="AE66" s="169"/>
      <c r="AF66" s="169"/>
      <c r="AG66" s="169"/>
    </row>
    <row r="67" ht="30.0" customHeight="1">
      <c r="A67" s="143" t="s">
        <v>77</v>
      </c>
      <c r="B67" s="197" t="s">
        <v>184</v>
      </c>
      <c r="C67" s="194" t="s">
        <v>185</v>
      </c>
      <c r="D67" s="185"/>
      <c r="E67" s="186">
        <f>SUM(E68:E70)</f>
        <v>0</v>
      </c>
      <c r="F67" s="187"/>
      <c r="G67" s="188">
        <f t="shared" ref="G67:H67" si="176">SUM(G68:G70)</f>
        <v>0</v>
      </c>
      <c r="H67" s="186">
        <f t="shared" si="176"/>
        <v>0</v>
      </c>
      <c r="I67" s="187"/>
      <c r="J67" s="188">
        <f t="shared" ref="J67:K67" si="177">SUM(J68:J70)</f>
        <v>0</v>
      </c>
      <c r="K67" s="186">
        <f t="shared" si="177"/>
        <v>0</v>
      </c>
      <c r="L67" s="187"/>
      <c r="M67" s="188">
        <f t="shared" ref="M67:N67" si="178">SUM(M68:M70)</f>
        <v>0</v>
      </c>
      <c r="N67" s="186">
        <f t="shared" si="178"/>
        <v>0</v>
      </c>
      <c r="O67" s="187"/>
      <c r="P67" s="188">
        <f t="shared" ref="P67:Q67" si="179">SUM(P68:P70)</f>
        <v>0</v>
      </c>
      <c r="Q67" s="186">
        <f t="shared" si="179"/>
        <v>0</v>
      </c>
      <c r="R67" s="187"/>
      <c r="S67" s="188">
        <f t="shared" ref="S67:T67" si="180">SUM(S68:S70)</f>
        <v>0</v>
      </c>
      <c r="T67" s="186">
        <f t="shared" si="180"/>
        <v>0</v>
      </c>
      <c r="U67" s="187"/>
      <c r="V67" s="188">
        <f t="shared" ref="V67:X67" si="181">SUM(V68:V70)</f>
        <v>0</v>
      </c>
      <c r="W67" s="188">
        <f t="shared" si="181"/>
        <v>0</v>
      </c>
      <c r="X67" s="188">
        <f t="shared" si="181"/>
        <v>0</v>
      </c>
      <c r="Y67" s="188">
        <f t="shared" si="152"/>
        <v>0</v>
      </c>
      <c r="Z67" s="188" t="str">
        <f t="shared" si="153"/>
        <v>#DIV/0!</v>
      </c>
      <c r="AA67" s="190"/>
      <c r="AB67" s="153"/>
      <c r="AC67" s="153"/>
      <c r="AD67" s="153"/>
      <c r="AE67" s="153"/>
      <c r="AF67" s="153"/>
      <c r="AG67" s="153"/>
    </row>
    <row r="68" ht="30.0" customHeight="1">
      <c r="A68" s="195" t="s">
        <v>80</v>
      </c>
      <c r="B68" s="155" t="s">
        <v>186</v>
      </c>
      <c r="C68" s="297" t="s">
        <v>187</v>
      </c>
      <c r="D68" s="157" t="s">
        <v>188</v>
      </c>
      <c r="E68" s="162"/>
      <c r="F68" s="163"/>
      <c r="G68" s="161">
        <f t="shared" ref="G68:G70" si="182">E68*F68</f>
        <v>0</v>
      </c>
      <c r="H68" s="162"/>
      <c r="I68" s="163"/>
      <c r="J68" s="161">
        <f t="shared" ref="J68:J70" si="183">H68*I68</f>
        <v>0</v>
      </c>
      <c r="K68" s="162"/>
      <c r="L68" s="163"/>
      <c r="M68" s="161">
        <f t="shared" ref="M68:M70" si="184">K68*L68</f>
        <v>0</v>
      </c>
      <c r="N68" s="162"/>
      <c r="O68" s="163"/>
      <c r="P68" s="161">
        <f t="shared" ref="P68:P70" si="185">N68*O68</f>
        <v>0</v>
      </c>
      <c r="Q68" s="162"/>
      <c r="R68" s="163"/>
      <c r="S68" s="161">
        <f t="shared" ref="S68:S70" si="186">Q68*R68</f>
        <v>0</v>
      </c>
      <c r="T68" s="162"/>
      <c r="U68" s="163"/>
      <c r="V68" s="161">
        <f t="shared" ref="V68:V70" si="187">T68*U68</f>
        <v>0</v>
      </c>
      <c r="W68" s="164">
        <f t="shared" ref="W68:W70" si="188">G68+M68+S68</f>
        <v>0</v>
      </c>
      <c r="X68" s="165">
        <f t="shared" ref="X68:X70" si="189">J68+P68+V68</f>
        <v>0</v>
      </c>
      <c r="Y68" s="165">
        <f t="shared" si="152"/>
        <v>0</v>
      </c>
      <c r="Z68" s="166" t="str">
        <f t="shared" si="153"/>
        <v>#DIV/0!</v>
      </c>
      <c r="AA68" s="167"/>
      <c r="AB68" s="169"/>
      <c r="AC68" s="169"/>
      <c r="AD68" s="169"/>
      <c r="AE68" s="169"/>
      <c r="AF68" s="169"/>
      <c r="AG68" s="169"/>
    </row>
    <row r="69" ht="30.0" customHeight="1">
      <c r="A69" s="195" t="s">
        <v>80</v>
      </c>
      <c r="B69" s="155" t="s">
        <v>189</v>
      </c>
      <c r="C69" s="297" t="s">
        <v>190</v>
      </c>
      <c r="D69" s="157" t="s">
        <v>188</v>
      </c>
      <c r="E69" s="162"/>
      <c r="F69" s="163"/>
      <c r="G69" s="161">
        <f t="shared" si="182"/>
        <v>0</v>
      </c>
      <c r="H69" s="162"/>
      <c r="I69" s="163"/>
      <c r="J69" s="161">
        <f t="shared" si="183"/>
        <v>0</v>
      </c>
      <c r="K69" s="162"/>
      <c r="L69" s="163"/>
      <c r="M69" s="161">
        <f t="shared" si="184"/>
        <v>0</v>
      </c>
      <c r="N69" s="162"/>
      <c r="O69" s="163"/>
      <c r="P69" s="161">
        <f t="shared" si="185"/>
        <v>0</v>
      </c>
      <c r="Q69" s="162"/>
      <c r="R69" s="163"/>
      <c r="S69" s="161">
        <f t="shared" si="186"/>
        <v>0</v>
      </c>
      <c r="T69" s="162"/>
      <c r="U69" s="163"/>
      <c r="V69" s="161">
        <f t="shared" si="187"/>
        <v>0</v>
      </c>
      <c r="W69" s="164">
        <f t="shared" si="188"/>
        <v>0</v>
      </c>
      <c r="X69" s="165">
        <f t="shared" si="189"/>
        <v>0</v>
      </c>
      <c r="Y69" s="165">
        <f t="shared" si="152"/>
        <v>0</v>
      </c>
      <c r="Z69" s="166" t="str">
        <f t="shared" si="153"/>
        <v>#DIV/0!</v>
      </c>
      <c r="AA69" s="167"/>
      <c r="AB69" s="169"/>
      <c r="AC69" s="169"/>
      <c r="AD69" s="169"/>
      <c r="AE69" s="169"/>
      <c r="AF69" s="169"/>
      <c r="AG69" s="169"/>
    </row>
    <row r="70" ht="30.0" customHeight="1">
      <c r="A70" s="207" t="s">
        <v>80</v>
      </c>
      <c r="B70" s="208" t="s">
        <v>191</v>
      </c>
      <c r="C70" s="298" t="s">
        <v>192</v>
      </c>
      <c r="D70" s="176" t="s">
        <v>188</v>
      </c>
      <c r="E70" s="177"/>
      <c r="F70" s="178"/>
      <c r="G70" s="179">
        <f t="shared" si="182"/>
        <v>0</v>
      </c>
      <c r="H70" s="177"/>
      <c r="I70" s="178"/>
      <c r="J70" s="179">
        <f t="shared" si="183"/>
        <v>0</v>
      </c>
      <c r="K70" s="177"/>
      <c r="L70" s="178"/>
      <c r="M70" s="179">
        <f t="shared" si="184"/>
        <v>0</v>
      </c>
      <c r="N70" s="177"/>
      <c r="O70" s="178"/>
      <c r="P70" s="179">
        <f t="shared" si="185"/>
        <v>0</v>
      </c>
      <c r="Q70" s="177"/>
      <c r="R70" s="178"/>
      <c r="S70" s="179">
        <f t="shared" si="186"/>
        <v>0</v>
      </c>
      <c r="T70" s="177"/>
      <c r="U70" s="178"/>
      <c r="V70" s="179">
        <f t="shared" si="187"/>
        <v>0</v>
      </c>
      <c r="W70" s="183">
        <f t="shared" si="188"/>
        <v>0</v>
      </c>
      <c r="X70" s="165">
        <f t="shared" si="189"/>
        <v>0</v>
      </c>
      <c r="Y70" s="165">
        <f t="shared" si="152"/>
        <v>0</v>
      </c>
      <c r="Z70" s="166" t="str">
        <f t="shared" si="153"/>
        <v>#DIV/0!</v>
      </c>
      <c r="AA70" s="180"/>
      <c r="AB70" s="169"/>
      <c r="AC70" s="169"/>
      <c r="AD70" s="169"/>
      <c r="AE70" s="169"/>
      <c r="AF70" s="169"/>
      <c r="AG70" s="169"/>
    </row>
    <row r="71" ht="30.0" customHeight="1">
      <c r="A71" s="143" t="s">
        <v>77</v>
      </c>
      <c r="B71" s="197" t="s">
        <v>193</v>
      </c>
      <c r="C71" s="194" t="s">
        <v>194</v>
      </c>
      <c r="D71" s="185"/>
      <c r="E71" s="186">
        <f>SUM(E72:E74)</f>
        <v>0</v>
      </c>
      <c r="F71" s="187"/>
      <c r="G71" s="188">
        <f t="shared" ref="G71:H71" si="190">SUM(G72:G74)</f>
        <v>0</v>
      </c>
      <c r="H71" s="186">
        <f t="shared" si="190"/>
        <v>0</v>
      </c>
      <c r="I71" s="187"/>
      <c r="J71" s="188">
        <f t="shared" ref="J71:K71" si="191">SUM(J72:J74)</f>
        <v>0</v>
      </c>
      <c r="K71" s="186">
        <f t="shared" si="191"/>
        <v>0</v>
      </c>
      <c r="L71" s="187"/>
      <c r="M71" s="188">
        <f t="shared" ref="M71:N71" si="192">SUM(M72:M74)</f>
        <v>0</v>
      </c>
      <c r="N71" s="186">
        <f t="shared" si="192"/>
        <v>0</v>
      </c>
      <c r="O71" s="187"/>
      <c r="P71" s="188">
        <f t="shared" ref="P71:Q71" si="193">SUM(P72:P74)</f>
        <v>0</v>
      </c>
      <c r="Q71" s="186">
        <f t="shared" si="193"/>
        <v>0</v>
      </c>
      <c r="R71" s="187"/>
      <c r="S71" s="188">
        <f t="shared" ref="S71:T71" si="194">SUM(S72:S74)</f>
        <v>0</v>
      </c>
      <c r="T71" s="186">
        <f t="shared" si="194"/>
        <v>0</v>
      </c>
      <c r="U71" s="187"/>
      <c r="V71" s="188">
        <f t="shared" ref="V71:X71" si="195">SUM(V72:V74)</f>
        <v>0</v>
      </c>
      <c r="W71" s="188">
        <f t="shared" si="195"/>
        <v>0</v>
      </c>
      <c r="X71" s="188">
        <f t="shared" si="195"/>
        <v>0</v>
      </c>
      <c r="Y71" s="188">
        <f t="shared" si="152"/>
        <v>0</v>
      </c>
      <c r="Z71" s="188" t="str">
        <f t="shared" si="153"/>
        <v>#DIV/0!</v>
      </c>
      <c r="AA71" s="190"/>
      <c r="AB71" s="153"/>
      <c r="AC71" s="153"/>
      <c r="AD71" s="153"/>
      <c r="AE71" s="153"/>
      <c r="AF71" s="153"/>
      <c r="AG71" s="153"/>
    </row>
    <row r="72" ht="30.0" customHeight="1">
      <c r="A72" s="195" t="s">
        <v>80</v>
      </c>
      <c r="B72" s="155" t="s">
        <v>195</v>
      </c>
      <c r="C72" s="240" t="s">
        <v>196</v>
      </c>
      <c r="D72" s="157" t="s">
        <v>122</v>
      </c>
      <c r="E72" s="162"/>
      <c r="F72" s="163"/>
      <c r="G72" s="161">
        <f t="shared" ref="G72:G74" si="196">E72*F72</f>
        <v>0</v>
      </c>
      <c r="H72" s="162"/>
      <c r="I72" s="163"/>
      <c r="J72" s="161">
        <f t="shared" ref="J72:J74" si="197">H72*I72</f>
        <v>0</v>
      </c>
      <c r="K72" s="162"/>
      <c r="L72" s="163"/>
      <c r="M72" s="161">
        <f t="shared" ref="M72:M74" si="198">K72*L72</f>
        <v>0</v>
      </c>
      <c r="N72" s="162"/>
      <c r="O72" s="163"/>
      <c r="P72" s="161">
        <f t="shared" ref="P72:P74" si="199">N72*O72</f>
        <v>0</v>
      </c>
      <c r="Q72" s="162"/>
      <c r="R72" s="163"/>
      <c r="S72" s="161">
        <f t="shared" ref="S72:S74" si="200">Q72*R72</f>
        <v>0</v>
      </c>
      <c r="T72" s="162"/>
      <c r="U72" s="163"/>
      <c r="V72" s="161">
        <f t="shared" ref="V72:V74" si="201">T72*U72</f>
        <v>0</v>
      </c>
      <c r="W72" s="164">
        <f t="shared" ref="W72:W74" si="202">G72+M72+S72</f>
        <v>0</v>
      </c>
      <c r="X72" s="165">
        <f t="shared" ref="X72:X74" si="203">J72+P72+V72</f>
        <v>0</v>
      </c>
      <c r="Y72" s="165">
        <f t="shared" si="152"/>
        <v>0</v>
      </c>
      <c r="Z72" s="166" t="str">
        <f t="shared" si="153"/>
        <v>#DIV/0!</v>
      </c>
      <c r="AA72" s="167"/>
      <c r="AB72" s="169"/>
      <c r="AC72" s="169"/>
      <c r="AD72" s="169"/>
      <c r="AE72" s="169"/>
      <c r="AF72" s="169"/>
      <c r="AG72" s="169"/>
    </row>
    <row r="73" ht="30.0" customHeight="1">
      <c r="A73" s="195" t="s">
        <v>80</v>
      </c>
      <c r="B73" s="155" t="s">
        <v>197</v>
      </c>
      <c r="C73" s="240" t="s">
        <v>196</v>
      </c>
      <c r="D73" s="157" t="s">
        <v>122</v>
      </c>
      <c r="E73" s="162"/>
      <c r="F73" s="163"/>
      <c r="G73" s="161">
        <f t="shared" si="196"/>
        <v>0</v>
      </c>
      <c r="H73" s="162"/>
      <c r="I73" s="163"/>
      <c r="J73" s="161">
        <f t="shared" si="197"/>
        <v>0</v>
      </c>
      <c r="K73" s="162"/>
      <c r="L73" s="163"/>
      <c r="M73" s="161">
        <f t="shared" si="198"/>
        <v>0</v>
      </c>
      <c r="N73" s="162"/>
      <c r="O73" s="163"/>
      <c r="P73" s="161">
        <f t="shared" si="199"/>
        <v>0</v>
      </c>
      <c r="Q73" s="162"/>
      <c r="R73" s="163"/>
      <c r="S73" s="161">
        <f t="shared" si="200"/>
        <v>0</v>
      </c>
      <c r="T73" s="162"/>
      <c r="U73" s="163"/>
      <c r="V73" s="161">
        <f t="shared" si="201"/>
        <v>0</v>
      </c>
      <c r="W73" s="164">
        <f t="shared" si="202"/>
        <v>0</v>
      </c>
      <c r="X73" s="165">
        <f t="shared" si="203"/>
        <v>0</v>
      </c>
      <c r="Y73" s="165">
        <f t="shared" si="152"/>
        <v>0</v>
      </c>
      <c r="Z73" s="166" t="str">
        <f t="shared" si="153"/>
        <v>#DIV/0!</v>
      </c>
      <c r="AA73" s="167"/>
      <c r="AB73" s="169"/>
      <c r="AC73" s="169"/>
      <c r="AD73" s="169"/>
      <c r="AE73" s="169"/>
      <c r="AF73" s="169"/>
      <c r="AG73" s="169"/>
    </row>
    <row r="74" ht="30.0" customHeight="1">
      <c r="A74" s="207" t="s">
        <v>80</v>
      </c>
      <c r="B74" s="170" t="s">
        <v>198</v>
      </c>
      <c r="C74" s="209" t="s">
        <v>196</v>
      </c>
      <c r="D74" s="176" t="s">
        <v>122</v>
      </c>
      <c r="E74" s="177"/>
      <c r="F74" s="178"/>
      <c r="G74" s="179">
        <f t="shared" si="196"/>
        <v>0</v>
      </c>
      <c r="H74" s="177"/>
      <c r="I74" s="178"/>
      <c r="J74" s="179">
        <f t="shared" si="197"/>
        <v>0</v>
      </c>
      <c r="K74" s="177"/>
      <c r="L74" s="178"/>
      <c r="M74" s="179">
        <f t="shared" si="198"/>
        <v>0</v>
      </c>
      <c r="N74" s="177"/>
      <c r="O74" s="178"/>
      <c r="P74" s="179">
        <f t="shared" si="199"/>
        <v>0</v>
      </c>
      <c r="Q74" s="177"/>
      <c r="R74" s="178"/>
      <c r="S74" s="179">
        <f t="shared" si="200"/>
        <v>0</v>
      </c>
      <c r="T74" s="177"/>
      <c r="U74" s="178"/>
      <c r="V74" s="179">
        <f t="shared" si="201"/>
        <v>0</v>
      </c>
      <c r="W74" s="183">
        <f t="shared" si="202"/>
        <v>0</v>
      </c>
      <c r="X74" s="165">
        <f t="shared" si="203"/>
        <v>0</v>
      </c>
      <c r="Y74" s="165">
        <f t="shared" si="152"/>
        <v>0</v>
      </c>
      <c r="Z74" s="166" t="str">
        <f t="shared" si="153"/>
        <v>#DIV/0!</v>
      </c>
      <c r="AA74" s="180"/>
      <c r="AB74" s="169"/>
      <c r="AC74" s="169"/>
      <c r="AD74" s="169"/>
      <c r="AE74" s="169"/>
      <c r="AF74" s="169"/>
      <c r="AG74" s="169"/>
    </row>
    <row r="75" ht="30.0" customHeight="1">
      <c r="A75" s="143" t="s">
        <v>77</v>
      </c>
      <c r="B75" s="197" t="s">
        <v>199</v>
      </c>
      <c r="C75" s="194" t="s">
        <v>200</v>
      </c>
      <c r="D75" s="185"/>
      <c r="E75" s="186">
        <f>SUM(E76:E78)</f>
        <v>0</v>
      </c>
      <c r="F75" s="187"/>
      <c r="G75" s="188">
        <f t="shared" ref="G75:H75" si="204">SUM(G76:G78)</f>
        <v>0</v>
      </c>
      <c r="H75" s="186">
        <f t="shared" si="204"/>
        <v>0</v>
      </c>
      <c r="I75" s="187"/>
      <c r="J75" s="188">
        <f t="shared" ref="J75:K75" si="205">SUM(J76:J78)</f>
        <v>0</v>
      </c>
      <c r="K75" s="186">
        <f t="shared" si="205"/>
        <v>0</v>
      </c>
      <c r="L75" s="187"/>
      <c r="M75" s="188">
        <f t="shared" ref="M75:N75" si="206">SUM(M76:M78)</f>
        <v>0</v>
      </c>
      <c r="N75" s="186">
        <f t="shared" si="206"/>
        <v>0</v>
      </c>
      <c r="O75" s="187"/>
      <c r="P75" s="188">
        <f t="shared" ref="P75:Q75" si="207">SUM(P76:P78)</f>
        <v>0</v>
      </c>
      <c r="Q75" s="186">
        <f t="shared" si="207"/>
        <v>0</v>
      </c>
      <c r="R75" s="187"/>
      <c r="S75" s="188">
        <f t="shared" ref="S75:T75" si="208">SUM(S76:S78)</f>
        <v>0</v>
      </c>
      <c r="T75" s="186">
        <f t="shared" si="208"/>
        <v>0</v>
      </c>
      <c r="U75" s="187"/>
      <c r="V75" s="188">
        <f t="shared" ref="V75:X75" si="209">SUM(V76:V78)</f>
        <v>0</v>
      </c>
      <c r="W75" s="188">
        <f t="shared" si="209"/>
        <v>0</v>
      </c>
      <c r="X75" s="188">
        <f t="shared" si="209"/>
        <v>0</v>
      </c>
      <c r="Y75" s="188">
        <f t="shared" si="152"/>
        <v>0</v>
      </c>
      <c r="Z75" s="188" t="str">
        <f t="shared" si="153"/>
        <v>#DIV/0!</v>
      </c>
      <c r="AA75" s="190"/>
      <c r="AB75" s="153"/>
      <c r="AC75" s="153"/>
      <c r="AD75" s="153"/>
      <c r="AE75" s="153"/>
      <c r="AF75" s="153"/>
      <c r="AG75" s="153"/>
    </row>
    <row r="76" ht="30.0" customHeight="1">
      <c r="A76" s="195" t="s">
        <v>80</v>
      </c>
      <c r="B76" s="155" t="s">
        <v>201</v>
      </c>
      <c r="C76" s="240" t="s">
        <v>196</v>
      </c>
      <c r="D76" s="157" t="s">
        <v>122</v>
      </c>
      <c r="E76" s="162"/>
      <c r="F76" s="163"/>
      <c r="G76" s="161">
        <f t="shared" ref="G76:G78" si="210">E76*F76</f>
        <v>0</v>
      </c>
      <c r="H76" s="162"/>
      <c r="I76" s="163"/>
      <c r="J76" s="161">
        <f t="shared" ref="J76:J78" si="211">H76*I76</f>
        <v>0</v>
      </c>
      <c r="K76" s="162"/>
      <c r="L76" s="163"/>
      <c r="M76" s="161">
        <f t="shared" ref="M76:M78" si="212">K76*L76</f>
        <v>0</v>
      </c>
      <c r="N76" s="162"/>
      <c r="O76" s="163"/>
      <c r="P76" s="161">
        <f t="shared" ref="P76:P78" si="213">N76*O76</f>
        <v>0</v>
      </c>
      <c r="Q76" s="162"/>
      <c r="R76" s="163"/>
      <c r="S76" s="161">
        <f t="shared" ref="S76:S78" si="214">Q76*R76</f>
        <v>0</v>
      </c>
      <c r="T76" s="162"/>
      <c r="U76" s="163"/>
      <c r="V76" s="161">
        <f t="shared" ref="V76:V78" si="215">T76*U76</f>
        <v>0</v>
      </c>
      <c r="W76" s="164">
        <f t="shared" ref="W76:W78" si="216">G76+M76+S76</f>
        <v>0</v>
      </c>
      <c r="X76" s="165">
        <f t="shared" ref="X76:X78" si="217">J76+P76+V76</f>
        <v>0</v>
      </c>
      <c r="Y76" s="165">
        <f t="shared" si="152"/>
        <v>0</v>
      </c>
      <c r="Z76" s="166" t="str">
        <f t="shared" si="153"/>
        <v>#DIV/0!</v>
      </c>
      <c r="AA76" s="167"/>
      <c r="AB76" s="169"/>
      <c r="AC76" s="169"/>
      <c r="AD76" s="169"/>
      <c r="AE76" s="169"/>
      <c r="AF76" s="169"/>
      <c r="AG76" s="169"/>
    </row>
    <row r="77" ht="30.0" customHeight="1">
      <c r="A77" s="195" t="s">
        <v>80</v>
      </c>
      <c r="B77" s="155" t="s">
        <v>202</v>
      </c>
      <c r="C77" s="240" t="s">
        <v>196</v>
      </c>
      <c r="D77" s="157" t="s">
        <v>122</v>
      </c>
      <c r="E77" s="162"/>
      <c r="F77" s="163"/>
      <c r="G77" s="161">
        <f t="shared" si="210"/>
        <v>0</v>
      </c>
      <c r="H77" s="162"/>
      <c r="I77" s="163"/>
      <c r="J77" s="161">
        <f t="shared" si="211"/>
        <v>0</v>
      </c>
      <c r="K77" s="162"/>
      <c r="L77" s="163"/>
      <c r="M77" s="161">
        <f t="shared" si="212"/>
        <v>0</v>
      </c>
      <c r="N77" s="162"/>
      <c r="O77" s="163"/>
      <c r="P77" s="161">
        <f t="shared" si="213"/>
        <v>0</v>
      </c>
      <c r="Q77" s="162"/>
      <c r="R77" s="163"/>
      <c r="S77" s="161">
        <f t="shared" si="214"/>
        <v>0</v>
      </c>
      <c r="T77" s="162"/>
      <c r="U77" s="163"/>
      <c r="V77" s="161">
        <f t="shared" si="215"/>
        <v>0</v>
      </c>
      <c r="W77" s="164">
        <f t="shared" si="216"/>
        <v>0</v>
      </c>
      <c r="X77" s="165">
        <f t="shared" si="217"/>
        <v>0</v>
      </c>
      <c r="Y77" s="165">
        <f t="shared" si="152"/>
        <v>0</v>
      </c>
      <c r="Z77" s="166" t="str">
        <f t="shared" si="153"/>
        <v>#DIV/0!</v>
      </c>
      <c r="AA77" s="167"/>
      <c r="AB77" s="169"/>
      <c r="AC77" s="169"/>
      <c r="AD77" s="169"/>
      <c r="AE77" s="169"/>
      <c r="AF77" s="169"/>
      <c r="AG77" s="169"/>
    </row>
    <row r="78" ht="30.0" customHeight="1">
      <c r="A78" s="207" t="s">
        <v>80</v>
      </c>
      <c r="B78" s="208" t="s">
        <v>203</v>
      </c>
      <c r="C78" s="209" t="s">
        <v>196</v>
      </c>
      <c r="D78" s="176" t="s">
        <v>122</v>
      </c>
      <c r="E78" s="177"/>
      <c r="F78" s="178"/>
      <c r="G78" s="179">
        <f t="shared" si="210"/>
        <v>0</v>
      </c>
      <c r="H78" s="177"/>
      <c r="I78" s="178"/>
      <c r="J78" s="179">
        <f t="shared" si="211"/>
        <v>0</v>
      </c>
      <c r="K78" s="177"/>
      <c r="L78" s="178"/>
      <c r="M78" s="179">
        <f t="shared" si="212"/>
        <v>0</v>
      </c>
      <c r="N78" s="177"/>
      <c r="O78" s="178"/>
      <c r="P78" s="179">
        <f t="shared" si="213"/>
        <v>0</v>
      </c>
      <c r="Q78" s="177"/>
      <c r="R78" s="178"/>
      <c r="S78" s="179">
        <f t="shared" si="214"/>
        <v>0</v>
      </c>
      <c r="T78" s="177"/>
      <c r="U78" s="178"/>
      <c r="V78" s="179">
        <f t="shared" si="215"/>
        <v>0</v>
      </c>
      <c r="W78" s="183">
        <f t="shared" si="216"/>
        <v>0</v>
      </c>
      <c r="X78" s="165">
        <f t="shared" si="217"/>
        <v>0</v>
      </c>
      <c r="Y78" s="215">
        <f t="shared" si="152"/>
        <v>0</v>
      </c>
      <c r="Z78" s="166" t="str">
        <f t="shared" si="153"/>
        <v>#DIV/0!</v>
      </c>
      <c r="AA78" s="180"/>
      <c r="AB78" s="169"/>
      <c r="AC78" s="169"/>
      <c r="AD78" s="169"/>
      <c r="AE78" s="169"/>
      <c r="AF78" s="169"/>
      <c r="AG78" s="169"/>
    </row>
    <row r="79" ht="30.0" customHeight="1">
      <c r="A79" s="217" t="s">
        <v>204</v>
      </c>
      <c r="B79" s="218"/>
      <c r="C79" s="219"/>
      <c r="D79" s="220"/>
      <c r="E79" s="224">
        <f>E75+E71+E67+E63+E60</f>
        <v>47.5</v>
      </c>
      <c r="F79" s="242"/>
      <c r="G79" s="223">
        <f t="shared" ref="G79:H79" si="218">G75+G71+G67+G63+G60</f>
        <v>55000</v>
      </c>
      <c r="H79" s="224">
        <f t="shared" si="218"/>
        <v>49</v>
      </c>
      <c r="I79" s="242"/>
      <c r="J79" s="223">
        <f t="shared" ref="J79:K79" si="219">J75+J71+J67+J63+J60</f>
        <v>40040</v>
      </c>
      <c r="K79" s="243">
        <f t="shared" si="219"/>
        <v>0</v>
      </c>
      <c r="L79" s="242"/>
      <c r="M79" s="223">
        <f t="shared" ref="M79:N79" si="220">M75+M71+M67+M63+M60</f>
        <v>0</v>
      </c>
      <c r="N79" s="243">
        <f t="shared" si="220"/>
        <v>0</v>
      </c>
      <c r="O79" s="242"/>
      <c r="P79" s="223">
        <f t="shared" ref="P79:Q79" si="221">P75+P71+P67+P63+P60</f>
        <v>0</v>
      </c>
      <c r="Q79" s="243">
        <f t="shared" si="221"/>
        <v>0</v>
      </c>
      <c r="R79" s="242"/>
      <c r="S79" s="223">
        <f t="shared" ref="S79:T79" si="222">S75+S71+S67+S63+S60</f>
        <v>0</v>
      </c>
      <c r="T79" s="243">
        <f t="shared" si="222"/>
        <v>0</v>
      </c>
      <c r="U79" s="242"/>
      <c r="V79" s="223">
        <f t="shared" ref="V79:X79" si="223">V75+V71+V67+V63+V60</f>
        <v>0</v>
      </c>
      <c r="W79" s="244">
        <f t="shared" si="223"/>
        <v>55000</v>
      </c>
      <c r="X79" s="299">
        <f t="shared" si="223"/>
        <v>40040</v>
      </c>
      <c r="Y79" s="300">
        <f t="shared" si="152"/>
        <v>14960</v>
      </c>
      <c r="Z79" s="300">
        <f t="shared" si="153"/>
        <v>0.272</v>
      </c>
      <c r="AA79" s="228"/>
      <c r="AB79" s="13"/>
      <c r="AC79" s="13"/>
      <c r="AD79" s="13"/>
      <c r="AE79" s="13"/>
      <c r="AF79" s="13"/>
      <c r="AG79" s="13"/>
    </row>
    <row r="80" ht="30.0" customHeight="1">
      <c r="A80" s="301" t="s">
        <v>75</v>
      </c>
      <c r="B80" s="302">
        <v>5.0</v>
      </c>
      <c r="C80" s="303" t="s">
        <v>205</v>
      </c>
      <c r="D80" s="139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1"/>
      <c r="X80" s="141"/>
      <c r="Y80" s="304"/>
      <c r="Z80" s="141"/>
      <c r="AA80" s="142"/>
      <c r="AB80" s="13"/>
      <c r="AC80" s="13"/>
      <c r="AD80" s="13"/>
      <c r="AE80" s="13"/>
      <c r="AF80" s="13"/>
      <c r="AG80" s="13"/>
    </row>
    <row r="81" ht="30.0" customHeight="1">
      <c r="A81" s="143" t="s">
        <v>77</v>
      </c>
      <c r="B81" s="197" t="s">
        <v>206</v>
      </c>
      <c r="C81" s="184" t="s">
        <v>207</v>
      </c>
      <c r="D81" s="185"/>
      <c r="E81" s="186">
        <f>SUM(E82:E84)</f>
        <v>275</v>
      </c>
      <c r="F81" s="187"/>
      <c r="G81" s="188">
        <f t="shared" ref="G81:H81" si="224">SUM(G82:G84)</f>
        <v>55000</v>
      </c>
      <c r="H81" s="186">
        <f t="shared" si="224"/>
        <v>374</v>
      </c>
      <c r="I81" s="187"/>
      <c r="J81" s="188">
        <f t="shared" ref="J81:K81" si="225">SUM(J82:J84)</f>
        <v>60274.9994</v>
      </c>
      <c r="K81" s="186">
        <f t="shared" si="225"/>
        <v>0</v>
      </c>
      <c r="L81" s="187"/>
      <c r="M81" s="188">
        <f t="shared" ref="M81:N81" si="226">SUM(M82:M84)</f>
        <v>0</v>
      </c>
      <c r="N81" s="186">
        <f t="shared" si="226"/>
        <v>0</v>
      </c>
      <c r="O81" s="187"/>
      <c r="P81" s="188">
        <f t="shared" ref="P81:Q81" si="227">SUM(P82:P84)</f>
        <v>0</v>
      </c>
      <c r="Q81" s="186">
        <f t="shared" si="227"/>
        <v>0</v>
      </c>
      <c r="R81" s="187"/>
      <c r="S81" s="188">
        <f t="shared" ref="S81:T81" si="228">SUM(S82:S84)</f>
        <v>0</v>
      </c>
      <c r="T81" s="186">
        <f t="shared" si="228"/>
        <v>0</v>
      </c>
      <c r="U81" s="187"/>
      <c r="V81" s="188">
        <f t="shared" ref="V81:X81" si="229">SUM(V82:V84)</f>
        <v>0</v>
      </c>
      <c r="W81" s="305">
        <f t="shared" si="229"/>
        <v>55000</v>
      </c>
      <c r="X81" s="305">
        <f t="shared" si="229"/>
        <v>60274.9994</v>
      </c>
      <c r="Y81" s="305">
        <f t="shared" ref="Y81:Y92" si="230">W81-X81</f>
        <v>-5274.9994</v>
      </c>
      <c r="Z81" s="151">
        <f t="shared" ref="Z81:Z92" si="231">Y81/W81</f>
        <v>-0.09590908</v>
      </c>
      <c r="AA81" s="190"/>
      <c r="AB81" s="169"/>
      <c r="AC81" s="169"/>
      <c r="AD81" s="169"/>
      <c r="AE81" s="169"/>
      <c r="AF81" s="169"/>
      <c r="AG81" s="169"/>
    </row>
    <row r="82" ht="87.75" customHeight="1">
      <c r="A82" s="154" t="s">
        <v>80</v>
      </c>
      <c r="B82" s="155" t="s">
        <v>208</v>
      </c>
      <c r="C82" s="306" t="s">
        <v>209</v>
      </c>
      <c r="D82" s="157" t="s">
        <v>210</v>
      </c>
      <c r="E82" s="158">
        <f>55*5</f>
        <v>275</v>
      </c>
      <c r="F82" s="172">
        <v>200.0</v>
      </c>
      <c r="G82" s="161">
        <f t="shared" ref="G82:G84" si="232">E82*F82</f>
        <v>55000</v>
      </c>
      <c r="H82" s="162">
        <v>374.0</v>
      </c>
      <c r="I82" s="163">
        <v>161.1631</v>
      </c>
      <c r="J82" s="161">
        <f t="shared" ref="J82:J84" si="233">H82*I82</f>
        <v>60274.9994</v>
      </c>
      <c r="K82" s="162"/>
      <c r="L82" s="163"/>
      <c r="M82" s="161">
        <f t="shared" ref="M82:M84" si="234">K82*L82</f>
        <v>0</v>
      </c>
      <c r="N82" s="162"/>
      <c r="O82" s="163"/>
      <c r="P82" s="161">
        <f t="shared" ref="P82:P84" si="235">N82*O82</f>
        <v>0</v>
      </c>
      <c r="Q82" s="162"/>
      <c r="R82" s="163"/>
      <c r="S82" s="161">
        <f t="shared" ref="S82:S84" si="236">Q82*R82</f>
        <v>0</v>
      </c>
      <c r="T82" s="162"/>
      <c r="U82" s="163"/>
      <c r="V82" s="161">
        <f t="shared" ref="V82:V84" si="237">T82*U82</f>
        <v>0</v>
      </c>
      <c r="W82" s="164">
        <f t="shared" ref="W82:W84" si="238">G82+M82+S82</f>
        <v>55000</v>
      </c>
      <c r="X82" s="165">
        <f t="shared" ref="X82:X84" si="239">J82+P82+V82</f>
        <v>60274.9994</v>
      </c>
      <c r="Y82" s="165">
        <f t="shared" si="230"/>
        <v>-5274.9994</v>
      </c>
      <c r="Z82" s="166">
        <f t="shared" si="231"/>
        <v>-0.09590908</v>
      </c>
      <c r="AA82" s="167" t="s">
        <v>211</v>
      </c>
      <c r="AB82" s="169"/>
      <c r="AC82" s="169"/>
      <c r="AD82" s="169"/>
      <c r="AE82" s="169"/>
      <c r="AF82" s="169"/>
      <c r="AG82" s="169"/>
    </row>
    <row r="83" ht="30.0" hidden="1" customHeight="1">
      <c r="A83" s="195" t="s">
        <v>80</v>
      </c>
      <c r="B83" s="155" t="s">
        <v>212</v>
      </c>
      <c r="C83" s="306" t="s">
        <v>213</v>
      </c>
      <c r="D83" s="157" t="s">
        <v>210</v>
      </c>
      <c r="E83" s="162"/>
      <c r="F83" s="163"/>
      <c r="G83" s="161">
        <f t="shared" si="232"/>
        <v>0</v>
      </c>
      <c r="H83" s="162"/>
      <c r="I83" s="163"/>
      <c r="J83" s="161">
        <f t="shared" si="233"/>
        <v>0</v>
      </c>
      <c r="K83" s="162"/>
      <c r="L83" s="163"/>
      <c r="M83" s="161">
        <f t="shared" si="234"/>
        <v>0</v>
      </c>
      <c r="N83" s="162"/>
      <c r="O83" s="163"/>
      <c r="P83" s="161">
        <f t="shared" si="235"/>
        <v>0</v>
      </c>
      <c r="Q83" s="162"/>
      <c r="R83" s="163"/>
      <c r="S83" s="161">
        <f t="shared" si="236"/>
        <v>0</v>
      </c>
      <c r="T83" s="162"/>
      <c r="U83" s="163"/>
      <c r="V83" s="161">
        <f t="shared" si="237"/>
        <v>0</v>
      </c>
      <c r="W83" s="164">
        <f t="shared" si="238"/>
        <v>0</v>
      </c>
      <c r="X83" s="165">
        <f t="shared" si="239"/>
        <v>0</v>
      </c>
      <c r="Y83" s="165">
        <f t="shared" si="230"/>
        <v>0</v>
      </c>
      <c r="Z83" s="166" t="str">
        <f t="shared" si="231"/>
        <v>#DIV/0!</v>
      </c>
      <c r="AA83" s="167"/>
      <c r="AB83" s="169"/>
      <c r="AC83" s="169"/>
      <c r="AD83" s="169"/>
      <c r="AE83" s="169"/>
      <c r="AF83" s="169"/>
      <c r="AG83" s="169"/>
    </row>
    <row r="84" ht="9.0" hidden="1" customHeight="1">
      <c r="A84" s="207" t="s">
        <v>80</v>
      </c>
      <c r="B84" s="170" t="s">
        <v>214</v>
      </c>
      <c r="C84" s="306" t="s">
        <v>213</v>
      </c>
      <c r="D84" s="176" t="s">
        <v>210</v>
      </c>
      <c r="E84" s="177"/>
      <c r="F84" s="178"/>
      <c r="G84" s="179">
        <f t="shared" si="232"/>
        <v>0</v>
      </c>
      <c r="H84" s="177"/>
      <c r="I84" s="178"/>
      <c r="J84" s="179">
        <f t="shared" si="233"/>
        <v>0</v>
      </c>
      <c r="K84" s="177"/>
      <c r="L84" s="178"/>
      <c r="M84" s="179">
        <f t="shared" si="234"/>
        <v>0</v>
      </c>
      <c r="N84" s="177"/>
      <c r="O84" s="178"/>
      <c r="P84" s="179">
        <f t="shared" si="235"/>
        <v>0</v>
      </c>
      <c r="Q84" s="177"/>
      <c r="R84" s="178"/>
      <c r="S84" s="179">
        <f t="shared" si="236"/>
        <v>0</v>
      </c>
      <c r="T84" s="177"/>
      <c r="U84" s="178"/>
      <c r="V84" s="179">
        <f t="shared" si="237"/>
        <v>0</v>
      </c>
      <c r="W84" s="183">
        <f t="shared" si="238"/>
        <v>0</v>
      </c>
      <c r="X84" s="165">
        <f t="shared" si="239"/>
        <v>0</v>
      </c>
      <c r="Y84" s="165">
        <f t="shared" si="230"/>
        <v>0</v>
      </c>
      <c r="Z84" s="166" t="str">
        <f t="shared" si="231"/>
        <v>#DIV/0!</v>
      </c>
      <c r="AA84" s="180"/>
      <c r="AB84" s="169"/>
      <c r="AC84" s="169"/>
      <c r="AD84" s="169"/>
      <c r="AE84" s="169"/>
      <c r="AF84" s="169"/>
      <c r="AG84" s="169"/>
    </row>
    <row r="85" ht="30.0" customHeight="1">
      <c r="A85" s="143" t="s">
        <v>77</v>
      </c>
      <c r="B85" s="197" t="s">
        <v>215</v>
      </c>
      <c r="C85" s="184" t="s">
        <v>216</v>
      </c>
      <c r="D85" s="307"/>
      <c r="E85" s="308">
        <f>SUM(E86:E87)</f>
        <v>50</v>
      </c>
      <c r="F85" s="187"/>
      <c r="G85" s="188">
        <f t="shared" ref="G85:H85" si="240">SUM(G86:G87)</f>
        <v>25000</v>
      </c>
      <c r="H85" s="308">
        <f t="shared" si="240"/>
        <v>43</v>
      </c>
      <c r="I85" s="187"/>
      <c r="J85" s="188">
        <f t="shared" ref="J85:K85" si="241">SUM(J86:J87)</f>
        <v>20187.42</v>
      </c>
      <c r="K85" s="308">
        <f t="shared" si="241"/>
        <v>0</v>
      </c>
      <c r="L85" s="187"/>
      <c r="M85" s="188">
        <f t="shared" ref="M85:N85" si="242">SUM(M86:M87)</f>
        <v>0</v>
      </c>
      <c r="N85" s="308">
        <f t="shared" si="242"/>
        <v>0</v>
      </c>
      <c r="O85" s="187"/>
      <c r="P85" s="188">
        <f t="shared" ref="P85:Q85" si="243">SUM(P86:P87)</f>
        <v>0</v>
      </c>
      <c r="Q85" s="308">
        <f t="shared" si="243"/>
        <v>0</v>
      </c>
      <c r="R85" s="187"/>
      <c r="S85" s="188">
        <f t="shared" ref="S85:T85" si="244">SUM(S86:S87)</f>
        <v>0</v>
      </c>
      <c r="T85" s="308">
        <f t="shared" si="244"/>
        <v>0</v>
      </c>
      <c r="U85" s="187"/>
      <c r="V85" s="188">
        <f t="shared" ref="V85:X85" si="245">SUM(V86:V87)</f>
        <v>0</v>
      </c>
      <c r="W85" s="305">
        <f t="shared" si="245"/>
        <v>25000</v>
      </c>
      <c r="X85" s="305">
        <f t="shared" si="245"/>
        <v>20187.42</v>
      </c>
      <c r="Y85" s="305">
        <f t="shared" si="230"/>
        <v>4812.58</v>
      </c>
      <c r="Z85" s="151">
        <f t="shared" si="231"/>
        <v>0.1925032</v>
      </c>
      <c r="AA85" s="190"/>
      <c r="AB85" s="169"/>
      <c r="AC85" s="169"/>
      <c r="AD85" s="169"/>
      <c r="AE85" s="169"/>
      <c r="AF85" s="169"/>
      <c r="AG85" s="169"/>
    </row>
    <row r="86" ht="30.0" customHeight="1">
      <c r="A86" s="154" t="s">
        <v>80</v>
      </c>
      <c r="B86" s="155" t="s">
        <v>217</v>
      </c>
      <c r="C86" s="306" t="s">
        <v>218</v>
      </c>
      <c r="D86" s="309" t="s">
        <v>219</v>
      </c>
      <c r="E86" s="158">
        <v>50.0</v>
      </c>
      <c r="F86" s="172">
        <v>500.0</v>
      </c>
      <c r="G86" s="161">
        <f t="shared" ref="G86:G87" si="246">E86*F86</f>
        <v>25000</v>
      </c>
      <c r="H86" s="162">
        <v>43.0</v>
      </c>
      <c r="I86" s="310">
        <v>469.4748</v>
      </c>
      <c r="J86" s="206">
        <v>20187.42</v>
      </c>
      <c r="K86" s="162"/>
      <c r="L86" s="163"/>
      <c r="M86" s="161">
        <f t="shared" ref="M86:M87" si="247">K86*L86</f>
        <v>0</v>
      </c>
      <c r="N86" s="162"/>
      <c r="O86" s="163"/>
      <c r="P86" s="161">
        <f t="shared" ref="P86:P87" si="248">N86*O86</f>
        <v>0</v>
      </c>
      <c r="Q86" s="162"/>
      <c r="R86" s="163"/>
      <c r="S86" s="161">
        <f t="shared" ref="S86:S87" si="249">Q86*R86</f>
        <v>0</v>
      </c>
      <c r="T86" s="162"/>
      <c r="U86" s="163"/>
      <c r="V86" s="161">
        <f t="shared" ref="V86:V87" si="250">T86*U86</f>
        <v>0</v>
      </c>
      <c r="W86" s="164">
        <f t="shared" ref="W86:W87" si="251">G86+M86+S86</f>
        <v>25000</v>
      </c>
      <c r="X86" s="165">
        <f t="shared" ref="X86:X87" si="252">J86+P86+V86</f>
        <v>20187.42</v>
      </c>
      <c r="Y86" s="165">
        <f t="shared" si="230"/>
        <v>4812.58</v>
      </c>
      <c r="Z86" s="166">
        <f t="shared" si="231"/>
        <v>0.1925032</v>
      </c>
      <c r="AA86" s="296" t="s">
        <v>220</v>
      </c>
      <c r="AB86" s="169"/>
      <c r="AC86" s="169"/>
      <c r="AD86" s="169"/>
      <c r="AE86" s="169"/>
      <c r="AF86" s="169"/>
      <c r="AG86" s="169"/>
    </row>
    <row r="87" ht="39.75" hidden="1" customHeight="1">
      <c r="A87" s="207" t="s">
        <v>80</v>
      </c>
      <c r="B87" s="170" t="s">
        <v>221</v>
      </c>
      <c r="C87" s="209" t="s">
        <v>222</v>
      </c>
      <c r="D87" s="176" t="s">
        <v>122</v>
      </c>
      <c r="E87" s="177"/>
      <c r="F87" s="178"/>
      <c r="G87" s="179">
        <f t="shared" si="246"/>
        <v>0</v>
      </c>
      <c r="H87" s="177"/>
      <c r="I87" s="178"/>
      <c r="J87" s="179">
        <f>H87*I87</f>
        <v>0</v>
      </c>
      <c r="K87" s="177"/>
      <c r="L87" s="178"/>
      <c r="M87" s="179">
        <f t="shared" si="247"/>
        <v>0</v>
      </c>
      <c r="N87" s="177"/>
      <c r="O87" s="178"/>
      <c r="P87" s="179">
        <f t="shared" si="248"/>
        <v>0</v>
      </c>
      <c r="Q87" s="177"/>
      <c r="R87" s="178"/>
      <c r="S87" s="179">
        <f t="shared" si="249"/>
        <v>0</v>
      </c>
      <c r="T87" s="177"/>
      <c r="U87" s="178"/>
      <c r="V87" s="179">
        <f t="shared" si="250"/>
        <v>0</v>
      </c>
      <c r="W87" s="183">
        <f t="shared" si="251"/>
        <v>0</v>
      </c>
      <c r="X87" s="165">
        <f t="shared" si="252"/>
        <v>0</v>
      </c>
      <c r="Y87" s="165">
        <f t="shared" si="230"/>
        <v>0</v>
      </c>
      <c r="Z87" s="166" t="str">
        <f t="shared" si="231"/>
        <v>#DIV/0!</v>
      </c>
      <c r="AA87" s="180"/>
      <c r="AB87" s="169"/>
      <c r="AC87" s="169"/>
      <c r="AD87" s="169"/>
      <c r="AE87" s="169"/>
      <c r="AF87" s="169"/>
      <c r="AG87" s="169"/>
    </row>
    <row r="88" ht="30.0" customHeight="1">
      <c r="A88" s="143" t="s">
        <v>77</v>
      </c>
      <c r="B88" s="197" t="s">
        <v>223</v>
      </c>
      <c r="C88" s="311" t="s">
        <v>224</v>
      </c>
      <c r="D88" s="312"/>
      <c r="E88" s="308">
        <f>SUM(E89:E91)</f>
        <v>125</v>
      </c>
      <c r="F88" s="187"/>
      <c r="G88" s="188">
        <f t="shared" ref="G88:H88" si="253">SUM(G89:G91)</f>
        <v>75000</v>
      </c>
      <c r="H88" s="308">
        <f t="shared" si="253"/>
        <v>124.5</v>
      </c>
      <c r="I88" s="187"/>
      <c r="J88" s="188">
        <f t="shared" ref="J88:K88" si="254">SUM(J89:J91)</f>
        <v>74700</v>
      </c>
      <c r="K88" s="308">
        <f t="shared" si="254"/>
        <v>0</v>
      </c>
      <c r="L88" s="187"/>
      <c r="M88" s="188">
        <f t="shared" ref="M88:N88" si="255">SUM(M89:M91)</f>
        <v>0</v>
      </c>
      <c r="N88" s="308">
        <f t="shared" si="255"/>
        <v>0</v>
      </c>
      <c r="O88" s="187"/>
      <c r="P88" s="188">
        <f t="shared" ref="P88:Q88" si="256">SUM(P89:P91)</f>
        <v>0</v>
      </c>
      <c r="Q88" s="308">
        <f t="shared" si="256"/>
        <v>0</v>
      </c>
      <c r="R88" s="187"/>
      <c r="S88" s="188">
        <f t="shared" ref="S88:T88" si="257">SUM(S89:S91)</f>
        <v>0</v>
      </c>
      <c r="T88" s="308">
        <f t="shared" si="257"/>
        <v>0</v>
      </c>
      <c r="U88" s="187"/>
      <c r="V88" s="188">
        <f t="shared" ref="V88:X88" si="258">SUM(V89:V91)</f>
        <v>0</v>
      </c>
      <c r="W88" s="305">
        <f t="shared" si="258"/>
        <v>75000</v>
      </c>
      <c r="X88" s="305">
        <f t="shared" si="258"/>
        <v>74700</v>
      </c>
      <c r="Y88" s="305">
        <f t="shared" si="230"/>
        <v>300</v>
      </c>
      <c r="Z88" s="151">
        <f t="shared" si="231"/>
        <v>0.004</v>
      </c>
      <c r="AA88" s="190"/>
      <c r="AB88" s="169"/>
      <c r="AC88" s="169"/>
      <c r="AD88" s="169"/>
      <c r="AE88" s="169"/>
      <c r="AF88" s="169"/>
      <c r="AG88" s="169"/>
    </row>
    <row r="89" ht="92.25" customHeight="1">
      <c r="A89" s="195" t="s">
        <v>80</v>
      </c>
      <c r="B89" s="155" t="s">
        <v>225</v>
      </c>
      <c r="C89" s="313" t="s">
        <v>226</v>
      </c>
      <c r="D89" s="314" t="s">
        <v>129</v>
      </c>
      <c r="E89" s="158">
        <f>5*25</f>
        <v>125</v>
      </c>
      <c r="F89" s="172">
        <v>600.0</v>
      </c>
      <c r="G89" s="161">
        <f t="shared" ref="G89:G91" si="259">E89*F89</f>
        <v>75000</v>
      </c>
      <c r="H89" s="162">
        <v>124.5</v>
      </c>
      <c r="I89" s="163">
        <v>600.0</v>
      </c>
      <c r="J89" s="161">
        <f t="shared" ref="J89:J91" si="260">H89*I89</f>
        <v>74700</v>
      </c>
      <c r="K89" s="162"/>
      <c r="L89" s="163"/>
      <c r="M89" s="161">
        <f t="shared" ref="M89:M91" si="261">K89*L89</f>
        <v>0</v>
      </c>
      <c r="N89" s="162"/>
      <c r="O89" s="163"/>
      <c r="P89" s="161">
        <f t="shared" ref="P89:P91" si="262">N89*O89</f>
        <v>0</v>
      </c>
      <c r="Q89" s="162"/>
      <c r="R89" s="163"/>
      <c r="S89" s="161">
        <f t="shared" ref="S89:S91" si="263">Q89*R89</f>
        <v>0</v>
      </c>
      <c r="T89" s="162"/>
      <c r="U89" s="163"/>
      <c r="V89" s="161">
        <f t="shared" ref="V89:V91" si="264">T89*U89</f>
        <v>0</v>
      </c>
      <c r="W89" s="164">
        <f t="shared" ref="W89:W91" si="265">G89+M89+S89</f>
        <v>75000</v>
      </c>
      <c r="X89" s="165">
        <f t="shared" ref="X89:X91" si="266">J89+P89+V89</f>
        <v>74700</v>
      </c>
      <c r="Y89" s="165">
        <f t="shared" si="230"/>
        <v>300</v>
      </c>
      <c r="Z89" s="166">
        <f t="shared" si="231"/>
        <v>0.004</v>
      </c>
      <c r="AA89" s="167" t="s">
        <v>227</v>
      </c>
      <c r="AB89" s="168"/>
      <c r="AC89" s="169"/>
      <c r="AD89" s="169"/>
      <c r="AE89" s="169"/>
      <c r="AF89" s="169"/>
      <c r="AG89" s="169"/>
    </row>
    <row r="90" ht="30.0" hidden="1" customHeight="1">
      <c r="A90" s="195" t="s">
        <v>80</v>
      </c>
      <c r="B90" s="155" t="s">
        <v>228</v>
      </c>
      <c r="C90" s="315" t="s">
        <v>128</v>
      </c>
      <c r="D90" s="314" t="s">
        <v>129</v>
      </c>
      <c r="E90" s="162"/>
      <c r="F90" s="163"/>
      <c r="G90" s="161">
        <f t="shared" si="259"/>
        <v>0</v>
      </c>
      <c r="H90" s="162"/>
      <c r="I90" s="163"/>
      <c r="J90" s="161">
        <f t="shared" si="260"/>
        <v>0</v>
      </c>
      <c r="K90" s="162"/>
      <c r="L90" s="163"/>
      <c r="M90" s="161">
        <f t="shared" si="261"/>
        <v>0</v>
      </c>
      <c r="N90" s="162"/>
      <c r="O90" s="163"/>
      <c r="P90" s="161">
        <f t="shared" si="262"/>
        <v>0</v>
      </c>
      <c r="Q90" s="162"/>
      <c r="R90" s="163"/>
      <c r="S90" s="161">
        <f t="shared" si="263"/>
        <v>0</v>
      </c>
      <c r="T90" s="162"/>
      <c r="U90" s="163"/>
      <c r="V90" s="161">
        <f t="shared" si="264"/>
        <v>0</v>
      </c>
      <c r="W90" s="164">
        <f t="shared" si="265"/>
        <v>0</v>
      </c>
      <c r="X90" s="165">
        <f t="shared" si="266"/>
        <v>0</v>
      </c>
      <c r="Y90" s="165">
        <f t="shared" si="230"/>
        <v>0</v>
      </c>
      <c r="Z90" s="166" t="str">
        <f t="shared" si="231"/>
        <v>#DIV/0!</v>
      </c>
      <c r="AA90" s="167"/>
      <c r="AB90" s="169"/>
      <c r="AC90" s="169"/>
      <c r="AD90" s="169"/>
      <c r="AE90" s="169"/>
      <c r="AF90" s="169"/>
      <c r="AG90" s="169"/>
    </row>
    <row r="91" ht="30.0" hidden="1" customHeight="1">
      <c r="A91" s="207" t="s">
        <v>80</v>
      </c>
      <c r="B91" s="170" t="s">
        <v>229</v>
      </c>
      <c r="C91" s="316" t="s">
        <v>128</v>
      </c>
      <c r="D91" s="314" t="s">
        <v>129</v>
      </c>
      <c r="E91" s="177"/>
      <c r="F91" s="178"/>
      <c r="G91" s="179">
        <f t="shared" si="259"/>
        <v>0</v>
      </c>
      <c r="H91" s="177"/>
      <c r="I91" s="178"/>
      <c r="J91" s="179">
        <f t="shared" si="260"/>
        <v>0</v>
      </c>
      <c r="K91" s="177"/>
      <c r="L91" s="178"/>
      <c r="M91" s="179">
        <f t="shared" si="261"/>
        <v>0</v>
      </c>
      <c r="N91" s="177"/>
      <c r="O91" s="178"/>
      <c r="P91" s="179">
        <f t="shared" si="262"/>
        <v>0</v>
      </c>
      <c r="Q91" s="177"/>
      <c r="R91" s="178"/>
      <c r="S91" s="179">
        <f t="shared" si="263"/>
        <v>0</v>
      </c>
      <c r="T91" s="177"/>
      <c r="U91" s="178"/>
      <c r="V91" s="179">
        <f t="shared" si="264"/>
        <v>0</v>
      </c>
      <c r="W91" s="183">
        <f t="shared" si="265"/>
        <v>0</v>
      </c>
      <c r="X91" s="215">
        <f t="shared" si="266"/>
        <v>0</v>
      </c>
      <c r="Y91" s="215">
        <f t="shared" si="230"/>
        <v>0</v>
      </c>
      <c r="Z91" s="317" t="str">
        <f t="shared" si="231"/>
        <v>#DIV/0!</v>
      </c>
      <c r="AA91" s="180"/>
      <c r="AB91" s="169"/>
      <c r="AC91" s="169"/>
      <c r="AD91" s="169"/>
      <c r="AE91" s="169"/>
      <c r="AF91" s="169"/>
      <c r="AG91" s="169"/>
    </row>
    <row r="92" ht="39.75" customHeight="1">
      <c r="A92" s="318" t="s">
        <v>230</v>
      </c>
      <c r="B92" s="27"/>
      <c r="C92" s="27"/>
      <c r="D92" s="319"/>
      <c r="E92" s="320"/>
      <c r="F92" s="222"/>
      <c r="G92" s="321">
        <f>G81+G85+G88</f>
        <v>155000</v>
      </c>
      <c r="H92" s="222"/>
      <c r="I92" s="222"/>
      <c r="J92" s="321">
        <f>J81+J85+J88</f>
        <v>155162.4194</v>
      </c>
      <c r="K92" s="222"/>
      <c r="L92" s="222"/>
      <c r="M92" s="321">
        <f>M81+M85+M88</f>
        <v>0</v>
      </c>
      <c r="N92" s="222"/>
      <c r="O92" s="222"/>
      <c r="P92" s="321">
        <f>P81+P85+P88</f>
        <v>0</v>
      </c>
      <c r="Q92" s="222"/>
      <c r="R92" s="222"/>
      <c r="S92" s="321">
        <f>S81+S85+S88</f>
        <v>0</v>
      </c>
      <c r="T92" s="222"/>
      <c r="U92" s="222"/>
      <c r="V92" s="321">
        <f t="shared" ref="V92:X92" si="267">V81+V85+V88</f>
        <v>0</v>
      </c>
      <c r="W92" s="322">
        <f t="shared" si="267"/>
        <v>155000</v>
      </c>
      <c r="X92" s="322">
        <f t="shared" si="267"/>
        <v>155162.4194</v>
      </c>
      <c r="Y92" s="322">
        <f t="shared" si="230"/>
        <v>-162.4194</v>
      </c>
      <c r="Z92" s="322">
        <f t="shared" si="231"/>
        <v>-0.001047867097</v>
      </c>
      <c r="AA92" s="323"/>
      <c r="AB92" s="8"/>
      <c r="AC92" s="13"/>
      <c r="AD92" s="13"/>
      <c r="AE92" s="13"/>
      <c r="AF92" s="13"/>
      <c r="AG92" s="13"/>
    </row>
    <row r="93" ht="30.0" customHeight="1">
      <c r="A93" s="229" t="s">
        <v>75</v>
      </c>
      <c r="B93" s="230">
        <v>6.0</v>
      </c>
      <c r="C93" s="231" t="s">
        <v>231</v>
      </c>
      <c r="D93" s="232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5"/>
      <c r="X93" s="325"/>
      <c r="Y93" s="304"/>
      <c r="Z93" s="325"/>
      <c r="AA93" s="326"/>
      <c r="AB93" s="13"/>
      <c r="AC93" s="13"/>
      <c r="AD93" s="13"/>
      <c r="AE93" s="13"/>
      <c r="AF93" s="13"/>
      <c r="AG93" s="13"/>
    </row>
    <row r="94" ht="30.0" customHeight="1">
      <c r="A94" s="143" t="s">
        <v>77</v>
      </c>
      <c r="B94" s="197" t="s">
        <v>232</v>
      </c>
      <c r="C94" s="327" t="s">
        <v>233</v>
      </c>
      <c r="D94" s="146"/>
      <c r="E94" s="147">
        <f>SUM(E95:E97)</f>
        <v>16</v>
      </c>
      <c r="F94" s="148"/>
      <c r="G94" s="149">
        <f t="shared" ref="G94:H94" si="268">SUM(G95:G97)</f>
        <v>1670</v>
      </c>
      <c r="H94" s="147">
        <f t="shared" si="268"/>
        <v>16</v>
      </c>
      <c r="I94" s="148"/>
      <c r="J94" s="149">
        <f t="shared" ref="J94:K94" si="269">SUM(J95:J97)</f>
        <v>1669.14</v>
      </c>
      <c r="K94" s="147">
        <f t="shared" si="269"/>
        <v>0</v>
      </c>
      <c r="L94" s="148"/>
      <c r="M94" s="149">
        <f t="shared" ref="M94:N94" si="270">SUM(M95:M97)</f>
        <v>0</v>
      </c>
      <c r="N94" s="147">
        <f t="shared" si="270"/>
        <v>0</v>
      </c>
      <c r="O94" s="148"/>
      <c r="P94" s="149">
        <f t="shared" ref="P94:Q94" si="271">SUM(P95:P97)</f>
        <v>0</v>
      </c>
      <c r="Q94" s="147">
        <f t="shared" si="271"/>
        <v>0</v>
      </c>
      <c r="R94" s="148"/>
      <c r="S94" s="149">
        <f t="shared" ref="S94:T94" si="272">SUM(S95:S97)</f>
        <v>0</v>
      </c>
      <c r="T94" s="147">
        <f t="shared" si="272"/>
        <v>0</v>
      </c>
      <c r="U94" s="148"/>
      <c r="V94" s="149">
        <f t="shared" ref="V94:X94" si="273">SUM(V95:V97)</f>
        <v>0</v>
      </c>
      <c r="W94" s="149">
        <f t="shared" si="273"/>
        <v>1670</v>
      </c>
      <c r="X94" s="149">
        <f t="shared" si="273"/>
        <v>1669.14</v>
      </c>
      <c r="Y94" s="149">
        <f t="shared" ref="Y94:Y106" si="274">W94-X94</f>
        <v>0.86</v>
      </c>
      <c r="Z94" s="151">
        <f t="shared" ref="Z94:Z106" si="275">Y94/W94</f>
        <v>0.0005149700599</v>
      </c>
      <c r="AA94" s="152"/>
      <c r="AB94" s="153"/>
      <c r="AC94" s="153"/>
      <c r="AD94" s="153"/>
      <c r="AE94" s="153"/>
      <c r="AF94" s="153"/>
      <c r="AG94" s="153"/>
    </row>
    <row r="95" ht="30.0" customHeight="1">
      <c r="A95" s="328" t="s">
        <v>80</v>
      </c>
      <c r="B95" s="329" t="s">
        <v>234</v>
      </c>
      <c r="C95" s="330" t="s">
        <v>235</v>
      </c>
      <c r="D95" s="331" t="s">
        <v>122</v>
      </c>
      <c r="E95" s="332">
        <v>10.0</v>
      </c>
      <c r="F95" s="333">
        <v>95.0</v>
      </c>
      <c r="G95" s="334">
        <f t="shared" ref="G95:G97" si="276">E95*F95</f>
        <v>950</v>
      </c>
      <c r="H95" s="335">
        <v>10.0</v>
      </c>
      <c r="I95" s="336">
        <v>107.808</v>
      </c>
      <c r="J95" s="334">
        <f t="shared" ref="J95:J97" si="277">H95*I95</f>
        <v>1078.08</v>
      </c>
      <c r="K95" s="332"/>
      <c r="L95" s="333"/>
      <c r="M95" s="334">
        <f t="shared" ref="M95:M97" si="278">K95*L95</f>
        <v>0</v>
      </c>
      <c r="N95" s="337"/>
      <c r="O95" s="338"/>
      <c r="P95" s="339">
        <f t="shared" ref="P95:P97" si="279">N95*O95</f>
        <v>0</v>
      </c>
      <c r="Q95" s="340"/>
      <c r="R95" s="341"/>
      <c r="S95" s="339">
        <f t="shared" ref="S95:S97" si="280">Q95*R95</f>
        <v>0</v>
      </c>
      <c r="T95" s="340"/>
      <c r="U95" s="341"/>
      <c r="V95" s="339">
        <f t="shared" ref="V95:V97" si="281">T95*U95</f>
        <v>0</v>
      </c>
      <c r="W95" s="337">
        <f t="shared" ref="W95:W97" si="282">G95+M95+S95</f>
        <v>950</v>
      </c>
      <c r="X95" s="165">
        <f t="shared" ref="X95:X97" si="283">J95+P95+V95</f>
        <v>1078.08</v>
      </c>
      <c r="Y95" s="165">
        <f t="shared" si="274"/>
        <v>-128.08</v>
      </c>
      <c r="Z95" s="166">
        <f t="shared" si="275"/>
        <v>-0.1348210526</v>
      </c>
      <c r="AA95" s="342"/>
      <c r="AB95" s="13"/>
      <c r="AC95" s="13"/>
      <c r="AD95" s="13"/>
      <c r="AE95" s="13"/>
      <c r="AF95" s="13"/>
      <c r="AG95" s="13"/>
    </row>
    <row r="96" ht="30.0" customHeight="1">
      <c r="A96" s="328" t="s">
        <v>80</v>
      </c>
      <c r="B96" s="329" t="s">
        <v>236</v>
      </c>
      <c r="C96" s="330" t="s">
        <v>237</v>
      </c>
      <c r="D96" s="331" t="s">
        <v>122</v>
      </c>
      <c r="E96" s="332">
        <v>6.0</v>
      </c>
      <c r="F96" s="333">
        <v>120.0</v>
      </c>
      <c r="G96" s="334">
        <f t="shared" si="276"/>
        <v>720</v>
      </c>
      <c r="H96" s="335">
        <v>6.0</v>
      </c>
      <c r="I96" s="336">
        <f>591.06/6</f>
        <v>98.51</v>
      </c>
      <c r="J96" s="334">
        <f t="shared" si="277"/>
        <v>591.06</v>
      </c>
      <c r="K96" s="332"/>
      <c r="L96" s="333"/>
      <c r="M96" s="334">
        <f t="shared" si="278"/>
        <v>0</v>
      </c>
      <c r="N96" s="337"/>
      <c r="O96" s="343"/>
      <c r="P96" s="339">
        <f t="shared" si="279"/>
        <v>0</v>
      </c>
      <c r="Q96" s="340"/>
      <c r="R96" s="341"/>
      <c r="S96" s="339">
        <f t="shared" si="280"/>
        <v>0</v>
      </c>
      <c r="T96" s="340"/>
      <c r="U96" s="341"/>
      <c r="V96" s="339">
        <f t="shared" si="281"/>
        <v>0</v>
      </c>
      <c r="W96" s="337">
        <f t="shared" si="282"/>
        <v>720</v>
      </c>
      <c r="X96" s="165">
        <f t="shared" si="283"/>
        <v>591.06</v>
      </c>
      <c r="Y96" s="165">
        <f t="shared" si="274"/>
        <v>128.94</v>
      </c>
      <c r="Z96" s="166">
        <f t="shared" si="275"/>
        <v>0.1790833333</v>
      </c>
      <c r="AA96" s="342"/>
      <c r="AB96" s="13"/>
      <c r="AC96" s="13"/>
      <c r="AD96" s="13"/>
      <c r="AE96" s="13"/>
      <c r="AF96" s="13"/>
      <c r="AG96" s="13"/>
    </row>
    <row r="97" ht="30.0" customHeight="1">
      <c r="A97" s="207" t="s">
        <v>80</v>
      </c>
      <c r="B97" s="170" t="s">
        <v>238</v>
      </c>
      <c r="C97" s="209" t="s">
        <v>239</v>
      </c>
      <c r="D97" s="210" t="s">
        <v>122</v>
      </c>
      <c r="E97" s="177"/>
      <c r="F97" s="178"/>
      <c r="G97" s="179">
        <f t="shared" si="276"/>
        <v>0</v>
      </c>
      <c r="H97" s="177"/>
      <c r="I97" s="178"/>
      <c r="J97" s="179">
        <f t="shared" si="277"/>
        <v>0</v>
      </c>
      <c r="K97" s="177"/>
      <c r="L97" s="178"/>
      <c r="M97" s="179">
        <f t="shared" si="278"/>
        <v>0</v>
      </c>
      <c r="N97" s="177"/>
      <c r="O97" s="178"/>
      <c r="P97" s="179">
        <f t="shared" si="279"/>
        <v>0</v>
      </c>
      <c r="Q97" s="177"/>
      <c r="R97" s="178"/>
      <c r="S97" s="179">
        <f t="shared" si="280"/>
        <v>0</v>
      </c>
      <c r="T97" s="177"/>
      <c r="U97" s="178"/>
      <c r="V97" s="179">
        <f t="shared" si="281"/>
        <v>0</v>
      </c>
      <c r="W97" s="183">
        <f t="shared" si="282"/>
        <v>0</v>
      </c>
      <c r="X97" s="165">
        <f t="shared" si="283"/>
        <v>0</v>
      </c>
      <c r="Y97" s="165">
        <f t="shared" si="274"/>
        <v>0</v>
      </c>
      <c r="Z97" s="166" t="str">
        <f t="shared" si="275"/>
        <v>#DIV/0!</v>
      </c>
      <c r="AA97" s="180"/>
      <c r="AB97" s="169"/>
      <c r="AC97" s="169"/>
      <c r="AD97" s="169"/>
      <c r="AE97" s="169"/>
      <c r="AF97" s="169"/>
      <c r="AG97" s="169"/>
    </row>
    <row r="98" ht="30.0" customHeight="1">
      <c r="A98" s="143" t="s">
        <v>75</v>
      </c>
      <c r="B98" s="197" t="s">
        <v>240</v>
      </c>
      <c r="C98" s="344" t="s">
        <v>241</v>
      </c>
      <c r="D98" s="185"/>
      <c r="E98" s="186">
        <f>SUM(E99:E101)</f>
        <v>71</v>
      </c>
      <c r="F98" s="187"/>
      <c r="G98" s="188">
        <f t="shared" ref="G98:H98" si="284">SUM(G99:G101)</f>
        <v>9400</v>
      </c>
      <c r="H98" s="186">
        <f t="shared" si="284"/>
        <v>71</v>
      </c>
      <c r="I98" s="187"/>
      <c r="J98" s="188">
        <f t="shared" ref="J98:K98" si="285">SUM(J99:J101)</f>
        <v>8969</v>
      </c>
      <c r="K98" s="186">
        <f t="shared" si="285"/>
        <v>0</v>
      </c>
      <c r="L98" s="187"/>
      <c r="M98" s="188">
        <f t="shared" ref="M98:N98" si="286">SUM(M99:M101)</f>
        <v>0</v>
      </c>
      <c r="N98" s="186">
        <f t="shared" si="286"/>
        <v>0</v>
      </c>
      <c r="O98" s="187"/>
      <c r="P98" s="188">
        <f t="shared" ref="P98:Q98" si="287">SUM(P99:P101)</f>
        <v>0</v>
      </c>
      <c r="Q98" s="186">
        <f t="shared" si="287"/>
        <v>0</v>
      </c>
      <c r="R98" s="187"/>
      <c r="S98" s="188">
        <f t="shared" ref="S98:T98" si="288">SUM(S99:S101)</f>
        <v>0</v>
      </c>
      <c r="T98" s="186">
        <f t="shared" si="288"/>
        <v>0</v>
      </c>
      <c r="U98" s="187"/>
      <c r="V98" s="188">
        <f t="shared" ref="V98:X98" si="289">SUM(V99:V101)</f>
        <v>0</v>
      </c>
      <c r="W98" s="188">
        <f t="shared" si="289"/>
        <v>9400</v>
      </c>
      <c r="X98" s="188">
        <f t="shared" si="289"/>
        <v>8969</v>
      </c>
      <c r="Y98" s="188">
        <f t="shared" si="274"/>
        <v>431</v>
      </c>
      <c r="Z98" s="188">
        <f t="shared" si="275"/>
        <v>0.04585106383</v>
      </c>
      <c r="AA98" s="190"/>
      <c r="AB98" s="153"/>
      <c r="AC98" s="153"/>
      <c r="AD98" s="153"/>
      <c r="AE98" s="153"/>
      <c r="AF98" s="153"/>
      <c r="AG98" s="153"/>
    </row>
    <row r="99" ht="30.0" customHeight="1">
      <c r="A99" s="195" t="s">
        <v>80</v>
      </c>
      <c r="B99" s="155" t="s">
        <v>242</v>
      </c>
      <c r="C99" s="156" t="s">
        <v>243</v>
      </c>
      <c r="D99" s="157" t="s">
        <v>122</v>
      </c>
      <c r="E99" s="158">
        <v>1.0</v>
      </c>
      <c r="F99" s="172">
        <v>1700.0</v>
      </c>
      <c r="G99" s="161">
        <f t="shared" ref="G99:G101" si="290">E99*F99</f>
        <v>1700</v>
      </c>
      <c r="H99" s="162">
        <v>1.0</v>
      </c>
      <c r="I99" s="163">
        <v>1339.0</v>
      </c>
      <c r="J99" s="161">
        <f t="shared" ref="J99:J101" si="291">H99*I99</f>
        <v>1339</v>
      </c>
      <c r="K99" s="162"/>
      <c r="L99" s="163"/>
      <c r="M99" s="161">
        <f t="shared" ref="M99:M101" si="292">K99*L99</f>
        <v>0</v>
      </c>
      <c r="N99" s="162"/>
      <c r="O99" s="163"/>
      <c r="P99" s="161">
        <f t="shared" ref="P99:P101" si="293">N99*O99</f>
        <v>0</v>
      </c>
      <c r="Q99" s="162"/>
      <c r="R99" s="163"/>
      <c r="S99" s="161">
        <f t="shared" ref="S99:S101" si="294">Q99*R99</f>
        <v>0</v>
      </c>
      <c r="T99" s="162"/>
      <c r="U99" s="163"/>
      <c r="V99" s="161">
        <f t="shared" ref="V99:V101" si="295">T99*U99</f>
        <v>0</v>
      </c>
      <c r="W99" s="164">
        <f t="shared" ref="W99:W101" si="296">G99+M99+S99</f>
        <v>1700</v>
      </c>
      <c r="X99" s="165">
        <f t="shared" ref="X99:X101" si="297">J99+P99+V99</f>
        <v>1339</v>
      </c>
      <c r="Y99" s="165">
        <f t="shared" si="274"/>
        <v>361</v>
      </c>
      <c r="Z99" s="166">
        <f t="shared" si="275"/>
        <v>0.2123529412</v>
      </c>
      <c r="AA99" s="342"/>
      <c r="AB99" s="169"/>
      <c r="AC99" s="169"/>
      <c r="AD99" s="169"/>
      <c r="AE99" s="169"/>
      <c r="AF99" s="169"/>
      <c r="AG99" s="169"/>
    </row>
    <row r="100" ht="30.0" customHeight="1">
      <c r="A100" s="195" t="s">
        <v>80</v>
      </c>
      <c r="B100" s="155" t="s">
        <v>244</v>
      </c>
      <c r="C100" s="156" t="s">
        <v>245</v>
      </c>
      <c r="D100" s="157" t="s">
        <v>122</v>
      </c>
      <c r="E100" s="158">
        <v>70.0</v>
      </c>
      <c r="F100" s="172">
        <v>110.0</v>
      </c>
      <c r="G100" s="161">
        <f t="shared" si="290"/>
        <v>7700</v>
      </c>
      <c r="H100" s="162">
        <v>70.0</v>
      </c>
      <c r="I100" s="163">
        <f>7630/70</f>
        <v>109</v>
      </c>
      <c r="J100" s="161">
        <f t="shared" si="291"/>
        <v>7630</v>
      </c>
      <c r="K100" s="162"/>
      <c r="L100" s="163"/>
      <c r="M100" s="161">
        <f t="shared" si="292"/>
        <v>0</v>
      </c>
      <c r="N100" s="162"/>
      <c r="O100" s="163"/>
      <c r="P100" s="161">
        <f t="shared" si="293"/>
        <v>0</v>
      </c>
      <c r="Q100" s="162"/>
      <c r="R100" s="163"/>
      <c r="S100" s="161">
        <f t="shared" si="294"/>
        <v>0</v>
      </c>
      <c r="T100" s="162"/>
      <c r="U100" s="163"/>
      <c r="V100" s="161">
        <f t="shared" si="295"/>
        <v>0</v>
      </c>
      <c r="W100" s="164">
        <f t="shared" si="296"/>
        <v>7700</v>
      </c>
      <c r="X100" s="165">
        <f t="shared" si="297"/>
        <v>7630</v>
      </c>
      <c r="Y100" s="165">
        <f t="shared" si="274"/>
        <v>70</v>
      </c>
      <c r="Z100" s="166">
        <f t="shared" si="275"/>
        <v>0.009090909091</v>
      </c>
      <c r="AA100" s="342"/>
      <c r="AB100" s="169"/>
      <c r="AC100" s="169"/>
      <c r="AD100" s="169"/>
      <c r="AE100" s="169"/>
      <c r="AF100" s="169"/>
      <c r="AG100" s="169"/>
    </row>
    <row r="101" ht="30.0" hidden="1" customHeight="1">
      <c r="A101" s="207" t="s">
        <v>80</v>
      </c>
      <c r="B101" s="170" t="s">
        <v>246</v>
      </c>
      <c r="C101" s="209" t="s">
        <v>239</v>
      </c>
      <c r="D101" s="210" t="s">
        <v>122</v>
      </c>
      <c r="E101" s="177"/>
      <c r="F101" s="178"/>
      <c r="G101" s="179">
        <f t="shared" si="290"/>
        <v>0</v>
      </c>
      <c r="H101" s="177"/>
      <c r="I101" s="178"/>
      <c r="J101" s="179">
        <f t="shared" si="291"/>
        <v>0</v>
      </c>
      <c r="K101" s="177"/>
      <c r="L101" s="178"/>
      <c r="M101" s="179">
        <f t="shared" si="292"/>
        <v>0</v>
      </c>
      <c r="N101" s="177"/>
      <c r="O101" s="178"/>
      <c r="P101" s="179">
        <f t="shared" si="293"/>
        <v>0</v>
      </c>
      <c r="Q101" s="177"/>
      <c r="R101" s="178"/>
      <c r="S101" s="179">
        <f t="shared" si="294"/>
        <v>0</v>
      </c>
      <c r="T101" s="177"/>
      <c r="U101" s="178"/>
      <c r="V101" s="179">
        <f t="shared" si="295"/>
        <v>0</v>
      </c>
      <c r="W101" s="183">
        <f t="shared" si="296"/>
        <v>0</v>
      </c>
      <c r="X101" s="165">
        <f t="shared" si="297"/>
        <v>0</v>
      </c>
      <c r="Y101" s="165">
        <f t="shared" si="274"/>
        <v>0</v>
      </c>
      <c r="Z101" s="166" t="str">
        <f t="shared" si="275"/>
        <v>#DIV/0!</v>
      </c>
      <c r="AA101" s="180"/>
      <c r="AB101" s="169"/>
      <c r="AC101" s="169"/>
      <c r="AD101" s="169"/>
      <c r="AE101" s="169"/>
      <c r="AF101" s="169"/>
      <c r="AG101" s="169"/>
    </row>
    <row r="102" ht="30.0" customHeight="1">
      <c r="A102" s="143" t="s">
        <v>75</v>
      </c>
      <c r="B102" s="197" t="s">
        <v>247</v>
      </c>
      <c r="C102" s="344" t="s">
        <v>248</v>
      </c>
      <c r="D102" s="185"/>
      <c r="E102" s="186">
        <f>SUM(E103:E105)</f>
        <v>0</v>
      </c>
      <c r="F102" s="187"/>
      <c r="G102" s="188">
        <f t="shared" ref="G102:H102" si="298">SUM(G103:G105)</f>
        <v>0</v>
      </c>
      <c r="H102" s="186">
        <f t="shared" si="298"/>
        <v>0</v>
      </c>
      <c r="I102" s="187"/>
      <c r="J102" s="188">
        <f t="shared" ref="J102:K102" si="299">SUM(J103:J105)</f>
        <v>0</v>
      </c>
      <c r="K102" s="186">
        <f t="shared" si="299"/>
        <v>0</v>
      </c>
      <c r="L102" s="187"/>
      <c r="M102" s="188">
        <f t="shared" ref="M102:N102" si="300">SUM(M103:M105)</f>
        <v>0</v>
      </c>
      <c r="N102" s="186">
        <f t="shared" si="300"/>
        <v>0</v>
      </c>
      <c r="O102" s="187"/>
      <c r="P102" s="188">
        <f t="shared" ref="P102:Q102" si="301">SUM(P103:P105)</f>
        <v>0</v>
      </c>
      <c r="Q102" s="186">
        <f t="shared" si="301"/>
        <v>0</v>
      </c>
      <c r="R102" s="187"/>
      <c r="S102" s="188">
        <f t="shared" ref="S102:T102" si="302">SUM(S103:S105)</f>
        <v>0</v>
      </c>
      <c r="T102" s="186">
        <f t="shared" si="302"/>
        <v>0</v>
      </c>
      <c r="U102" s="187"/>
      <c r="V102" s="188">
        <f t="shared" ref="V102:X102" si="303">SUM(V103:V105)</f>
        <v>0</v>
      </c>
      <c r="W102" s="188">
        <f t="shared" si="303"/>
        <v>0</v>
      </c>
      <c r="X102" s="188">
        <f t="shared" si="303"/>
        <v>0</v>
      </c>
      <c r="Y102" s="188">
        <f t="shared" si="274"/>
        <v>0</v>
      </c>
      <c r="Z102" s="188" t="str">
        <f t="shared" si="275"/>
        <v>#DIV/0!</v>
      </c>
      <c r="AA102" s="190"/>
      <c r="AB102" s="153"/>
      <c r="AC102" s="153"/>
      <c r="AD102" s="153"/>
      <c r="AE102" s="153"/>
      <c r="AF102" s="153"/>
      <c r="AG102" s="153"/>
    </row>
    <row r="103" ht="30.0" customHeight="1">
      <c r="A103" s="195" t="s">
        <v>80</v>
      </c>
      <c r="B103" s="155" t="s">
        <v>249</v>
      </c>
      <c r="C103" s="240" t="s">
        <v>239</v>
      </c>
      <c r="D103" s="196" t="s">
        <v>122</v>
      </c>
      <c r="E103" s="162"/>
      <c r="F103" s="163"/>
      <c r="G103" s="161">
        <f t="shared" ref="G103:G105" si="304">E103*F103</f>
        <v>0</v>
      </c>
      <c r="H103" s="162"/>
      <c r="I103" s="163"/>
      <c r="J103" s="161">
        <f t="shared" ref="J103:J105" si="305">H103*I103</f>
        <v>0</v>
      </c>
      <c r="K103" s="162"/>
      <c r="L103" s="163"/>
      <c r="M103" s="161">
        <f t="shared" ref="M103:M105" si="306">K103*L103</f>
        <v>0</v>
      </c>
      <c r="N103" s="162"/>
      <c r="O103" s="163"/>
      <c r="P103" s="161">
        <f t="shared" ref="P103:P105" si="307">N103*O103</f>
        <v>0</v>
      </c>
      <c r="Q103" s="162"/>
      <c r="R103" s="163"/>
      <c r="S103" s="161">
        <f t="shared" ref="S103:S105" si="308">Q103*R103</f>
        <v>0</v>
      </c>
      <c r="T103" s="162"/>
      <c r="U103" s="163"/>
      <c r="V103" s="161">
        <f t="shared" ref="V103:V105" si="309">T103*U103</f>
        <v>0</v>
      </c>
      <c r="W103" s="164">
        <f t="shared" ref="W103:W105" si="310">G103+M103+S103</f>
        <v>0</v>
      </c>
      <c r="X103" s="165">
        <f t="shared" ref="X103:X105" si="311">J103+P103+V103</f>
        <v>0</v>
      </c>
      <c r="Y103" s="165">
        <f t="shared" si="274"/>
        <v>0</v>
      </c>
      <c r="Z103" s="166" t="str">
        <f t="shared" si="275"/>
        <v>#DIV/0!</v>
      </c>
      <c r="AA103" s="167"/>
      <c r="AB103" s="169"/>
      <c r="AC103" s="169"/>
      <c r="AD103" s="169"/>
      <c r="AE103" s="169"/>
      <c r="AF103" s="169"/>
      <c r="AG103" s="169"/>
    </row>
    <row r="104" ht="30.0" hidden="1" customHeight="1">
      <c r="A104" s="195" t="s">
        <v>80</v>
      </c>
      <c r="B104" s="155" t="s">
        <v>250</v>
      </c>
      <c r="C104" s="240" t="s">
        <v>239</v>
      </c>
      <c r="D104" s="196" t="s">
        <v>122</v>
      </c>
      <c r="E104" s="162"/>
      <c r="F104" s="163"/>
      <c r="G104" s="161">
        <f t="shared" si="304"/>
        <v>0</v>
      </c>
      <c r="H104" s="162"/>
      <c r="I104" s="163"/>
      <c r="J104" s="161">
        <f t="shared" si="305"/>
        <v>0</v>
      </c>
      <c r="K104" s="162"/>
      <c r="L104" s="163"/>
      <c r="M104" s="161">
        <f t="shared" si="306"/>
        <v>0</v>
      </c>
      <c r="N104" s="162"/>
      <c r="O104" s="163"/>
      <c r="P104" s="161">
        <f t="shared" si="307"/>
        <v>0</v>
      </c>
      <c r="Q104" s="162"/>
      <c r="R104" s="163"/>
      <c r="S104" s="161">
        <f t="shared" si="308"/>
        <v>0</v>
      </c>
      <c r="T104" s="162"/>
      <c r="U104" s="163"/>
      <c r="V104" s="161">
        <f t="shared" si="309"/>
        <v>0</v>
      </c>
      <c r="W104" s="164">
        <f t="shared" si="310"/>
        <v>0</v>
      </c>
      <c r="X104" s="165">
        <f t="shared" si="311"/>
        <v>0</v>
      </c>
      <c r="Y104" s="165">
        <f t="shared" si="274"/>
        <v>0</v>
      </c>
      <c r="Z104" s="166" t="str">
        <f t="shared" si="275"/>
        <v>#DIV/0!</v>
      </c>
      <c r="AA104" s="167"/>
      <c r="AB104" s="169"/>
      <c r="AC104" s="169"/>
      <c r="AD104" s="169"/>
      <c r="AE104" s="169"/>
      <c r="AF104" s="169"/>
      <c r="AG104" s="169"/>
    </row>
    <row r="105" ht="30.0" hidden="1" customHeight="1">
      <c r="A105" s="207" t="s">
        <v>80</v>
      </c>
      <c r="B105" s="170" t="s">
        <v>251</v>
      </c>
      <c r="C105" s="209" t="s">
        <v>239</v>
      </c>
      <c r="D105" s="210" t="s">
        <v>122</v>
      </c>
      <c r="E105" s="212"/>
      <c r="F105" s="213"/>
      <c r="G105" s="214">
        <f t="shared" si="304"/>
        <v>0</v>
      </c>
      <c r="H105" s="212"/>
      <c r="I105" s="213"/>
      <c r="J105" s="214">
        <f t="shared" si="305"/>
        <v>0</v>
      </c>
      <c r="K105" s="212"/>
      <c r="L105" s="213"/>
      <c r="M105" s="214">
        <f t="shared" si="306"/>
        <v>0</v>
      </c>
      <c r="N105" s="212"/>
      <c r="O105" s="213"/>
      <c r="P105" s="214">
        <f t="shared" si="307"/>
        <v>0</v>
      </c>
      <c r="Q105" s="212"/>
      <c r="R105" s="213"/>
      <c r="S105" s="214">
        <f t="shared" si="308"/>
        <v>0</v>
      </c>
      <c r="T105" s="212"/>
      <c r="U105" s="213"/>
      <c r="V105" s="214">
        <f t="shared" si="309"/>
        <v>0</v>
      </c>
      <c r="W105" s="183">
        <f t="shared" si="310"/>
        <v>0</v>
      </c>
      <c r="X105" s="215">
        <f t="shared" si="311"/>
        <v>0</v>
      </c>
      <c r="Y105" s="215">
        <f t="shared" si="274"/>
        <v>0</v>
      </c>
      <c r="Z105" s="317" t="str">
        <f t="shared" si="275"/>
        <v>#DIV/0!</v>
      </c>
      <c r="AA105" s="180"/>
      <c r="AB105" s="169"/>
      <c r="AC105" s="169"/>
      <c r="AD105" s="169"/>
      <c r="AE105" s="169"/>
      <c r="AF105" s="169"/>
      <c r="AG105" s="169"/>
    </row>
    <row r="106" ht="30.0" customHeight="1">
      <c r="A106" s="217" t="s">
        <v>252</v>
      </c>
      <c r="B106" s="218"/>
      <c r="C106" s="219"/>
      <c r="D106" s="220"/>
      <c r="E106" s="224">
        <f>E102+E98+E94</f>
        <v>87</v>
      </c>
      <c r="F106" s="242"/>
      <c r="G106" s="223">
        <f t="shared" ref="G106:H106" si="312">G102+G98+G94</f>
        <v>11070</v>
      </c>
      <c r="H106" s="224">
        <f t="shared" si="312"/>
        <v>87</v>
      </c>
      <c r="I106" s="242"/>
      <c r="J106" s="223">
        <f t="shared" ref="J106:K106" si="313">J102+J98+J94</f>
        <v>10638.14</v>
      </c>
      <c r="K106" s="243">
        <f t="shared" si="313"/>
        <v>0</v>
      </c>
      <c r="L106" s="242"/>
      <c r="M106" s="223">
        <f t="shared" ref="M106:N106" si="314">M102+M98+M94</f>
        <v>0</v>
      </c>
      <c r="N106" s="243">
        <f t="shared" si="314"/>
        <v>0</v>
      </c>
      <c r="O106" s="242"/>
      <c r="P106" s="223">
        <f t="shared" ref="P106:Q106" si="315">P102+P98+P94</f>
        <v>0</v>
      </c>
      <c r="Q106" s="243">
        <f t="shared" si="315"/>
        <v>0</v>
      </c>
      <c r="R106" s="242"/>
      <c r="S106" s="223">
        <f t="shared" ref="S106:T106" si="316">S102+S98+S94</f>
        <v>0</v>
      </c>
      <c r="T106" s="243">
        <f t="shared" si="316"/>
        <v>0</v>
      </c>
      <c r="U106" s="242"/>
      <c r="V106" s="225">
        <f t="shared" ref="V106:X106" si="317">V102+V98+V94</f>
        <v>0</v>
      </c>
      <c r="W106" s="345">
        <f t="shared" si="317"/>
        <v>11070</v>
      </c>
      <c r="X106" s="322">
        <f t="shared" si="317"/>
        <v>10638.14</v>
      </c>
      <c r="Y106" s="322">
        <f t="shared" si="274"/>
        <v>431.86</v>
      </c>
      <c r="Z106" s="346">
        <f t="shared" si="275"/>
        <v>0.03901174345</v>
      </c>
      <c r="AA106" s="323"/>
      <c r="AB106" s="13"/>
      <c r="AC106" s="13"/>
      <c r="AD106" s="13"/>
      <c r="AE106" s="13"/>
      <c r="AF106" s="13"/>
      <c r="AG106" s="13"/>
    </row>
    <row r="107" ht="30.0" customHeight="1">
      <c r="A107" s="229" t="s">
        <v>75</v>
      </c>
      <c r="B107" s="302">
        <v>7.0</v>
      </c>
      <c r="C107" s="231" t="s">
        <v>253</v>
      </c>
      <c r="D107" s="232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347"/>
      <c r="X107" s="347"/>
      <c r="Y107" s="233"/>
      <c r="Z107" s="347"/>
      <c r="AA107" s="348"/>
      <c r="AB107" s="13"/>
      <c r="AC107" s="13"/>
      <c r="AD107" s="13"/>
      <c r="AE107" s="13"/>
      <c r="AF107" s="13"/>
      <c r="AG107" s="13"/>
    </row>
    <row r="108" ht="30.0" customHeight="1">
      <c r="A108" s="328" t="s">
        <v>80</v>
      </c>
      <c r="B108" s="349" t="s">
        <v>254</v>
      </c>
      <c r="C108" s="350" t="s">
        <v>255</v>
      </c>
      <c r="D108" s="351" t="s">
        <v>122</v>
      </c>
      <c r="E108" s="352">
        <v>19.0</v>
      </c>
      <c r="F108" s="353">
        <v>400.0</v>
      </c>
      <c r="G108" s="339">
        <f t="shared" ref="G108:G122" si="318">E108*F108</f>
        <v>7600</v>
      </c>
      <c r="H108" s="340">
        <v>19.0</v>
      </c>
      <c r="I108" s="341">
        <f>7600/19</f>
        <v>400</v>
      </c>
      <c r="J108" s="339">
        <f t="shared" ref="J108:J122" si="319">H108*I108</f>
        <v>7600</v>
      </c>
      <c r="K108" s="340"/>
      <c r="L108" s="341"/>
      <c r="M108" s="339">
        <f t="shared" ref="M108:M122" si="320">K108*L108</f>
        <v>0</v>
      </c>
      <c r="N108" s="340"/>
      <c r="O108" s="341"/>
      <c r="P108" s="339">
        <f t="shared" ref="P108:P122" si="321">N108*O108</f>
        <v>0</v>
      </c>
      <c r="Q108" s="340"/>
      <c r="R108" s="341"/>
      <c r="S108" s="339">
        <f t="shared" ref="S108:S122" si="322">Q108*R108</f>
        <v>0</v>
      </c>
      <c r="T108" s="340"/>
      <c r="U108" s="341"/>
      <c r="V108" s="354">
        <f t="shared" ref="V108:V122" si="323">T108*U108</f>
        <v>0</v>
      </c>
      <c r="W108" s="355">
        <f t="shared" ref="W108:W122" si="324">G108+M108+S108</f>
        <v>7600</v>
      </c>
      <c r="X108" s="356">
        <f t="shared" ref="X108:X122" si="325">J108+P108+V108</f>
        <v>7600</v>
      </c>
      <c r="Y108" s="356">
        <f t="shared" ref="Y108:Y123" si="326">W108-X108</f>
        <v>0</v>
      </c>
      <c r="Z108" s="357">
        <f t="shared" ref="Z108:Z123" si="327">Y108/W108</f>
        <v>0</v>
      </c>
      <c r="AA108" s="358"/>
      <c r="AB108" s="13"/>
      <c r="AC108" s="13"/>
      <c r="AD108" s="13"/>
      <c r="AE108" s="13"/>
      <c r="AF108" s="13"/>
      <c r="AG108" s="13"/>
    </row>
    <row r="109" ht="30.0" customHeight="1">
      <c r="A109" s="328" t="s">
        <v>80</v>
      </c>
      <c r="B109" s="329" t="s">
        <v>256</v>
      </c>
      <c r="C109" s="330" t="s">
        <v>257</v>
      </c>
      <c r="D109" s="351" t="s">
        <v>122</v>
      </c>
      <c r="E109" s="332"/>
      <c r="F109" s="333"/>
      <c r="G109" s="339">
        <f t="shared" si="318"/>
        <v>0</v>
      </c>
      <c r="H109" s="340"/>
      <c r="I109" s="341">
        <v>0.0</v>
      </c>
      <c r="J109" s="339">
        <f t="shared" si="319"/>
        <v>0</v>
      </c>
      <c r="K109" s="340"/>
      <c r="L109" s="341"/>
      <c r="M109" s="339">
        <f t="shared" si="320"/>
        <v>0</v>
      </c>
      <c r="N109" s="340"/>
      <c r="O109" s="341"/>
      <c r="P109" s="339">
        <f t="shared" si="321"/>
        <v>0</v>
      </c>
      <c r="Q109" s="340"/>
      <c r="R109" s="341"/>
      <c r="S109" s="339">
        <f t="shared" si="322"/>
        <v>0</v>
      </c>
      <c r="T109" s="340"/>
      <c r="U109" s="341"/>
      <c r="V109" s="354">
        <f t="shared" si="323"/>
        <v>0</v>
      </c>
      <c r="W109" s="359">
        <f t="shared" si="324"/>
        <v>0</v>
      </c>
      <c r="X109" s="360">
        <f t="shared" si="325"/>
        <v>0</v>
      </c>
      <c r="Y109" s="360">
        <f t="shared" si="326"/>
        <v>0</v>
      </c>
      <c r="Z109" s="361" t="str">
        <f t="shared" si="327"/>
        <v>#DIV/0!</v>
      </c>
      <c r="AA109" s="343"/>
      <c r="AB109" s="13"/>
      <c r="AC109" s="13"/>
      <c r="AD109" s="13"/>
      <c r="AE109" s="13"/>
      <c r="AF109" s="13"/>
      <c r="AG109" s="13"/>
    </row>
    <row r="110" ht="30.0" customHeight="1">
      <c r="A110" s="328" t="s">
        <v>80</v>
      </c>
      <c r="B110" s="329" t="s">
        <v>258</v>
      </c>
      <c r="C110" s="330" t="s">
        <v>259</v>
      </c>
      <c r="D110" s="351" t="s">
        <v>122</v>
      </c>
      <c r="E110" s="332">
        <v>70.0</v>
      </c>
      <c r="F110" s="333">
        <v>97.5</v>
      </c>
      <c r="G110" s="339">
        <f t="shared" si="318"/>
        <v>6825</v>
      </c>
      <c r="H110" s="332">
        <v>70.0</v>
      </c>
      <c r="I110" s="333">
        <v>97.5</v>
      </c>
      <c r="J110" s="339">
        <f t="shared" si="319"/>
        <v>6825</v>
      </c>
      <c r="K110" s="340"/>
      <c r="L110" s="341"/>
      <c r="M110" s="339">
        <f t="shared" si="320"/>
        <v>0</v>
      </c>
      <c r="N110" s="340"/>
      <c r="O110" s="341"/>
      <c r="P110" s="339">
        <f t="shared" si="321"/>
        <v>0</v>
      </c>
      <c r="Q110" s="340"/>
      <c r="R110" s="341"/>
      <c r="S110" s="339">
        <f t="shared" si="322"/>
        <v>0</v>
      </c>
      <c r="T110" s="340"/>
      <c r="U110" s="341"/>
      <c r="V110" s="354">
        <f t="shared" si="323"/>
        <v>0</v>
      </c>
      <c r="W110" s="359">
        <f t="shared" si="324"/>
        <v>6825</v>
      </c>
      <c r="X110" s="360">
        <f t="shared" si="325"/>
        <v>6825</v>
      </c>
      <c r="Y110" s="360">
        <f t="shared" si="326"/>
        <v>0</v>
      </c>
      <c r="Z110" s="361">
        <f t="shared" si="327"/>
        <v>0</v>
      </c>
      <c r="AA110" s="342"/>
      <c r="AB110" s="13"/>
      <c r="AC110" s="13"/>
      <c r="AD110" s="13"/>
      <c r="AE110" s="13"/>
      <c r="AF110" s="13"/>
      <c r="AG110" s="13"/>
    </row>
    <row r="111" ht="30.0" customHeight="1">
      <c r="A111" s="328" t="s">
        <v>80</v>
      </c>
      <c r="B111" s="329" t="s">
        <v>260</v>
      </c>
      <c r="C111" s="330" t="s">
        <v>261</v>
      </c>
      <c r="D111" s="351" t="s">
        <v>122</v>
      </c>
      <c r="E111" s="332"/>
      <c r="F111" s="333"/>
      <c r="G111" s="339">
        <f t="shared" si="318"/>
        <v>0</v>
      </c>
      <c r="H111" s="340"/>
      <c r="I111" s="341">
        <v>0.0</v>
      </c>
      <c r="J111" s="339">
        <f t="shared" si="319"/>
        <v>0</v>
      </c>
      <c r="K111" s="340"/>
      <c r="L111" s="341"/>
      <c r="M111" s="339">
        <f t="shared" si="320"/>
        <v>0</v>
      </c>
      <c r="N111" s="340"/>
      <c r="O111" s="341"/>
      <c r="P111" s="339">
        <f t="shared" si="321"/>
        <v>0</v>
      </c>
      <c r="Q111" s="340"/>
      <c r="R111" s="341"/>
      <c r="S111" s="339">
        <f t="shared" si="322"/>
        <v>0</v>
      </c>
      <c r="T111" s="340"/>
      <c r="U111" s="341"/>
      <c r="V111" s="354">
        <f t="shared" si="323"/>
        <v>0</v>
      </c>
      <c r="W111" s="359">
        <f t="shared" si="324"/>
        <v>0</v>
      </c>
      <c r="X111" s="360">
        <f t="shared" si="325"/>
        <v>0</v>
      </c>
      <c r="Y111" s="360">
        <f t="shared" si="326"/>
        <v>0</v>
      </c>
      <c r="Z111" s="361" t="str">
        <f t="shared" si="327"/>
        <v>#DIV/0!</v>
      </c>
      <c r="AA111" s="343"/>
      <c r="AB111" s="13"/>
      <c r="AC111" s="13"/>
      <c r="AD111" s="13"/>
      <c r="AE111" s="13"/>
      <c r="AF111" s="13"/>
      <c r="AG111" s="13"/>
    </row>
    <row r="112" ht="30.0" customHeight="1">
      <c r="A112" s="328" t="s">
        <v>80</v>
      </c>
      <c r="B112" s="329" t="s">
        <v>262</v>
      </c>
      <c r="C112" s="330" t="s">
        <v>263</v>
      </c>
      <c r="D112" s="351" t="s">
        <v>122</v>
      </c>
      <c r="E112" s="332"/>
      <c r="F112" s="333"/>
      <c r="G112" s="339">
        <f t="shared" si="318"/>
        <v>0</v>
      </c>
      <c r="H112" s="340"/>
      <c r="I112" s="341">
        <v>0.0</v>
      </c>
      <c r="J112" s="339">
        <f t="shared" si="319"/>
        <v>0</v>
      </c>
      <c r="K112" s="340"/>
      <c r="L112" s="341"/>
      <c r="M112" s="339">
        <f t="shared" si="320"/>
        <v>0</v>
      </c>
      <c r="N112" s="340"/>
      <c r="O112" s="341"/>
      <c r="P112" s="339">
        <f t="shared" si="321"/>
        <v>0</v>
      </c>
      <c r="Q112" s="340"/>
      <c r="R112" s="341"/>
      <c r="S112" s="339">
        <f t="shared" si="322"/>
        <v>0</v>
      </c>
      <c r="T112" s="340"/>
      <c r="U112" s="341"/>
      <c r="V112" s="354">
        <f t="shared" si="323"/>
        <v>0</v>
      </c>
      <c r="W112" s="359">
        <f t="shared" si="324"/>
        <v>0</v>
      </c>
      <c r="X112" s="360">
        <f t="shared" si="325"/>
        <v>0</v>
      </c>
      <c r="Y112" s="360">
        <f t="shared" si="326"/>
        <v>0</v>
      </c>
      <c r="Z112" s="361" t="str">
        <f t="shared" si="327"/>
        <v>#DIV/0!</v>
      </c>
      <c r="AA112" s="343"/>
      <c r="AB112" s="13"/>
      <c r="AC112" s="13"/>
      <c r="AD112" s="13"/>
      <c r="AE112" s="13"/>
      <c r="AF112" s="13"/>
      <c r="AG112" s="13"/>
    </row>
    <row r="113" ht="30.0" customHeight="1">
      <c r="A113" s="328" t="s">
        <v>80</v>
      </c>
      <c r="B113" s="329" t="s">
        <v>264</v>
      </c>
      <c r="C113" s="330" t="s">
        <v>265</v>
      </c>
      <c r="D113" s="351" t="s">
        <v>122</v>
      </c>
      <c r="E113" s="332"/>
      <c r="F113" s="333"/>
      <c r="G113" s="339">
        <f t="shared" si="318"/>
        <v>0</v>
      </c>
      <c r="H113" s="340"/>
      <c r="I113" s="341">
        <v>0.0</v>
      </c>
      <c r="J113" s="339">
        <f t="shared" si="319"/>
        <v>0</v>
      </c>
      <c r="K113" s="340"/>
      <c r="L113" s="341"/>
      <c r="M113" s="339">
        <f t="shared" si="320"/>
        <v>0</v>
      </c>
      <c r="N113" s="340"/>
      <c r="O113" s="341"/>
      <c r="P113" s="339">
        <f t="shared" si="321"/>
        <v>0</v>
      </c>
      <c r="Q113" s="340"/>
      <c r="R113" s="341"/>
      <c r="S113" s="339">
        <f t="shared" si="322"/>
        <v>0</v>
      </c>
      <c r="T113" s="340"/>
      <c r="U113" s="341"/>
      <c r="V113" s="354">
        <f t="shared" si="323"/>
        <v>0</v>
      </c>
      <c r="W113" s="359">
        <f t="shared" si="324"/>
        <v>0</v>
      </c>
      <c r="X113" s="360">
        <f t="shared" si="325"/>
        <v>0</v>
      </c>
      <c r="Y113" s="360">
        <f t="shared" si="326"/>
        <v>0</v>
      </c>
      <c r="Z113" s="361" t="str">
        <f t="shared" si="327"/>
        <v>#DIV/0!</v>
      </c>
      <c r="AA113" s="343"/>
      <c r="AB113" s="13"/>
      <c r="AC113" s="13"/>
      <c r="AD113" s="13"/>
      <c r="AE113" s="13"/>
      <c r="AF113" s="13"/>
      <c r="AG113" s="13"/>
    </row>
    <row r="114" ht="30.0" customHeight="1">
      <c r="A114" s="328" t="s">
        <v>80</v>
      </c>
      <c r="B114" s="329" t="s">
        <v>266</v>
      </c>
      <c r="C114" s="330" t="s">
        <v>267</v>
      </c>
      <c r="D114" s="351" t="s">
        <v>122</v>
      </c>
      <c r="E114" s="332">
        <v>1.0</v>
      </c>
      <c r="F114" s="333">
        <v>1011.0</v>
      </c>
      <c r="G114" s="339">
        <f t="shared" si="318"/>
        <v>1011</v>
      </c>
      <c r="H114" s="340">
        <v>1.0</v>
      </c>
      <c r="I114" s="341">
        <v>730.0</v>
      </c>
      <c r="J114" s="339">
        <f t="shared" si="319"/>
        <v>730</v>
      </c>
      <c r="K114" s="340"/>
      <c r="L114" s="341"/>
      <c r="M114" s="339">
        <f t="shared" si="320"/>
        <v>0</v>
      </c>
      <c r="N114" s="340"/>
      <c r="O114" s="341"/>
      <c r="P114" s="339">
        <f t="shared" si="321"/>
        <v>0</v>
      </c>
      <c r="Q114" s="340"/>
      <c r="R114" s="341"/>
      <c r="S114" s="339">
        <f t="shared" si="322"/>
        <v>0</v>
      </c>
      <c r="T114" s="340"/>
      <c r="U114" s="341"/>
      <c r="V114" s="354">
        <f t="shared" si="323"/>
        <v>0</v>
      </c>
      <c r="W114" s="359">
        <f t="shared" si="324"/>
        <v>1011</v>
      </c>
      <c r="X114" s="360">
        <f t="shared" si="325"/>
        <v>730</v>
      </c>
      <c r="Y114" s="360">
        <f t="shared" si="326"/>
        <v>281</v>
      </c>
      <c r="Z114" s="361">
        <f t="shared" si="327"/>
        <v>0.2779426311</v>
      </c>
      <c r="AA114" s="342"/>
      <c r="AB114" s="13"/>
      <c r="AC114" s="13"/>
      <c r="AD114" s="13"/>
      <c r="AE114" s="13"/>
      <c r="AF114" s="13"/>
      <c r="AG114" s="13"/>
    </row>
    <row r="115" ht="30.0" customHeight="1">
      <c r="A115" s="328" t="s">
        <v>80</v>
      </c>
      <c r="B115" s="329" t="s">
        <v>268</v>
      </c>
      <c r="C115" s="330" t="s">
        <v>269</v>
      </c>
      <c r="D115" s="351" t="s">
        <v>122</v>
      </c>
      <c r="E115" s="332">
        <v>70.0</v>
      </c>
      <c r="F115" s="333">
        <v>14.0</v>
      </c>
      <c r="G115" s="339">
        <f t="shared" si="318"/>
        <v>980</v>
      </c>
      <c r="H115" s="340">
        <v>70.0</v>
      </c>
      <c r="I115" s="341">
        <f>1500/70</f>
        <v>21.42857143</v>
      </c>
      <c r="J115" s="339">
        <f t="shared" si="319"/>
        <v>1500</v>
      </c>
      <c r="K115" s="340"/>
      <c r="L115" s="341"/>
      <c r="M115" s="339">
        <f t="shared" si="320"/>
        <v>0</v>
      </c>
      <c r="N115" s="340"/>
      <c r="O115" s="341"/>
      <c r="P115" s="339">
        <f t="shared" si="321"/>
        <v>0</v>
      </c>
      <c r="Q115" s="340"/>
      <c r="R115" s="341"/>
      <c r="S115" s="339">
        <f t="shared" si="322"/>
        <v>0</v>
      </c>
      <c r="T115" s="340"/>
      <c r="U115" s="341"/>
      <c r="V115" s="354">
        <f t="shared" si="323"/>
        <v>0</v>
      </c>
      <c r="W115" s="359">
        <f t="shared" si="324"/>
        <v>980</v>
      </c>
      <c r="X115" s="360">
        <f t="shared" si="325"/>
        <v>1500</v>
      </c>
      <c r="Y115" s="360">
        <f t="shared" si="326"/>
        <v>-520</v>
      </c>
      <c r="Z115" s="361">
        <f t="shared" si="327"/>
        <v>-0.5306122449</v>
      </c>
      <c r="AA115" s="342"/>
      <c r="AB115" s="13"/>
      <c r="AC115" s="13"/>
      <c r="AD115" s="13"/>
      <c r="AE115" s="13"/>
      <c r="AF115" s="13"/>
      <c r="AG115" s="13"/>
    </row>
    <row r="116" ht="30.0" customHeight="1">
      <c r="A116" s="362" t="s">
        <v>80</v>
      </c>
      <c r="B116" s="329" t="s">
        <v>270</v>
      </c>
      <c r="C116" s="330" t="s">
        <v>271</v>
      </c>
      <c r="D116" s="351" t="s">
        <v>122</v>
      </c>
      <c r="E116" s="332">
        <v>70.0</v>
      </c>
      <c r="F116" s="363">
        <v>52.0</v>
      </c>
      <c r="G116" s="339">
        <f t="shared" si="318"/>
        <v>3640</v>
      </c>
      <c r="H116" s="364">
        <v>70.0</v>
      </c>
      <c r="I116" s="365">
        <f>2500/70</f>
        <v>35.71428571</v>
      </c>
      <c r="J116" s="339">
        <f t="shared" si="319"/>
        <v>2500</v>
      </c>
      <c r="K116" s="340"/>
      <c r="L116" s="341"/>
      <c r="M116" s="339">
        <f t="shared" si="320"/>
        <v>0</v>
      </c>
      <c r="N116" s="340"/>
      <c r="O116" s="341"/>
      <c r="P116" s="339">
        <f t="shared" si="321"/>
        <v>0</v>
      </c>
      <c r="Q116" s="340"/>
      <c r="R116" s="341"/>
      <c r="S116" s="339">
        <f t="shared" si="322"/>
        <v>0</v>
      </c>
      <c r="T116" s="340"/>
      <c r="U116" s="341"/>
      <c r="V116" s="354">
        <f t="shared" si="323"/>
        <v>0</v>
      </c>
      <c r="W116" s="359">
        <f t="shared" si="324"/>
        <v>3640</v>
      </c>
      <c r="X116" s="360">
        <f t="shared" si="325"/>
        <v>2500</v>
      </c>
      <c r="Y116" s="360">
        <f t="shared" si="326"/>
        <v>1140</v>
      </c>
      <c r="Z116" s="361">
        <f t="shared" si="327"/>
        <v>0.3131868132</v>
      </c>
      <c r="AA116" s="366"/>
      <c r="AB116" s="13"/>
      <c r="AC116" s="13"/>
      <c r="AD116" s="13"/>
      <c r="AE116" s="13"/>
      <c r="AF116" s="13"/>
      <c r="AG116" s="13"/>
    </row>
    <row r="117" ht="30.0" customHeight="1">
      <c r="A117" s="362" t="s">
        <v>80</v>
      </c>
      <c r="B117" s="329" t="s">
        <v>272</v>
      </c>
      <c r="C117" s="330" t="s">
        <v>273</v>
      </c>
      <c r="D117" s="351" t="s">
        <v>122</v>
      </c>
      <c r="E117" s="367">
        <v>70.0</v>
      </c>
      <c r="F117" s="363">
        <v>15.0</v>
      </c>
      <c r="G117" s="339">
        <f t="shared" si="318"/>
        <v>1050</v>
      </c>
      <c r="H117" s="364">
        <v>70.0</v>
      </c>
      <c r="I117" s="365">
        <f>925/70</f>
        <v>13.21428571</v>
      </c>
      <c r="J117" s="339">
        <f t="shared" si="319"/>
        <v>925</v>
      </c>
      <c r="K117" s="340"/>
      <c r="L117" s="341"/>
      <c r="M117" s="339">
        <f t="shared" si="320"/>
        <v>0</v>
      </c>
      <c r="N117" s="340"/>
      <c r="O117" s="341"/>
      <c r="P117" s="339">
        <f t="shared" si="321"/>
        <v>0</v>
      </c>
      <c r="Q117" s="340"/>
      <c r="R117" s="341"/>
      <c r="S117" s="339">
        <f t="shared" si="322"/>
        <v>0</v>
      </c>
      <c r="T117" s="340"/>
      <c r="U117" s="341"/>
      <c r="V117" s="354">
        <f t="shared" si="323"/>
        <v>0</v>
      </c>
      <c r="W117" s="359">
        <f t="shared" si="324"/>
        <v>1050</v>
      </c>
      <c r="X117" s="360">
        <f t="shared" si="325"/>
        <v>925</v>
      </c>
      <c r="Y117" s="360">
        <f t="shared" si="326"/>
        <v>125</v>
      </c>
      <c r="Z117" s="361">
        <f t="shared" si="327"/>
        <v>0.119047619</v>
      </c>
      <c r="AA117" s="342"/>
      <c r="AB117" s="13"/>
      <c r="AC117" s="13"/>
      <c r="AD117" s="13"/>
      <c r="AE117" s="13"/>
      <c r="AF117" s="13"/>
      <c r="AG117" s="13"/>
    </row>
    <row r="118" ht="30.0" customHeight="1">
      <c r="A118" s="362"/>
      <c r="B118" s="329" t="s">
        <v>274</v>
      </c>
      <c r="C118" s="330" t="s">
        <v>275</v>
      </c>
      <c r="D118" s="351" t="s">
        <v>122</v>
      </c>
      <c r="E118" s="367">
        <v>70.0</v>
      </c>
      <c r="F118" s="363">
        <v>15.78</v>
      </c>
      <c r="G118" s="339">
        <f t="shared" si="318"/>
        <v>1104.6</v>
      </c>
      <c r="H118" s="364">
        <v>70.0</v>
      </c>
      <c r="I118" s="365">
        <f>2569.64/70</f>
        <v>36.70914286</v>
      </c>
      <c r="J118" s="339">
        <f t="shared" si="319"/>
        <v>2569.64</v>
      </c>
      <c r="K118" s="340"/>
      <c r="L118" s="341"/>
      <c r="M118" s="339">
        <f t="shared" si="320"/>
        <v>0</v>
      </c>
      <c r="N118" s="340"/>
      <c r="O118" s="341"/>
      <c r="P118" s="339">
        <f t="shared" si="321"/>
        <v>0</v>
      </c>
      <c r="Q118" s="340"/>
      <c r="R118" s="341"/>
      <c r="S118" s="339">
        <f t="shared" si="322"/>
        <v>0</v>
      </c>
      <c r="T118" s="340"/>
      <c r="U118" s="341"/>
      <c r="V118" s="354">
        <f t="shared" si="323"/>
        <v>0</v>
      </c>
      <c r="W118" s="359">
        <f t="shared" si="324"/>
        <v>1104.6</v>
      </c>
      <c r="X118" s="360">
        <f t="shared" si="325"/>
        <v>2569.64</v>
      </c>
      <c r="Y118" s="360">
        <f t="shared" si="326"/>
        <v>-1465.04</v>
      </c>
      <c r="Z118" s="361">
        <f t="shared" si="327"/>
        <v>-1.326308166</v>
      </c>
      <c r="AA118" s="366"/>
      <c r="AB118" s="13"/>
      <c r="AC118" s="13"/>
      <c r="AD118" s="13"/>
      <c r="AE118" s="13"/>
      <c r="AF118" s="13"/>
      <c r="AG118" s="13"/>
    </row>
    <row r="119" ht="30.0" customHeight="1">
      <c r="A119" s="362"/>
      <c r="B119" s="329" t="s">
        <v>276</v>
      </c>
      <c r="C119" s="330" t="s">
        <v>277</v>
      </c>
      <c r="D119" s="351" t="s">
        <v>122</v>
      </c>
      <c r="E119" s="367">
        <v>70.0</v>
      </c>
      <c r="F119" s="363">
        <v>12.5</v>
      </c>
      <c r="G119" s="339">
        <f t="shared" si="318"/>
        <v>875</v>
      </c>
      <c r="H119" s="364">
        <v>70.0</v>
      </c>
      <c r="I119" s="365">
        <f>600/70</f>
        <v>8.571428571</v>
      </c>
      <c r="J119" s="339">
        <f t="shared" si="319"/>
        <v>600</v>
      </c>
      <c r="K119" s="340"/>
      <c r="L119" s="341"/>
      <c r="M119" s="339">
        <f t="shared" si="320"/>
        <v>0</v>
      </c>
      <c r="N119" s="340"/>
      <c r="O119" s="341"/>
      <c r="P119" s="339">
        <f t="shared" si="321"/>
        <v>0</v>
      </c>
      <c r="Q119" s="340"/>
      <c r="R119" s="341"/>
      <c r="S119" s="339">
        <f t="shared" si="322"/>
        <v>0</v>
      </c>
      <c r="T119" s="340"/>
      <c r="U119" s="341"/>
      <c r="V119" s="354">
        <f t="shared" si="323"/>
        <v>0</v>
      </c>
      <c r="W119" s="359">
        <f t="shared" si="324"/>
        <v>875</v>
      </c>
      <c r="X119" s="360">
        <f t="shared" si="325"/>
        <v>600</v>
      </c>
      <c r="Y119" s="360">
        <f t="shared" si="326"/>
        <v>275</v>
      </c>
      <c r="Z119" s="361">
        <f t="shared" si="327"/>
        <v>0.3142857143</v>
      </c>
      <c r="AA119" s="366"/>
      <c r="AB119" s="13"/>
      <c r="AC119" s="13"/>
      <c r="AD119" s="13"/>
      <c r="AE119" s="13"/>
      <c r="AF119" s="13"/>
      <c r="AG119" s="13"/>
    </row>
    <row r="120" ht="30.0" customHeight="1">
      <c r="A120" s="362"/>
      <c r="B120" s="329" t="s">
        <v>278</v>
      </c>
      <c r="C120" s="368" t="s">
        <v>279</v>
      </c>
      <c r="D120" s="351" t="s">
        <v>122</v>
      </c>
      <c r="E120" s="367"/>
      <c r="F120" s="363"/>
      <c r="G120" s="339">
        <f t="shared" si="318"/>
        <v>0</v>
      </c>
      <c r="H120" s="364"/>
      <c r="I120" s="365">
        <v>0.0</v>
      </c>
      <c r="J120" s="339">
        <f t="shared" si="319"/>
        <v>0</v>
      </c>
      <c r="K120" s="340"/>
      <c r="L120" s="341"/>
      <c r="M120" s="339">
        <f t="shared" si="320"/>
        <v>0</v>
      </c>
      <c r="N120" s="340"/>
      <c r="O120" s="341"/>
      <c r="P120" s="339">
        <f t="shared" si="321"/>
        <v>0</v>
      </c>
      <c r="Q120" s="340"/>
      <c r="R120" s="341"/>
      <c r="S120" s="339">
        <f t="shared" si="322"/>
        <v>0</v>
      </c>
      <c r="T120" s="340"/>
      <c r="U120" s="341"/>
      <c r="V120" s="354">
        <f t="shared" si="323"/>
        <v>0</v>
      </c>
      <c r="W120" s="359">
        <f t="shared" si="324"/>
        <v>0</v>
      </c>
      <c r="X120" s="360">
        <f t="shared" si="325"/>
        <v>0</v>
      </c>
      <c r="Y120" s="360">
        <f t="shared" si="326"/>
        <v>0</v>
      </c>
      <c r="Z120" s="361" t="str">
        <f t="shared" si="327"/>
        <v>#DIV/0!</v>
      </c>
      <c r="AA120" s="369"/>
      <c r="AB120" s="13"/>
      <c r="AC120" s="13"/>
      <c r="AD120" s="13"/>
      <c r="AE120" s="13"/>
      <c r="AF120" s="13"/>
      <c r="AG120" s="13"/>
    </row>
    <row r="121" ht="30.0" customHeight="1">
      <c r="A121" s="362"/>
      <c r="B121" s="329" t="s">
        <v>280</v>
      </c>
      <c r="C121" s="368" t="s">
        <v>281</v>
      </c>
      <c r="D121" s="351" t="s">
        <v>122</v>
      </c>
      <c r="E121" s="332">
        <v>20.0</v>
      </c>
      <c r="F121" s="333">
        <v>250.0</v>
      </c>
      <c r="G121" s="339">
        <f t="shared" si="318"/>
        <v>5000</v>
      </c>
      <c r="H121" s="364">
        <v>22.0</v>
      </c>
      <c r="I121" s="365">
        <f>4609.44/22</f>
        <v>209.52</v>
      </c>
      <c r="J121" s="339">
        <f t="shared" si="319"/>
        <v>4609.44</v>
      </c>
      <c r="K121" s="340"/>
      <c r="L121" s="341"/>
      <c r="M121" s="339">
        <f t="shared" si="320"/>
        <v>0</v>
      </c>
      <c r="N121" s="340"/>
      <c r="O121" s="341"/>
      <c r="P121" s="339">
        <f t="shared" si="321"/>
        <v>0</v>
      </c>
      <c r="Q121" s="340"/>
      <c r="R121" s="341"/>
      <c r="S121" s="339">
        <f t="shared" si="322"/>
        <v>0</v>
      </c>
      <c r="T121" s="340"/>
      <c r="U121" s="341"/>
      <c r="V121" s="354">
        <f t="shared" si="323"/>
        <v>0</v>
      </c>
      <c r="W121" s="359">
        <f t="shared" si="324"/>
        <v>5000</v>
      </c>
      <c r="X121" s="360">
        <f t="shared" si="325"/>
        <v>4609.44</v>
      </c>
      <c r="Y121" s="360">
        <f t="shared" si="326"/>
        <v>390.56</v>
      </c>
      <c r="Z121" s="361">
        <f t="shared" si="327"/>
        <v>0.078112</v>
      </c>
      <c r="AA121" s="366"/>
      <c r="AB121" s="13"/>
      <c r="AC121" s="13"/>
      <c r="AD121" s="13"/>
      <c r="AE121" s="13"/>
      <c r="AF121" s="13"/>
      <c r="AG121" s="13"/>
    </row>
    <row r="122" ht="30.0" customHeight="1">
      <c r="A122" s="362" t="s">
        <v>80</v>
      </c>
      <c r="B122" s="329" t="s">
        <v>282</v>
      </c>
      <c r="C122" s="370" t="s">
        <v>283</v>
      </c>
      <c r="D122" s="371"/>
      <c r="E122" s="364"/>
      <c r="F122" s="365">
        <v>0.22</v>
      </c>
      <c r="G122" s="372">
        <f t="shared" si="318"/>
        <v>0</v>
      </c>
      <c r="H122" s="364"/>
      <c r="I122" s="365">
        <v>0.22</v>
      </c>
      <c r="J122" s="372">
        <f t="shared" si="319"/>
        <v>0</v>
      </c>
      <c r="K122" s="364"/>
      <c r="L122" s="365">
        <v>0.22</v>
      </c>
      <c r="M122" s="372">
        <f t="shared" si="320"/>
        <v>0</v>
      </c>
      <c r="N122" s="364"/>
      <c r="O122" s="365">
        <v>0.22</v>
      </c>
      <c r="P122" s="372">
        <f t="shared" si="321"/>
        <v>0</v>
      </c>
      <c r="Q122" s="364"/>
      <c r="R122" s="365">
        <v>0.22</v>
      </c>
      <c r="S122" s="372">
        <f t="shared" si="322"/>
        <v>0</v>
      </c>
      <c r="T122" s="364"/>
      <c r="U122" s="365">
        <v>0.22</v>
      </c>
      <c r="V122" s="373">
        <f t="shared" si="323"/>
        <v>0</v>
      </c>
      <c r="W122" s="374">
        <f t="shared" si="324"/>
        <v>0</v>
      </c>
      <c r="X122" s="375">
        <f t="shared" si="325"/>
        <v>0</v>
      </c>
      <c r="Y122" s="375">
        <f t="shared" si="326"/>
        <v>0</v>
      </c>
      <c r="Z122" s="376" t="str">
        <f t="shared" si="327"/>
        <v>#DIV/0!</v>
      </c>
      <c r="AA122" s="377"/>
      <c r="AB122" s="13"/>
      <c r="AC122" s="13"/>
      <c r="AD122" s="13"/>
      <c r="AE122" s="13"/>
      <c r="AF122" s="13"/>
      <c r="AG122" s="13"/>
    </row>
    <row r="123" ht="30.0" customHeight="1">
      <c r="A123" s="217" t="s">
        <v>284</v>
      </c>
      <c r="B123" s="378"/>
      <c r="C123" s="219"/>
      <c r="D123" s="220"/>
      <c r="E123" s="224">
        <f>SUM(E108:E117)</f>
        <v>300</v>
      </c>
      <c r="F123" s="242"/>
      <c r="G123" s="223">
        <f>SUM(G108:G122)</f>
        <v>28085.6</v>
      </c>
      <c r="H123" s="224">
        <f>SUM(H108:H119)</f>
        <v>440</v>
      </c>
      <c r="I123" s="242"/>
      <c r="J123" s="223">
        <f>SUM(J108:J122)</f>
        <v>27859.08</v>
      </c>
      <c r="K123" s="243">
        <f>SUM(K108:K117)</f>
        <v>0</v>
      </c>
      <c r="L123" s="242"/>
      <c r="M123" s="223">
        <f>SUM(M108:M122)</f>
        <v>0</v>
      </c>
      <c r="N123" s="243">
        <f>SUM(N108:N117)</f>
        <v>0</v>
      </c>
      <c r="O123" s="242"/>
      <c r="P123" s="223">
        <f>SUM(P108:P122)</f>
        <v>0</v>
      </c>
      <c r="Q123" s="243">
        <f>SUM(Q108:Q117)</f>
        <v>0</v>
      </c>
      <c r="R123" s="242"/>
      <c r="S123" s="223">
        <f>SUM(S108:S122)</f>
        <v>0</v>
      </c>
      <c r="T123" s="243">
        <f>SUM(T108:T117)</f>
        <v>0</v>
      </c>
      <c r="U123" s="242"/>
      <c r="V123" s="225">
        <f t="shared" ref="V123:X123" si="328">SUM(V108:V122)</f>
        <v>0</v>
      </c>
      <c r="W123" s="345">
        <f t="shared" si="328"/>
        <v>28085.6</v>
      </c>
      <c r="X123" s="322">
        <f t="shared" si="328"/>
        <v>27859.08</v>
      </c>
      <c r="Y123" s="322">
        <f t="shared" si="326"/>
        <v>226.52</v>
      </c>
      <c r="Z123" s="346">
        <f t="shared" si="327"/>
        <v>0.008065343094</v>
      </c>
      <c r="AA123" s="323"/>
      <c r="AB123" s="13"/>
      <c r="AC123" s="13"/>
      <c r="AD123" s="13"/>
      <c r="AE123" s="13"/>
      <c r="AF123" s="13"/>
      <c r="AG123" s="13"/>
    </row>
    <row r="124" ht="30.0" customHeight="1">
      <c r="A124" s="229" t="s">
        <v>75</v>
      </c>
      <c r="B124" s="302">
        <v>8.0</v>
      </c>
      <c r="C124" s="379" t="s">
        <v>285</v>
      </c>
      <c r="D124" s="232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347"/>
      <c r="X124" s="347"/>
      <c r="Y124" s="233"/>
      <c r="Z124" s="347"/>
      <c r="AA124" s="348"/>
      <c r="AB124" s="153"/>
      <c r="AC124" s="153"/>
      <c r="AD124" s="153"/>
      <c r="AE124" s="153"/>
      <c r="AF124" s="153"/>
      <c r="AG124" s="153"/>
    </row>
    <row r="125" ht="48.0" customHeight="1">
      <c r="A125" s="328" t="s">
        <v>80</v>
      </c>
      <c r="B125" s="329" t="s">
        <v>286</v>
      </c>
      <c r="C125" s="380" t="s">
        <v>287</v>
      </c>
      <c r="D125" s="351" t="s">
        <v>288</v>
      </c>
      <c r="E125" s="332">
        <v>36.0</v>
      </c>
      <c r="F125" s="332">
        <v>70.0</v>
      </c>
      <c r="G125" s="339">
        <f t="shared" ref="G125:G130" si="329">E125*F125</f>
        <v>2520</v>
      </c>
      <c r="H125" s="340">
        <v>38.0</v>
      </c>
      <c r="I125" s="341">
        <v>70.0</v>
      </c>
      <c r="J125" s="339">
        <f t="shared" ref="J125:J130" si="330">H125*I125</f>
        <v>2660</v>
      </c>
      <c r="K125" s="340"/>
      <c r="L125" s="341"/>
      <c r="M125" s="339">
        <f t="shared" ref="M125:M130" si="331">K125*L125</f>
        <v>0</v>
      </c>
      <c r="N125" s="340"/>
      <c r="O125" s="341"/>
      <c r="P125" s="339">
        <f t="shared" ref="P125:P130" si="332">N125*O125</f>
        <v>0</v>
      </c>
      <c r="Q125" s="340"/>
      <c r="R125" s="341"/>
      <c r="S125" s="339">
        <f t="shared" ref="S125:S130" si="333">Q125*R125</f>
        <v>0</v>
      </c>
      <c r="T125" s="340"/>
      <c r="U125" s="341"/>
      <c r="V125" s="354">
        <f t="shared" ref="V125:V130" si="334">T125*U125</f>
        <v>0</v>
      </c>
      <c r="W125" s="355">
        <f t="shared" ref="W125:W130" si="335">G125+M125+S125</f>
        <v>2520</v>
      </c>
      <c r="X125" s="356">
        <f t="shared" ref="X125:X130" si="336">J125+P125+V125</f>
        <v>2660</v>
      </c>
      <c r="Y125" s="356">
        <f t="shared" ref="Y125:Y131" si="337">W125-X125</f>
        <v>-140</v>
      </c>
      <c r="Z125" s="357">
        <f t="shared" ref="Z125:Z131" si="338">Y125/W125</f>
        <v>-0.05555555556</v>
      </c>
      <c r="AA125" s="358" t="s">
        <v>289</v>
      </c>
      <c r="AB125" s="13"/>
      <c r="AC125" s="13"/>
      <c r="AD125" s="13"/>
      <c r="AE125" s="13"/>
      <c r="AF125" s="13"/>
      <c r="AG125" s="13"/>
    </row>
    <row r="126" ht="46.5" customHeight="1">
      <c r="A126" s="328" t="s">
        <v>80</v>
      </c>
      <c r="B126" s="329" t="s">
        <v>290</v>
      </c>
      <c r="C126" s="380" t="s">
        <v>291</v>
      </c>
      <c r="D126" s="351" t="s">
        <v>288</v>
      </c>
      <c r="E126" s="332">
        <v>36.0</v>
      </c>
      <c r="F126" s="381">
        <v>200.0</v>
      </c>
      <c r="G126" s="339">
        <f t="shared" si="329"/>
        <v>7200</v>
      </c>
      <c r="H126" s="340">
        <v>38.0</v>
      </c>
      <c r="I126" s="341">
        <v>200.0</v>
      </c>
      <c r="J126" s="339">
        <f t="shared" si="330"/>
        <v>7600</v>
      </c>
      <c r="K126" s="340"/>
      <c r="L126" s="341"/>
      <c r="M126" s="339">
        <f t="shared" si="331"/>
        <v>0</v>
      </c>
      <c r="N126" s="340"/>
      <c r="O126" s="341"/>
      <c r="P126" s="339">
        <f t="shared" si="332"/>
        <v>0</v>
      </c>
      <c r="Q126" s="340"/>
      <c r="R126" s="341"/>
      <c r="S126" s="339">
        <f t="shared" si="333"/>
        <v>0</v>
      </c>
      <c r="T126" s="340"/>
      <c r="U126" s="341"/>
      <c r="V126" s="354">
        <f t="shared" si="334"/>
        <v>0</v>
      </c>
      <c r="W126" s="359">
        <f t="shared" si="335"/>
        <v>7200</v>
      </c>
      <c r="X126" s="360">
        <f t="shared" si="336"/>
        <v>7600</v>
      </c>
      <c r="Y126" s="360">
        <f t="shared" si="337"/>
        <v>-400</v>
      </c>
      <c r="Z126" s="361">
        <f t="shared" si="338"/>
        <v>-0.05555555556</v>
      </c>
      <c r="AA126" s="358" t="s">
        <v>289</v>
      </c>
      <c r="AB126" s="13"/>
      <c r="AC126" s="13"/>
      <c r="AD126" s="13"/>
      <c r="AE126" s="13"/>
      <c r="AF126" s="13"/>
      <c r="AG126" s="13"/>
    </row>
    <row r="127" ht="30.0" hidden="1" customHeight="1">
      <c r="A127" s="328" t="s">
        <v>80</v>
      </c>
      <c r="B127" s="329" t="s">
        <v>292</v>
      </c>
      <c r="C127" s="380" t="s">
        <v>293</v>
      </c>
      <c r="D127" s="351" t="s">
        <v>294</v>
      </c>
      <c r="E127" s="332"/>
      <c r="F127" s="333"/>
      <c r="G127" s="339">
        <f t="shared" si="329"/>
        <v>0</v>
      </c>
      <c r="H127" s="332"/>
      <c r="I127" s="333"/>
      <c r="J127" s="339">
        <f t="shared" si="330"/>
        <v>0</v>
      </c>
      <c r="K127" s="340"/>
      <c r="L127" s="341"/>
      <c r="M127" s="339">
        <f t="shared" si="331"/>
        <v>0</v>
      </c>
      <c r="N127" s="340"/>
      <c r="O127" s="341"/>
      <c r="P127" s="339">
        <f t="shared" si="332"/>
        <v>0</v>
      </c>
      <c r="Q127" s="340"/>
      <c r="R127" s="341"/>
      <c r="S127" s="339">
        <f t="shared" si="333"/>
        <v>0</v>
      </c>
      <c r="T127" s="340"/>
      <c r="U127" s="341"/>
      <c r="V127" s="354">
        <f t="shared" si="334"/>
        <v>0</v>
      </c>
      <c r="W127" s="382">
        <f t="shared" si="335"/>
        <v>0</v>
      </c>
      <c r="X127" s="360">
        <f t="shared" si="336"/>
        <v>0</v>
      </c>
      <c r="Y127" s="360">
        <f t="shared" si="337"/>
        <v>0</v>
      </c>
      <c r="Z127" s="361" t="str">
        <f t="shared" si="338"/>
        <v>#DIV/0!</v>
      </c>
      <c r="AA127" s="343"/>
      <c r="AB127" s="13"/>
      <c r="AC127" s="13"/>
      <c r="AD127" s="13"/>
      <c r="AE127" s="13"/>
      <c r="AF127" s="13"/>
      <c r="AG127" s="13"/>
    </row>
    <row r="128" ht="30.0" hidden="1" customHeight="1">
      <c r="A128" s="328" t="s">
        <v>80</v>
      </c>
      <c r="B128" s="329" t="s">
        <v>295</v>
      </c>
      <c r="C128" s="380" t="s">
        <v>296</v>
      </c>
      <c r="D128" s="351" t="s">
        <v>294</v>
      </c>
      <c r="E128" s="340"/>
      <c r="F128" s="341"/>
      <c r="G128" s="339">
        <f t="shared" si="329"/>
        <v>0</v>
      </c>
      <c r="H128" s="340"/>
      <c r="I128" s="341"/>
      <c r="J128" s="339">
        <f t="shared" si="330"/>
        <v>0</v>
      </c>
      <c r="K128" s="332"/>
      <c r="L128" s="333"/>
      <c r="M128" s="339">
        <f t="shared" si="331"/>
        <v>0</v>
      </c>
      <c r="N128" s="332"/>
      <c r="O128" s="333"/>
      <c r="P128" s="339">
        <f t="shared" si="332"/>
        <v>0</v>
      </c>
      <c r="Q128" s="332"/>
      <c r="R128" s="333"/>
      <c r="S128" s="339">
        <f t="shared" si="333"/>
        <v>0</v>
      </c>
      <c r="T128" s="332"/>
      <c r="U128" s="333"/>
      <c r="V128" s="354">
        <f t="shared" si="334"/>
        <v>0</v>
      </c>
      <c r="W128" s="382">
        <f t="shared" si="335"/>
        <v>0</v>
      </c>
      <c r="X128" s="360">
        <f t="shared" si="336"/>
        <v>0</v>
      </c>
      <c r="Y128" s="360">
        <f t="shared" si="337"/>
        <v>0</v>
      </c>
      <c r="Z128" s="361" t="str">
        <f t="shared" si="338"/>
        <v>#DIV/0!</v>
      </c>
      <c r="AA128" s="343"/>
      <c r="AB128" s="13"/>
      <c r="AC128" s="13"/>
      <c r="AD128" s="13"/>
      <c r="AE128" s="13"/>
      <c r="AF128" s="13"/>
      <c r="AG128" s="13"/>
    </row>
    <row r="129" ht="30.0" hidden="1" customHeight="1">
      <c r="A129" s="328" t="s">
        <v>80</v>
      </c>
      <c r="B129" s="329" t="s">
        <v>297</v>
      </c>
      <c r="C129" s="380" t="s">
        <v>298</v>
      </c>
      <c r="D129" s="351" t="s">
        <v>294</v>
      </c>
      <c r="E129" s="340"/>
      <c r="F129" s="341"/>
      <c r="G129" s="339">
        <f t="shared" si="329"/>
        <v>0</v>
      </c>
      <c r="H129" s="340"/>
      <c r="I129" s="341"/>
      <c r="J129" s="339">
        <f t="shared" si="330"/>
        <v>0</v>
      </c>
      <c r="K129" s="340"/>
      <c r="L129" s="341"/>
      <c r="M129" s="339">
        <f t="shared" si="331"/>
        <v>0</v>
      </c>
      <c r="N129" s="340"/>
      <c r="O129" s="341"/>
      <c r="P129" s="339">
        <f t="shared" si="332"/>
        <v>0</v>
      </c>
      <c r="Q129" s="340"/>
      <c r="R129" s="341"/>
      <c r="S129" s="339">
        <f t="shared" si="333"/>
        <v>0</v>
      </c>
      <c r="T129" s="340"/>
      <c r="U129" s="341"/>
      <c r="V129" s="354">
        <f t="shared" si="334"/>
        <v>0</v>
      </c>
      <c r="W129" s="359">
        <f t="shared" si="335"/>
        <v>0</v>
      </c>
      <c r="X129" s="360">
        <f t="shared" si="336"/>
        <v>0</v>
      </c>
      <c r="Y129" s="360">
        <f t="shared" si="337"/>
        <v>0</v>
      </c>
      <c r="Z129" s="361" t="str">
        <f t="shared" si="338"/>
        <v>#DIV/0!</v>
      </c>
      <c r="AA129" s="343"/>
      <c r="AB129" s="13"/>
      <c r="AC129" s="13"/>
      <c r="AD129" s="13"/>
      <c r="AE129" s="13"/>
      <c r="AF129" s="13"/>
      <c r="AG129" s="13"/>
    </row>
    <row r="130" ht="30.0" customHeight="1">
      <c r="A130" s="362" t="s">
        <v>80</v>
      </c>
      <c r="B130" s="383" t="s">
        <v>299</v>
      </c>
      <c r="C130" s="368" t="s">
        <v>300</v>
      </c>
      <c r="D130" s="371"/>
      <c r="E130" s="364"/>
      <c r="F130" s="365">
        <v>0.22</v>
      </c>
      <c r="G130" s="372">
        <f t="shared" si="329"/>
        <v>0</v>
      </c>
      <c r="H130" s="364"/>
      <c r="I130" s="365">
        <v>0.22</v>
      </c>
      <c r="J130" s="372">
        <f t="shared" si="330"/>
        <v>0</v>
      </c>
      <c r="K130" s="364"/>
      <c r="L130" s="365">
        <v>0.22</v>
      </c>
      <c r="M130" s="372">
        <f t="shared" si="331"/>
        <v>0</v>
      </c>
      <c r="N130" s="364"/>
      <c r="O130" s="365">
        <v>0.22</v>
      </c>
      <c r="P130" s="372">
        <f t="shared" si="332"/>
        <v>0</v>
      </c>
      <c r="Q130" s="364"/>
      <c r="R130" s="365">
        <v>0.22</v>
      </c>
      <c r="S130" s="372">
        <f t="shared" si="333"/>
        <v>0</v>
      </c>
      <c r="T130" s="364"/>
      <c r="U130" s="365">
        <v>0.22</v>
      </c>
      <c r="V130" s="373">
        <f t="shared" si="334"/>
        <v>0</v>
      </c>
      <c r="W130" s="374">
        <f t="shared" si="335"/>
        <v>0</v>
      </c>
      <c r="X130" s="375">
        <f t="shared" si="336"/>
        <v>0</v>
      </c>
      <c r="Y130" s="375">
        <f t="shared" si="337"/>
        <v>0</v>
      </c>
      <c r="Z130" s="376" t="str">
        <f t="shared" si="338"/>
        <v>#DIV/0!</v>
      </c>
      <c r="AA130" s="377"/>
      <c r="AB130" s="13"/>
      <c r="AC130" s="13"/>
      <c r="AD130" s="13"/>
      <c r="AE130" s="13"/>
      <c r="AF130" s="13"/>
      <c r="AG130" s="13"/>
    </row>
    <row r="131" ht="30.0" customHeight="1">
      <c r="A131" s="217" t="s">
        <v>301</v>
      </c>
      <c r="B131" s="384"/>
      <c r="C131" s="219"/>
      <c r="D131" s="220"/>
      <c r="E131" s="224">
        <f>SUM(E125:E129)</f>
        <v>72</v>
      </c>
      <c r="F131" s="242"/>
      <c r="G131" s="224">
        <f>SUM(G125:G130)</f>
        <v>9720</v>
      </c>
      <c r="H131" s="224">
        <f>SUM(H125:H129)</f>
        <v>76</v>
      </c>
      <c r="I131" s="242"/>
      <c r="J131" s="224">
        <f>SUM(J125:J130)</f>
        <v>10260</v>
      </c>
      <c r="K131" s="224">
        <f>SUM(K125:K129)</f>
        <v>0</v>
      </c>
      <c r="L131" s="242"/>
      <c r="M131" s="224">
        <f>SUM(M125:M130)</f>
        <v>0</v>
      </c>
      <c r="N131" s="224">
        <f>SUM(N125:N129)</f>
        <v>0</v>
      </c>
      <c r="O131" s="242"/>
      <c r="P131" s="224">
        <f>SUM(P125:P130)</f>
        <v>0</v>
      </c>
      <c r="Q131" s="224">
        <f>SUM(Q125:Q129)</f>
        <v>0</v>
      </c>
      <c r="R131" s="242"/>
      <c r="S131" s="224">
        <f>SUM(S125:S130)</f>
        <v>0</v>
      </c>
      <c r="T131" s="224">
        <f>SUM(T125:T129)</f>
        <v>0</v>
      </c>
      <c r="U131" s="242"/>
      <c r="V131" s="385">
        <f t="shared" ref="V131:X131" si="339">SUM(V125:V130)</f>
        <v>0</v>
      </c>
      <c r="W131" s="345">
        <f t="shared" si="339"/>
        <v>9720</v>
      </c>
      <c r="X131" s="322">
        <f t="shared" si="339"/>
        <v>10260</v>
      </c>
      <c r="Y131" s="322">
        <f t="shared" si="337"/>
        <v>-540</v>
      </c>
      <c r="Z131" s="346">
        <f t="shared" si="338"/>
        <v>-0.05555555556</v>
      </c>
      <c r="AA131" s="323"/>
      <c r="AB131" s="13"/>
      <c r="AC131" s="13"/>
      <c r="AD131" s="13"/>
      <c r="AE131" s="13"/>
      <c r="AF131" s="13"/>
      <c r="AG131" s="13"/>
    </row>
    <row r="132" ht="30.0" customHeight="1">
      <c r="A132" s="229" t="s">
        <v>75</v>
      </c>
      <c r="B132" s="230">
        <v>9.0</v>
      </c>
      <c r="C132" s="231" t="s">
        <v>302</v>
      </c>
      <c r="D132" s="232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325"/>
      <c r="X132" s="325"/>
      <c r="Y132" s="304"/>
      <c r="Z132" s="325"/>
      <c r="AA132" s="326"/>
      <c r="AB132" s="13"/>
      <c r="AC132" s="13"/>
      <c r="AD132" s="13"/>
      <c r="AE132" s="13"/>
      <c r="AF132" s="13"/>
      <c r="AG132" s="13"/>
    </row>
    <row r="133" ht="30.0" customHeight="1">
      <c r="A133" s="386" t="s">
        <v>80</v>
      </c>
      <c r="B133" s="387">
        <v>43839.0</v>
      </c>
      <c r="C133" s="388" t="s">
        <v>303</v>
      </c>
      <c r="D133" s="389" t="s">
        <v>304</v>
      </c>
      <c r="E133" s="390">
        <v>5.0</v>
      </c>
      <c r="F133" s="391">
        <v>3000.0</v>
      </c>
      <c r="G133" s="392">
        <f t="shared" ref="G133:G138" si="340">E133*F133</f>
        <v>15000</v>
      </c>
      <c r="H133" s="390">
        <v>5.0</v>
      </c>
      <c r="I133" s="393">
        <v>3000.0</v>
      </c>
      <c r="J133" s="392">
        <f t="shared" ref="J133:J138" si="341">H133*I133</f>
        <v>15000</v>
      </c>
      <c r="K133" s="394"/>
      <c r="L133" s="393"/>
      <c r="M133" s="392">
        <f t="shared" ref="M133:M138" si="342">K133*L133</f>
        <v>0</v>
      </c>
      <c r="N133" s="394"/>
      <c r="O133" s="393"/>
      <c r="P133" s="392">
        <f t="shared" ref="P133:P138" si="343">N133*O133</f>
        <v>0</v>
      </c>
      <c r="Q133" s="394"/>
      <c r="R133" s="393"/>
      <c r="S133" s="392">
        <f t="shared" ref="S133:S138" si="344">Q133*R133</f>
        <v>0</v>
      </c>
      <c r="T133" s="394"/>
      <c r="U133" s="393"/>
      <c r="V133" s="392">
        <f t="shared" ref="V133:V138" si="345">T133*U133</f>
        <v>0</v>
      </c>
      <c r="W133" s="395">
        <f t="shared" ref="W133:W138" si="346">G133+M133+S133</f>
        <v>15000</v>
      </c>
      <c r="X133" s="165">
        <f t="shared" ref="X133:X138" si="347">J133+P133+V133</f>
        <v>15000</v>
      </c>
      <c r="Y133" s="165">
        <f t="shared" ref="Y133:Y139" si="348">W133-X133</f>
        <v>0</v>
      </c>
      <c r="Z133" s="166">
        <f t="shared" ref="Z133:Z139" si="349">Y133/W133</f>
        <v>0</v>
      </c>
      <c r="AA133" s="396" t="s">
        <v>305</v>
      </c>
      <c r="AB133" s="168"/>
      <c r="AC133" s="169"/>
      <c r="AD133" s="169"/>
      <c r="AE133" s="169"/>
      <c r="AF133" s="169"/>
      <c r="AG133" s="169"/>
    </row>
    <row r="134" ht="30.0" customHeight="1">
      <c r="A134" s="195" t="s">
        <v>80</v>
      </c>
      <c r="B134" s="397">
        <v>43870.0</v>
      </c>
      <c r="C134" s="156" t="s">
        <v>306</v>
      </c>
      <c r="D134" s="398" t="s">
        <v>304</v>
      </c>
      <c r="E134" s="399">
        <v>5.0</v>
      </c>
      <c r="F134" s="172">
        <v>5600.0</v>
      </c>
      <c r="G134" s="161">
        <f t="shared" si="340"/>
        <v>28000</v>
      </c>
      <c r="H134" s="399">
        <v>5.0</v>
      </c>
      <c r="I134" s="163">
        <v>5600.0</v>
      </c>
      <c r="J134" s="161">
        <f t="shared" si="341"/>
        <v>28000</v>
      </c>
      <c r="K134" s="162"/>
      <c r="L134" s="163"/>
      <c r="M134" s="161">
        <f t="shared" si="342"/>
        <v>0</v>
      </c>
      <c r="N134" s="162"/>
      <c r="O134" s="163"/>
      <c r="P134" s="161">
        <f t="shared" si="343"/>
        <v>0</v>
      </c>
      <c r="Q134" s="162"/>
      <c r="R134" s="163"/>
      <c r="S134" s="161">
        <f t="shared" si="344"/>
        <v>0</v>
      </c>
      <c r="T134" s="162"/>
      <c r="U134" s="163"/>
      <c r="V134" s="161">
        <f t="shared" si="345"/>
        <v>0</v>
      </c>
      <c r="W134" s="164">
        <f t="shared" si="346"/>
        <v>28000</v>
      </c>
      <c r="X134" s="165">
        <f t="shared" si="347"/>
        <v>28000</v>
      </c>
      <c r="Y134" s="165">
        <f t="shared" si="348"/>
        <v>0</v>
      </c>
      <c r="Z134" s="166">
        <f t="shared" si="349"/>
        <v>0</v>
      </c>
      <c r="AA134" s="167" t="s">
        <v>307</v>
      </c>
      <c r="AB134" s="169"/>
      <c r="AC134" s="169"/>
      <c r="AD134" s="169"/>
      <c r="AE134" s="169"/>
      <c r="AF134" s="169"/>
      <c r="AG134" s="169"/>
    </row>
    <row r="135" ht="30.0" customHeight="1">
      <c r="A135" s="195" t="s">
        <v>80</v>
      </c>
      <c r="B135" s="397">
        <v>43899.0</v>
      </c>
      <c r="C135" s="156" t="s">
        <v>308</v>
      </c>
      <c r="D135" s="398"/>
      <c r="E135" s="399"/>
      <c r="F135" s="172"/>
      <c r="G135" s="161">
        <f t="shared" si="340"/>
        <v>0</v>
      </c>
      <c r="H135" s="400"/>
      <c r="I135" s="163"/>
      <c r="J135" s="161">
        <f t="shared" si="341"/>
        <v>0</v>
      </c>
      <c r="K135" s="162"/>
      <c r="L135" s="163"/>
      <c r="M135" s="161">
        <f t="shared" si="342"/>
        <v>0</v>
      </c>
      <c r="N135" s="162"/>
      <c r="O135" s="163"/>
      <c r="P135" s="161">
        <f t="shared" si="343"/>
        <v>0</v>
      </c>
      <c r="Q135" s="162"/>
      <c r="R135" s="163"/>
      <c r="S135" s="161">
        <f t="shared" si="344"/>
        <v>0</v>
      </c>
      <c r="T135" s="162"/>
      <c r="U135" s="163"/>
      <c r="V135" s="161">
        <f t="shared" si="345"/>
        <v>0</v>
      </c>
      <c r="W135" s="164">
        <f t="shared" si="346"/>
        <v>0</v>
      </c>
      <c r="X135" s="165">
        <f t="shared" si="347"/>
        <v>0</v>
      </c>
      <c r="Y135" s="165">
        <f t="shared" si="348"/>
        <v>0</v>
      </c>
      <c r="Z135" s="166" t="str">
        <f t="shared" si="349"/>
        <v>#DIV/0!</v>
      </c>
      <c r="AA135" s="167"/>
      <c r="AB135" s="169"/>
      <c r="AC135" s="169"/>
      <c r="AD135" s="169"/>
      <c r="AE135" s="169"/>
      <c r="AF135" s="169"/>
      <c r="AG135" s="169"/>
    </row>
    <row r="136" ht="44.25" customHeight="1">
      <c r="A136" s="195" t="s">
        <v>80</v>
      </c>
      <c r="B136" s="397">
        <v>43930.0</v>
      </c>
      <c r="C136" s="156" t="s">
        <v>309</v>
      </c>
      <c r="D136" s="398" t="s">
        <v>83</v>
      </c>
      <c r="E136" s="399">
        <v>3.0</v>
      </c>
      <c r="F136" s="172">
        <v>6000.0</v>
      </c>
      <c r="G136" s="161">
        <f t="shared" si="340"/>
        <v>18000</v>
      </c>
      <c r="H136" s="400">
        <v>3.0</v>
      </c>
      <c r="I136" s="163">
        <v>6000.0</v>
      </c>
      <c r="J136" s="161">
        <f t="shared" si="341"/>
        <v>18000</v>
      </c>
      <c r="K136" s="162"/>
      <c r="L136" s="163"/>
      <c r="M136" s="161">
        <f t="shared" si="342"/>
        <v>0</v>
      </c>
      <c r="N136" s="162"/>
      <c r="O136" s="163"/>
      <c r="P136" s="161">
        <f t="shared" si="343"/>
        <v>0</v>
      </c>
      <c r="Q136" s="162"/>
      <c r="R136" s="163"/>
      <c r="S136" s="161">
        <f t="shared" si="344"/>
        <v>0</v>
      </c>
      <c r="T136" s="162"/>
      <c r="U136" s="163"/>
      <c r="V136" s="161">
        <f t="shared" si="345"/>
        <v>0</v>
      </c>
      <c r="W136" s="164">
        <f t="shared" si="346"/>
        <v>18000</v>
      </c>
      <c r="X136" s="165">
        <f t="shared" si="347"/>
        <v>18000</v>
      </c>
      <c r="Y136" s="165">
        <f t="shared" si="348"/>
        <v>0</v>
      </c>
      <c r="Z136" s="166">
        <f t="shared" si="349"/>
        <v>0</v>
      </c>
      <c r="AA136" s="167" t="s">
        <v>310</v>
      </c>
      <c r="AB136" s="169"/>
      <c r="AC136" s="169"/>
      <c r="AD136" s="169"/>
      <c r="AE136" s="169"/>
      <c r="AF136" s="169"/>
      <c r="AG136" s="169"/>
    </row>
    <row r="137" ht="30.0" customHeight="1">
      <c r="A137" s="207" t="s">
        <v>80</v>
      </c>
      <c r="B137" s="397">
        <v>43960.0</v>
      </c>
      <c r="C137" s="156" t="s">
        <v>311</v>
      </c>
      <c r="D137" s="401" t="s">
        <v>312</v>
      </c>
      <c r="E137" s="402">
        <v>15.0</v>
      </c>
      <c r="F137" s="159">
        <v>1500.0</v>
      </c>
      <c r="G137" s="179">
        <f t="shared" si="340"/>
        <v>22500</v>
      </c>
      <c r="H137" s="403">
        <v>19.0</v>
      </c>
      <c r="I137" s="178">
        <v>1157.3684</v>
      </c>
      <c r="J137" s="179">
        <f t="shared" si="341"/>
        <v>21989.9996</v>
      </c>
      <c r="K137" s="177"/>
      <c r="L137" s="178"/>
      <c r="M137" s="179">
        <f t="shared" si="342"/>
        <v>0</v>
      </c>
      <c r="N137" s="177"/>
      <c r="O137" s="178"/>
      <c r="P137" s="179">
        <f t="shared" si="343"/>
        <v>0</v>
      </c>
      <c r="Q137" s="177"/>
      <c r="R137" s="178"/>
      <c r="S137" s="179">
        <f t="shared" si="344"/>
        <v>0</v>
      </c>
      <c r="T137" s="177"/>
      <c r="U137" s="178"/>
      <c r="V137" s="179">
        <f t="shared" si="345"/>
        <v>0</v>
      </c>
      <c r="W137" s="183">
        <f t="shared" si="346"/>
        <v>22500</v>
      </c>
      <c r="X137" s="165">
        <f t="shared" si="347"/>
        <v>21989.9996</v>
      </c>
      <c r="Y137" s="165">
        <f t="shared" si="348"/>
        <v>510.0004</v>
      </c>
      <c r="Z137" s="166">
        <f t="shared" si="349"/>
        <v>0.02266668444</v>
      </c>
      <c r="AA137" s="167" t="s">
        <v>313</v>
      </c>
      <c r="AB137" s="169"/>
      <c r="AC137" s="169"/>
      <c r="AD137" s="169"/>
      <c r="AE137" s="169"/>
      <c r="AF137" s="169"/>
      <c r="AG137" s="169"/>
    </row>
    <row r="138" ht="30.0" customHeight="1">
      <c r="A138" s="207" t="s">
        <v>80</v>
      </c>
      <c r="B138" s="397">
        <v>43991.0</v>
      </c>
      <c r="C138" s="404" t="s">
        <v>314</v>
      </c>
      <c r="D138" s="238"/>
      <c r="E138" s="177"/>
      <c r="F138" s="178">
        <v>0.22</v>
      </c>
      <c r="G138" s="179">
        <f t="shared" si="340"/>
        <v>0</v>
      </c>
      <c r="H138" s="177"/>
      <c r="I138" s="178">
        <v>0.22</v>
      </c>
      <c r="J138" s="179">
        <f t="shared" si="341"/>
        <v>0</v>
      </c>
      <c r="K138" s="177"/>
      <c r="L138" s="178">
        <v>0.22</v>
      </c>
      <c r="M138" s="179">
        <f t="shared" si="342"/>
        <v>0</v>
      </c>
      <c r="N138" s="177"/>
      <c r="O138" s="178">
        <v>0.22</v>
      </c>
      <c r="P138" s="179">
        <f t="shared" si="343"/>
        <v>0</v>
      </c>
      <c r="Q138" s="177"/>
      <c r="R138" s="178">
        <v>0.22</v>
      </c>
      <c r="S138" s="179">
        <f t="shared" si="344"/>
        <v>0</v>
      </c>
      <c r="T138" s="177"/>
      <c r="U138" s="178">
        <v>0.22</v>
      </c>
      <c r="V138" s="179">
        <f t="shared" si="345"/>
        <v>0</v>
      </c>
      <c r="W138" s="183">
        <f t="shared" si="346"/>
        <v>0</v>
      </c>
      <c r="X138" s="215">
        <f t="shared" si="347"/>
        <v>0</v>
      </c>
      <c r="Y138" s="215">
        <f t="shared" si="348"/>
        <v>0</v>
      </c>
      <c r="Z138" s="317" t="str">
        <f t="shared" si="349"/>
        <v>#DIV/0!</v>
      </c>
      <c r="AA138" s="180"/>
      <c r="AB138" s="13"/>
      <c r="AC138" s="13"/>
      <c r="AD138" s="13"/>
      <c r="AE138" s="13"/>
      <c r="AF138" s="13"/>
      <c r="AG138" s="13"/>
    </row>
    <row r="139" ht="30.0" customHeight="1">
      <c r="A139" s="217" t="s">
        <v>315</v>
      </c>
      <c r="B139" s="218"/>
      <c r="C139" s="219"/>
      <c r="D139" s="220"/>
      <c r="E139" s="224">
        <f>SUM(E133:E137)</f>
        <v>28</v>
      </c>
      <c r="F139" s="242"/>
      <c r="G139" s="223">
        <f>SUM(G133:G138)</f>
        <v>83500</v>
      </c>
      <c r="H139" s="224">
        <f>SUM(H133:H137)</f>
        <v>32</v>
      </c>
      <c r="I139" s="242"/>
      <c r="J139" s="223">
        <f>SUM(J133:J138)</f>
        <v>82989.9996</v>
      </c>
      <c r="K139" s="243">
        <f>SUM(K133:K137)</f>
        <v>0</v>
      </c>
      <c r="L139" s="242"/>
      <c r="M139" s="223">
        <f>SUM(M133:M138)</f>
        <v>0</v>
      </c>
      <c r="N139" s="243">
        <f>SUM(N133:N137)</f>
        <v>0</v>
      </c>
      <c r="O139" s="242"/>
      <c r="P139" s="223">
        <f>SUM(P133:P138)</f>
        <v>0</v>
      </c>
      <c r="Q139" s="243">
        <f>SUM(Q133:Q137)</f>
        <v>0</v>
      </c>
      <c r="R139" s="242"/>
      <c r="S139" s="223">
        <f>SUM(S133:S138)</f>
        <v>0</v>
      </c>
      <c r="T139" s="243">
        <f>SUM(T133:T137)</f>
        <v>0</v>
      </c>
      <c r="U139" s="242"/>
      <c r="V139" s="225">
        <f t="shared" ref="V139:X139" si="350">SUM(V133:V138)</f>
        <v>0</v>
      </c>
      <c r="W139" s="345">
        <f t="shared" si="350"/>
        <v>83500</v>
      </c>
      <c r="X139" s="322">
        <f t="shared" si="350"/>
        <v>82989.9996</v>
      </c>
      <c r="Y139" s="322">
        <f t="shared" si="348"/>
        <v>510.0004</v>
      </c>
      <c r="Z139" s="346">
        <f t="shared" si="349"/>
        <v>0.006107789222</v>
      </c>
      <c r="AA139" s="323"/>
      <c r="AB139" s="13"/>
      <c r="AC139" s="13"/>
      <c r="AD139" s="13"/>
      <c r="AE139" s="13"/>
      <c r="AF139" s="13"/>
      <c r="AG139" s="13"/>
    </row>
    <row r="140" ht="30.0" customHeight="1">
      <c r="A140" s="229" t="s">
        <v>75</v>
      </c>
      <c r="B140" s="302">
        <v>10.0</v>
      </c>
      <c r="C140" s="379" t="s">
        <v>316</v>
      </c>
      <c r="D140" s="232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347"/>
      <c r="X140" s="347"/>
      <c r="Y140" s="233"/>
      <c r="Z140" s="347"/>
      <c r="AA140" s="348"/>
      <c r="AB140" s="13"/>
      <c r="AC140" s="13"/>
      <c r="AD140" s="13"/>
      <c r="AE140" s="13"/>
      <c r="AF140" s="13"/>
      <c r="AG140" s="13"/>
    </row>
    <row r="141" ht="30.0" customHeight="1">
      <c r="A141" s="195" t="s">
        <v>80</v>
      </c>
      <c r="B141" s="397">
        <v>43840.0</v>
      </c>
      <c r="C141" s="405" t="s">
        <v>317</v>
      </c>
      <c r="D141" s="406"/>
      <c r="E141" s="407"/>
      <c r="F141" s="202"/>
      <c r="G141" s="203">
        <f t="shared" ref="G141:G145" si="351">E141*F141</f>
        <v>0</v>
      </c>
      <c r="H141" s="407"/>
      <c r="I141" s="202"/>
      <c r="J141" s="203">
        <f t="shared" ref="J141:J145" si="352">H141*I141</f>
        <v>0</v>
      </c>
      <c r="K141" s="201"/>
      <c r="L141" s="202"/>
      <c r="M141" s="203">
        <f t="shared" ref="M141:M145" si="353">K141*L141</f>
        <v>0</v>
      </c>
      <c r="N141" s="201"/>
      <c r="O141" s="202"/>
      <c r="P141" s="203">
        <f t="shared" ref="P141:P145" si="354">N141*O141</f>
        <v>0</v>
      </c>
      <c r="Q141" s="201"/>
      <c r="R141" s="202"/>
      <c r="S141" s="203">
        <f t="shared" ref="S141:S145" si="355">Q141*R141</f>
        <v>0</v>
      </c>
      <c r="T141" s="201"/>
      <c r="U141" s="202"/>
      <c r="V141" s="408">
        <f t="shared" ref="V141:V145" si="356">T141*U141</f>
        <v>0</v>
      </c>
      <c r="W141" s="409">
        <f t="shared" ref="W141:W145" si="357">G141+M141+S141</f>
        <v>0</v>
      </c>
      <c r="X141" s="395">
        <f t="shared" ref="X141:X145" si="358">J141+P141+V141</f>
        <v>0</v>
      </c>
      <c r="Y141" s="395">
        <f t="shared" ref="Y141:Y146" si="359">W141-X141</f>
        <v>0</v>
      </c>
      <c r="Z141" s="410" t="str">
        <f t="shared" ref="Z141:Z146" si="360">Y141/W141</f>
        <v>#DIV/0!</v>
      </c>
      <c r="AA141" s="411"/>
      <c r="AB141" s="169"/>
      <c r="AC141" s="169"/>
      <c r="AD141" s="169"/>
      <c r="AE141" s="169"/>
      <c r="AF141" s="169"/>
      <c r="AG141" s="169"/>
    </row>
    <row r="142" ht="30.0" customHeight="1">
      <c r="A142" s="195" t="s">
        <v>80</v>
      </c>
      <c r="B142" s="397">
        <v>43871.0</v>
      </c>
      <c r="C142" s="405" t="s">
        <v>317</v>
      </c>
      <c r="D142" s="412"/>
      <c r="E142" s="400"/>
      <c r="F142" s="163"/>
      <c r="G142" s="161">
        <f t="shared" si="351"/>
        <v>0</v>
      </c>
      <c r="H142" s="400"/>
      <c r="I142" s="163"/>
      <c r="J142" s="161">
        <f t="shared" si="352"/>
        <v>0</v>
      </c>
      <c r="K142" s="162"/>
      <c r="L142" s="163"/>
      <c r="M142" s="161">
        <f t="shared" si="353"/>
        <v>0</v>
      </c>
      <c r="N142" s="162"/>
      <c r="O142" s="163"/>
      <c r="P142" s="161">
        <f t="shared" si="354"/>
        <v>0</v>
      </c>
      <c r="Q142" s="162"/>
      <c r="R142" s="163"/>
      <c r="S142" s="161">
        <f t="shared" si="355"/>
        <v>0</v>
      </c>
      <c r="T142" s="162"/>
      <c r="U142" s="163"/>
      <c r="V142" s="413">
        <f t="shared" si="356"/>
        <v>0</v>
      </c>
      <c r="W142" s="414">
        <f t="shared" si="357"/>
        <v>0</v>
      </c>
      <c r="X142" s="165">
        <f t="shared" si="358"/>
        <v>0</v>
      </c>
      <c r="Y142" s="165">
        <f t="shared" si="359"/>
        <v>0</v>
      </c>
      <c r="Z142" s="166" t="str">
        <f t="shared" si="360"/>
        <v>#DIV/0!</v>
      </c>
      <c r="AA142" s="167"/>
      <c r="AB142" s="169"/>
      <c r="AC142" s="169"/>
      <c r="AD142" s="169"/>
      <c r="AE142" s="169"/>
      <c r="AF142" s="169"/>
      <c r="AG142" s="169"/>
    </row>
    <row r="143" ht="30.0" customHeight="1">
      <c r="A143" s="195" t="s">
        <v>80</v>
      </c>
      <c r="B143" s="397">
        <v>43900.0</v>
      </c>
      <c r="C143" s="405" t="s">
        <v>317</v>
      </c>
      <c r="D143" s="412"/>
      <c r="E143" s="400"/>
      <c r="F143" s="163"/>
      <c r="G143" s="161">
        <f t="shared" si="351"/>
        <v>0</v>
      </c>
      <c r="H143" s="400"/>
      <c r="I143" s="163"/>
      <c r="J143" s="161">
        <f t="shared" si="352"/>
        <v>0</v>
      </c>
      <c r="K143" s="162"/>
      <c r="L143" s="163"/>
      <c r="M143" s="161">
        <f t="shared" si="353"/>
        <v>0</v>
      </c>
      <c r="N143" s="162"/>
      <c r="O143" s="163"/>
      <c r="P143" s="161">
        <f t="shared" si="354"/>
        <v>0</v>
      </c>
      <c r="Q143" s="162"/>
      <c r="R143" s="163"/>
      <c r="S143" s="161">
        <f t="shared" si="355"/>
        <v>0</v>
      </c>
      <c r="T143" s="162"/>
      <c r="U143" s="163"/>
      <c r="V143" s="413">
        <f t="shared" si="356"/>
        <v>0</v>
      </c>
      <c r="W143" s="414">
        <f t="shared" si="357"/>
        <v>0</v>
      </c>
      <c r="X143" s="165">
        <f t="shared" si="358"/>
        <v>0</v>
      </c>
      <c r="Y143" s="165">
        <f t="shared" si="359"/>
        <v>0</v>
      </c>
      <c r="Z143" s="166" t="str">
        <f t="shared" si="360"/>
        <v>#DIV/0!</v>
      </c>
      <c r="AA143" s="167"/>
      <c r="AB143" s="169"/>
      <c r="AC143" s="169"/>
      <c r="AD143" s="169"/>
      <c r="AE143" s="169"/>
      <c r="AF143" s="169"/>
      <c r="AG143" s="169"/>
    </row>
    <row r="144" ht="30.0" customHeight="1">
      <c r="A144" s="207" t="s">
        <v>80</v>
      </c>
      <c r="B144" s="415">
        <v>43931.0</v>
      </c>
      <c r="C144" s="209" t="s">
        <v>318</v>
      </c>
      <c r="D144" s="416" t="s">
        <v>83</v>
      </c>
      <c r="E144" s="403"/>
      <c r="F144" s="178"/>
      <c r="G144" s="161">
        <f t="shared" si="351"/>
        <v>0</v>
      </c>
      <c r="H144" s="403"/>
      <c r="I144" s="178"/>
      <c r="J144" s="161">
        <f t="shared" si="352"/>
        <v>0</v>
      </c>
      <c r="K144" s="177"/>
      <c r="L144" s="178"/>
      <c r="M144" s="179">
        <f t="shared" si="353"/>
        <v>0</v>
      </c>
      <c r="N144" s="177"/>
      <c r="O144" s="178"/>
      <c r="P144" s="179">
        <f t="shared" si="354"/>
        <v>0</v>
      </c>
      <c r="Q144" s="177"/>
      <c r="R144" s="178"/>
      <c r="S144" s="179">
        <f t="shared" si="355"/>
        <v>0</v>
      </c>
      <c r="T144" s="177"/>
      <c r="U144" s="178"/>
      <c r="V144" s="417">
        <f t="shared" si="356"/>
        <v>0</v>
      </c>
      <c r="W144" s="418">
        <f t="shared" si="357"/>
        <v>0</v>
      </c>
      <c r="X144" s="165">
        <f t="shared" si="358"/>
        <v>0</v>
      </c>
      <c r="Y144" s="165">
        <f t="shared" si="359"/>
        <v>0</v>
      </c>
      <c r="Z144" s="166" t="str">
        <f t="shared" si="360"/>
        <v>#DIV/0!</v>
      </c>
      <c r="AA144" s="316"/>
      <c r="AB144" s="169"/>
      <c r="AC144" s="169"/>
      <c r="AD144" s="169"/>
      <c r="AE144" s="169"/>
      <c r="AF144" s="169"/>
      <c r="AG144" s="169"/>
    </row>
    <row r="145" ht="30.0" customHeight="1">
      <c r="A145" s="207" t="s">
        <v>80</v>
      </c>
      <c r="B145" s="419">
        <v>43961.0</v>
      </c>
      <c r="C145" s="404" t="s">
        <v>319</v>
      </c>
      <c r="D145" s="420"/>
      <c r="E145" s="177"/>
      <c r="F145" s="178">
        <v>0.22</v>
      </c>
      <c r="G145" s="179">
        <f t="shared" si="351"/>
        <v>0</v>
      </c>
      <c r="H145" s="177"/>
      <c r="I145" s="178">
        <v>0.22</v>
      </c>
      <c r="J145" s="179">
        <f t="shared" si="352"/>
        <v>0</v>
      </c>
      <c r="K145" s="177"/>
      <c r="L145" s="178">
        <v>0.22</v>
      </c>
      <c r="M145" s="179">
        <f t="shared" si="353"/>
        <v>0</v>
      </c>
      <c r="N145" s="177"/>
      <c r="O145" s="178">
        <v>0.22</v>
      </c>
      <c r="P145" s="179">
        <f t="shared" si="354"/>
        <v>0</v>
      </c>
      <c r="Q145" s="177"/>
      <c r="R145" s="178">
        <v>0.22</v>
      </c>
      <c r="S145" s="179">
        <f t="shared" si="355"/>
        <v>0</v>
      </c>
      <c r="T145" s="177"/>
      <c r="U145" s="178">
        <v>0.22</v>
      </c>
      <c r="V145" s="417">
        <f t="shared" si="356"/>
        <v>0</v>
      </c>
      <c r="W145" s="421">
        <f t="shared" si="357"/>
        <v>0</v>
      </c>
      <c r="X145" s="422">
        <f t="shared" si="358"/>
        <v>0</v>
      </c>
      <c r="Y145" s="422">
        <f t="shared" si="359"/>
        <v>0</v>
      </c>
      <c r="Z145" s="423" t="str">
        <f t="shared" si="360"/>
        <v>#DIV/0!</v>
      </c>
      <c r="AA145" s="424"/>
      <c r="AB145" s="13"/>
      <c r="AC145" s="13"/>
      <c r="AD145" s="13"/>
      <c r="AE145" s="13"/>
      <c r="AF145" s="13"/>
      <c r="AG145" s="13"/>
    </row>
    <row r="146" ht="30.0" customHeight="1">
      <c r="A146" s="217" t="s">
        <v>320</v>
      </c>
      <c r="B146" s="218"/>
      <c r="C146" s="219"/>
      <c r="D146" s="220"/>
      <c r="E146" s="224">
        <f>SUM(E141:E144)</f>
        <v>0</v>
      </c>
      <c r="F146" s="242"/>
      <c r="G146" s="223">
        <f>SUM(G141:G145)</f>
        <v>0</v>
      </c>
      <c r="H146" s="224">
        <f>SUM(H141:H144)</f>
        <v>0</v>
      </c>
      <c r="I146" s="242"/>
      <c r="J146" s="223">
        <f>SUM(J141:J145)</f>
        <v>0</v>
      </c>
      <c r="K146" s="243">
        <f>SUM(K141:K144)</f>
        <v>0</v>
      </c>
      <c r="L146" s="242"/>
      <c r="M146" s="223">
        <f>SUM(M141:M145)</f>
        <v>0</v>
      </c>
      <c r="N146" s="243">
        <f>SUM(N141:N144)</f>
        <v>0</v>
      </c>
      <c r="O146" s="242"/>
      <c r="P146" s="223">
        <f>SUM(P141:P145)</f>
        <v>0</v>
      </c>
      <c r="Q146" s="243">
        <f>SUM(Q141:Q144)</f>
        <v>0</v>
      </c>
      <c r="R146" s="242"/>
      <c r="S146" s="223">
        <f>SUM(S141:S145)</f>
        <v>0</v>
      </c>
      <c r="T146" s="243">
        <f>SUM(T141:T144)</f>
        <v>0</v>
      </c>
      <c r="U146" s="242"/>
      <c r="V146" s="225">
        <f t="shared" ref="V146:X146" si="361">SUM(V141:V145)</f>
        <v>0</v>
      </c>
      <c r="W146" s="345">
        <f t="shared" si="361"/>
        <v>0</v>
      </c>
      <c r="X146" s="322">
        <f t="shared" si="361"/>
        <v>0</v>
      </c>
      <c r="Y146" s="322">
        <f t="shared" si="359"/>
        <v>0</v>
      </c>
      <c r="Z146" s="322" t="str">
        <f t="shared" si="360"/>
        <v>#DIV/0!</v>
      </c>
      <c r="AA146" s="323"/>
      <c r="AB146" s="13"/>
      <c r="AC146" s="13"/>
      <c r="AD146" s="13"/>
      <c r="AE146" s="13"/>
      <c r="AF146" s="13"/>
      <c r="AG146" s="13"/>
    </row>
    <row r="147" ht="30.0" customHeight="1">
      <c r="A147" s="229" t="s">
        <v>75</v>
      </c>
      <c r="B147" s="302">
        <v>11.0</v>
      </c>
      <c r="C147" s="231" t="s">
        <v>321</v>
      </c>
      <c r="D147" s="232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347"/>
      <c r="X147" s="347"/>
      <c r="Y147" s="233"/>
      <c r="Z147" s="347"/>
      <c r="AA147" s="348"/>
      <c r="AB147" s="13"/>
      <c r="AC147" s="13"/>
      <c r="AD147" s="13"/>
      <c r="AE147" s="13"/>
      <c r="AF147" s="13"/>
      <c r="AG147" s="13"/>
    </row>
    <row r="148" ht="30.0" customHeight="1">
      <c r="A148" s="425" t="s">
        <v>80</v>
      </c>
      <c r="B148" s="397">
        <v>43841.0</v>
      </c>
      <c r="C148" s="405" t="s">
        <v>322</v>
      </c>
      <c r="D148" s="200" t="s">
        <v>122</v>
      </c>
      <c r="E148" s="201"/>
      <c r="F148" s="202"/>
      <c r="G148" s="203">
        <f t="shared" ref="G148:G149" si="362">E148*F148</f>
        <v>0</v>
      </c>
      <c r="H148" s="201"/>
      <c r="I148" s="202"/>
      <c r="J148" s="203">
        <f t="shared" ref="J148:J149" si="363">H148*I148</f>
        <v>0</v>
      </c>
      <c r="K148" s="201"/>
      <c r="L148" s="202"/>
      <c r="M148" s="203">
        <f t="shared" ref="M148:M149" si="364">K148*L148</f>
        <v>0</v>
      </c>
      <c r="N148" s="201"/>
      <c r="O148" s="202"/>
      <c r="P148" s="203">
        <f t="shared" ref="P148:P149" si="365">N148*O148</f>
        <v>0</v>
      </c>
      <c r="Q148" s="201"/>
      <c r="R148" s="202"/>
      <c r="S148" s="203">
        <f t="shared" ref="S148:S149" si="366">Q148*R148</f>
        <v>0</v>
      </c>
      <c r="T148" s="201"/>
      <c r="U148" s="202"/>
      <c r="V148" s="408">
        <f t="shared" ref="V148:V149" si="367">T148*U148</f>
        <v>0</v>
      </c>
      <c r="W148" s="409">
        <f t="shared" ref="W148:W149" si="368">G148+M148+S148</f>
        <v>0</v>
      </c>
      <c r="X148" s="395">
        <f t="shared" ref="X148:X149" si="369">J148+P148+V148</f>
        <v>0</v>
      </c>
      <c r="Y148" s="395">
        <f t="shared" ref="Y148:Y150" si="370">W148-X148</f>
        <v>0</v>
      </c>
      <c r="Z148" s="410" t="str">
        <f t="shared" ref="Z148:Z150" si="371">Y148/W148</f>
        <v>#DIV/0!</v>
      </c>
      <c r="AA148" s="411"/>
      <c r="AB148" s="169"/>
      <c r="AC148" s="169"/>
      <c r="AD148" s="169"/>
      <c r="AE148" s="169"/>
      <c r="AF148" s="169"/>
      <c r="AG148" s="169"/>
    </row>
    <row r="149" ht="30.0" customHeight="1">
      <c r="A149" s="426" t="s">
        <v>80</v>
      </c>
      <c r="B149" s="397">
        <v>43872.0</v>
      </c>
      <c r="C149" s="209" t="s">
        <v>322</v>
      </c>
      <c r="D149" s="210" t="s">
        <v>122</v>
      </c>
      <c r="E149" s="177"/>
      <c r="F149" s="178"/>
      <c r="G149" s="161">
        <f t="shared" si="362"/>
        <v>0</v>
      </c>
      <c r="H149" s="177"/>
      <c r="I149" s="178"/>
      <c r="J149" s="161">
        <f t="shared" si="363"/>
        <v>0</v>
      </c>
      <c r="K149" s="177"/>
      <c r="L149" s="178"/>
      <c r="M149" s="179">
        <f t="shared" si="364"/>
        <v>0</v>
      </c>
      <c r="N149" s="177"/>
      <c r="O149" s="178"/>
      <c r="P149" s="179">
        <f t="shared" si="365"/>
        <v>0</v>
      </c>
      <c r="Q149" s="177"/>
      <c r="R149" s="178"/>
      <c r="S149" s="179">
        <f t="shared" si="366"/>
        <v>0</v>
      </c>
      <c r="T149" s="177"/>
      <c r="U149" s="178"/>
      <c r="V149" s="417">
        <f t="shared" si="367"/>
        <v>0</v>
      </c>
      <c r="W149" s="427">
        <f t="shared" si="368"/>
        <v>0</v>
      </c>
      <c r="X149" s="422">
        <f t="shared" si="369"/>
        <v>0</v>
      </c>
      <c r="Y149" s="422">
        <f t="shared" si="370"/>
        <v>0</v>
      </c>
      <c r="Z149" s="423" t="str">
        <f t="shared" si="371"/>
        <v>#DIV/0!</v>
      </c>
      <c r="AA149" s="424"/>
      <c r="AB149" s="168"/>
      <c r="AC149" s="169"/>
      <c r="AD149" s="169"/>
      <c r="AE149" s="169"/>
      <c r="AF149" s="169"/>
      <c r="AG149" s="169"/>
    </row>
    <row r="150" ht="30.0" customHeight="1">
      <c r="A150" s="428" t="s">
        <v>323</v>
      </c>
      <c r="B150" s="429"/>
      <c r="C150" s="429"/>
      <c r="D150" s="430"/>
      <c r="E150" s="224">
        <f>SUM(E148:E149)</f>
        <v>0</v>
      </c>
      <c r="F150" s="242"/>
      <c r="G150" s="223">
        <f t="shared" ref="G150:H150" si="372">SUM(G148:G149)</f>
        <v>0</v>
      </c>
      <c r="H150" s="224">
        <f t="shared" si="372"/>
        <v>0</v>
      </c>
      <c r="I150" s="242"/>
      <c r="J150" s="223">
        <f t="shared" ref="J150:K150" si="373">SUM(J148:J149)</f>
        <v>0</v>
      </c>
      <c r="K150" s="243">
        <f t="shared" si="373"/>
        <v>0</v>
      </c>
      <c r="L150" s="242"/>
      <c r="M150" s="223">
        <f t="shared" ref="M150:N150" si="374">SUM(M148:M149)</f>
        <v>0</v>
      </c>
      <c r="N150" s="243">
        <f t="shared" si="374"/>
        <v>0</v>
      </c>
      <c r="O150" s="242"/>
      <c r="P150" s="223">
        <f t="shared" ref="P150:Q150" si="375">SUM(P148:P149)</f>
        <v>0</v>
      </c>
      <c r="Q150" s="243">
        <f t="shared" si="375"/>
        <v>0</v>
      </c>
      <c r="R150" s="242"/>
      <c r="S150" s="223">
        <f t="shared" ref="S150:T150" si="376">SUM(S148:S149)</f>
        <v>0</v>
      </c>
      <c r="T150" s="243">
        <f t="shared" si="376"/>
        <v>0</v>
      </c>
      <c r="U150" s="242"/>
      <c r="V150" s="225">
        <f t="shared" ref="V150:X150" si="377">SUM(V148:V149)</f>
        <v>0</v>
      </c>
      <c r="W150" s="345">
        <f t="shared" si="377"/>
        <v>0</v>
      </c>
      <c r="X150" s="322">
        <f t="shared" si="377"/>
        <v>0</v>
      </c>
      <c r="Y150" s="322">
        <f t="shared" si="370"/>
        <v>0</v>
      </c>
      <c r="Z150" s="322" t="str">
        <f t="shared" si="371"/>
        <v>#DIV/0!</v>
      </c>
      <c r="AA150" s="323"/>
      <c r="AB150" s="13"/>
      <c r="AC150" s="13"/>
      <c r="AD150" s="13"/>
      <c r="AE150" s="13"/>
      <c r="AF150" s="13"/>
      <c r="AG150" s="13"/>
    </row>
    <row r="151" ht="30.0" customHeight="1">
      <c r="A151" s="301" t="s">
        <v>75</v>
      </c>
      <c r="B151" s="302">
        <v>12.0</v>
      </c>
      <c r="C151" s="303" t="s">
        <v>324</v>
      </c>
      <c r="D151" s="431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347"/>
      <c r="X151" s="347"/>
      <c r="Y151" s="233"/>
      <c r="Z151" s="347"/>
      <c r="AA151" s="348"/>
      <c r="AB151" s="13"/>
      <c r="AC151" s="13"/>
      <c r="AD151" s="13"/>
      <c r="AE151" s="13"/>
      <c r="AF151" s="13"/>
      <c r="AG151" s="13"/>
    </row>
    <row r="152" ht="30.0" customHeight="1">
      <c r="A152" s="198" t="s">
        <v>80</v>
      </c>
      <c r="B152" s="432">
        <v>43842.0</v>
      </c>
      <c r="C152" s="433" t="s">
        <v>325</v>
      </c>
      <c r="D152" s="406" t="s">
        <v>170</v>
      </c>
      <c r="E152" s="407"/>
      <c r="F152" s="202"/>
      <c r="G152" s="203">
        <f t="shared" ref="G152:G155" si="378">E152*F152</f>
        <v>0</v>
      </c>
      <c r="H152" s="407"/>
      <c r="I152" s="202"/>
      <c r="J152" s="203">
        <f t="shared" ref="J152:J155" si="379">H152*I152</f>
        <v>0</v>
      </c>
      <c r="K152" s="201"/>
      <c r="L152" s="202"/>
      <c r="M152" s="203">
        <f t="shared" ref="M152:M155" si="380">K152*L152</f>
        <v>0</v>
      </c>
      <c r="N152" s="201"/>
      <c r="O152" s="202"/>
      <c r="P152" s="203">
        <f t="shared" ref="P152:P155" si="381">N152*O152</f>
        <v>0</v>
      </c>
      <c r="Q152" s="201"/>
      <c r="R152" s="202"/>
      <c r="S152" s="203">
        <f t="shared" ref="S152:S155" si="382">Q152*R152</f>
        <v>0</v>
      </c>
      <c r="T152" s="201"/>
      <c r="U152" s="202"/>
      <c r="V152" s="408">
        <f t="shared" ref="V152:V155" si="383">T152*U152</f>
        <v>0</v>
      </c>
      <c r="W152" s="409">
        <f t="shared" ref="W152:W155" si="384">G152+M152+S152</f>
        <v>0</v>
      </c>
      <c r="X152" s="395">
        <f t="shared" ref="X152:X155" si="385">J152+P152+V152</f>
        <v>0</v>
      </c>
      <c r="Y152" s="395">
        <f t="shared" ref="Y152:Y156" si="386">W152-X152</f>
        <v>0</v>
      </c>
      <c r="Z152" s="410" t="str">
        <f t="shared" ref="Z152:Z156" si="387">Y152/W152</f>
        <v>#DIV/0!</v>
      </c>
      <c r="AA152" s="434"/>
      <c r="AB152" s="168"/>
      <c r="AC152" s="169"/>
      <c r="AD152" s="169"/>
      <c r="AE152" s="169"/>
      <c r="AF152" s="169"/>
      <c r="AG152" s="169"/>
    </row>
    <row r="153" ht="30.0" customHeight="1">
      <c r="A153" s="195" t="s">
        <v>80</v>
      </c>
      <c r="B153" s="397">
        <v>43873.0</v>
      </c>
      <c r="C153" s="240" t="s">
        <v>326</v>
      </c>
      <c r="D153" s="412" t="s">
        <v>288</v>
      </c>
      <c r="E153" s="400"/>
      <c r="F153" s="163"/>
      <c r="G153" s="161">
        <f t="shared" si="378"/>
        <v>0</v>
      </c>
      <c r="H153" s="400"/>
      <c r="I153" s="163"/>
      <c r="J153" s="161">
        <f t="shared" si="379"/>
        <v>0</v>
      </c>
      <c r="K153" s="162"/>
      <c r="L153" s="163"/>
      <c r="M153" s="161">
        <f t="shared" si="380"/>
        <v>0</v>
      </c>
      <c r="N153" s="162"/>
      <c r="O153" s="163"/>
      <c r="P153" s="161">
        <f t="shared" si="381"/>
        <v>0</v>
      </c>
      <c r="Q153" s="162"/>
      <c r="R153" s="163"/>
      <c r="S153" s="161">
        <f t="shared" si="382"/>
        <v>0</v>
      </c>
      <c r="T153" s="162"/>
      <c r="U153" s="163"/>
      <c r="V153" s="413">
        <f t="shared" si="383"/>
        <v>0</v>
      </c>
      <c r="W153" s="435">
        <f t="shared" si="384"/>
        <v>0</v>
      </c>
      <c r="X153" s="165">
        <f t="shared" si="385"/>
        <v>0</v>
      </c>
      <c r="Y153" s="165">
        <f t="shared" si="386"/>
        <v>0</v>
      </c>
      <c r="Z153" s="166" t="str">
        <f t="shared" si="387"/>
        <v>#DIV/0!</v>
      </c>
      <c r="AA153" s="436"/>
      <c r="AB153" s="169"/>
      <c r="AC153" s="169"/>
      <c r="AD153" s="169"/>
      <c r="AE153" s="169"/>
      <c r="AF153" s="169"/>
      <c r="AG153" s="169"/>
    </row>
    <row r="154" ht="30.0" customHeight="1">
      <c r="A154" s="207" t="s">
        <v>80</v>
      </c>
      <c r="B154" s="415">
        <v>43902.0</v>
      </c>
      <c r="C154" s="209" t="s">
        <v>327</v>
      </c>
      <c r="D154" s="416" t="s">
        <v>288</v>
      </c>
      <c r="E154" s="403"/>
      <c r="F154" s="178"/>
      <c r="G154" s="179">
        <f t="shared" si="378"/>
        <v>0</v>
      </c>
      <c r="H154" s="403"/>
      <c r="I154" s="178"/>
      <c r="J154" s="179">
        <f t="shared" si="379"/>
        <v>0</v>
      </c>
      <c r="K154" s="177"/>
      <c r="L154" s="178"/>
      <c r="M154" s="179">
        <f t="shared" si="380"/>
        <v>0</v>
      </c>
      <c r="N154" s="177"/>
      <c r="O154" s="178"/>
      <c r="P154" s="179">
        <f t="shared" si="381"/>
        <v>0</v>
      </c>
      <c r="Q154" s="177"/>
      <c r="R154" s="178"/>
      <c r="S154" s="179">
        <f t="shared" si="382"/>
        <v>0</v>
      </c>
      <c r="T154" s="177"/>
      <c r="U154" s="178"/>
      <c r="V154" s="417">
        <f t="shared" si="383"/>
        <v>0</v>
      </c>
      <c r="W154" s="418">
        <f t="shared" si="384"/>
        <v>0</v>
      </c>
      <c r="X154" s="165">
        <f t="shared" si="385"/>
        <v>0</v>
      </c>
      <c r="Y154" s="165">
        <f t="shared" si="386"/>
        <v>0</v>
      </c>
      <c r="Z154" s="166" t="str">
        <f t="shared" si="387"/>
        <v>#DIV/0!</v>
      </c>
      <c r="AA154" s="437"/>
      <c r="AB154" s="169"/>
      <c r="AC154" s="169"/>
      <c r="AD154" s="169"/>
      <c r="AE154" s="169"/>
      <c r="AF154" s="169"/>
      <c r="AG154" s="169"/>
    </row>
    <row r="155" ht="30.0" customHeight="1">
      <c r="A155" s="207" t="s">
        <v>80</v>
      </c>
      <c r="B155" s="415">
        <v>43933.0</v>
      </c>
      <c r="C155" s="404" t="s">
        <v>328</v>
      </c>
      <c r="D155" s="420"/>
      <c r="E155" s="403"/>
      <c r="F155" s="178">
        <v>0.22</v>
      </c>
      <c r="G155" s="179">
        <f t="shared" si="378"/>
        <v>0</v>
      </c>
      <c r="H155" s="403"/>
      <c r="I155" s="178">
        <v>0.22</v>
      </c>
      <c r="J155" s="179">
        <f t="shared" si="379"/>
        <v>0</v>
      </c>
      <c r="K155" s="177"/>
      <c r="L155" s="178">
        <v>0.22</v>
      </c>
      <c r="M155" s="179">
        <f t="shared" si="380"/>
        <v>0</v>
      </c>
      <c r="N155" s="177"/>
      <c r="O155" s="178">
        <v>0.22</v>
      </c>
      <c r="P155" s="179">
        <f t="shared" si="381"/>
        <v>0</v>
      </c>
      <c r="Q155" s="177"/>
      <c r="R155" s="178">
        <v>0.22</v>
      </c>
      <c r="S155" s="179">
        <f t="shared" si="382"/>
        <v>0</v>
      </c>
      <c r="T155" s="177"/>
      <c r="U155" s="178">
        <v>0.22</v>
      </c>
      <c r="V155" s="417">
        <f t="shared" si="383"/>
        <v>0</v>
      </c>
      <c r="W155" s="421">
        <f t="shared" si="384"/>
        <v>0</v>
      </c>
      <c r="X155" s="422">
        <f t="shared" si="385"/>
        <v>0</v>
      </c>
      <c r="Y155" s="422">
        <f t="shared" si="386"/>
        <v>0</v>
      </c>
      <c r="Z155" s="423" t="str">
        <f t="shared" si="387"/>
        <v>#DIV/0!</v>
      </c>
      <c r="AA155" s="216"/>
      <c r="AB155" s="13"/>
      <c r="AC155" s="13"/>
      <c r="AD155" s="13"/>
      <c r="AE155" s="13"/>
      <c r="AF155" s="13"/>
      <c r="AG155" s="13"/>
    </row>
    <row r="156" ht="30.0" customHeight="1">
      <c r="A156" s="217" t="s">
        <v>329</v>
      </c>
      <c r="B156" s="218"/>
      <c r="C156" s="219"/>
      <c r="D156" s="438"/>
      <c r="E156" s="224">
        <f>SUM(E152:E154)</f>
        <v>0</v>
      </c>
      <c r="F156" s="242"/>
      <c r="G156" s="223">
        <f>SUM(G152:G155)</f>
        <v>0</v>
      </c>
      <c r="H156" s="224">
        <f>SUM(H152:H154)</f>
        <v>0</v>
      </c>
      <c r="I156" s="242"/>
      <c r="J156" s="223">
        <f>SUM(J152:J155)</f>
        <v>0</v>
      </c>
      <c r="K156" s="243">
        <f>SUM(K152:K154)</f>
        <v>0</v>
      </c>
      <c r="L156" s="242"/>
      <c r="M156" s="223">
        <f>SUM(M152:M155)</f>
        <v>0</v>
      </c>
      <c r="N156" s="243">
        <f>SUM(N152:N154)</f>
        <v>0</v>
      </c>
      <c r="O156" s="242"/>
      <c r="P156" s="223">
        <f>SUM(P152:P155)</f>
        <v>0</v>
      </c>
      <c r="Q156" s="243">
        <f>SUM(Q152:Q154)</f>
        <v>0</v>
      </c>
      <c r="R156" s="242"/>
      <c r="S156" s="223">
        <f>SUM(S152:S155)</f>
        <v>0</v>
      </c>
      <c r="T156" s="243">
        <f>SUM(T152:T154)</f>
        <v>0</v>
      </c>
      <c r="U156" s="242"/>
      <c r="V156" s="225">
        <f t="shared" ref="V156:X156" si="388">SUM(V152:V155)</f>
        <v>0</v>
      </c>
      <c r="W156" s="345">
        <f t="shared" si="388"/>
        <v>0</v>
      </c>
      <c r="X156" s="322">
        <f t="shared" si="388"/>
        <v>0</v>
      </c>
      <c r="Y156" s="322">
        <f t="shared" si="386"/>
        <v>0</v>
      </c>
      <c r="Z156" s="322" t="str">
        <f t="shared" si="387"/>
        <v>#DIV/0!</v>
      </c>
      <c r="AA156" s="323"/>
      <c r="AB156" s="13"/>
      <c r="AC156" s="13"/>
      <c r="AD156" s="13"/>
      <c r="AE156" s="13"/>
      <c r="AF156" s="13"/>
      <c r="AG156" s="13"/>
    </row>
    <row r="157" ht="30.0" customHeight="1">
      <c r="A157" s="301" t="s">
        <v>75</v>
      </c>
      <c r="B157" s="439">
        <v>13.0</v>
      </c>
      <c r="C157" s="303" t="s">
        <v>330</v>
      </c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347"/>
      <c r="X157" s="347"/>
      <c r="Y157" s="233"/>
      <c r="Z157" s="347"/>
      <c r="AA157" s="348"/>
      <c r="AB157" s="12"/>
      <c r="AC157" s="13"/>
      <c r="AD157" s="13"/>
      <c r="AE157" s="13"/>
      <c r="AF157" s="13"/>
      <c r="AG157" s="13"/>
    </row>
    <row r="158" ht="30.0" customHeight="1">
      <c r="A158" s="143" t="s">
        <v>77</v>
      </c>
      <c r="B158" s="197" t="s">
        <v>331</v>
      </c>
      <c r="C158" s="440" t="s">
        <v>332</v>
      </c>
      <c r="D158" s="185"/>
      <c r="E158" s="186">
        <f>SUM(E159:E161)</f>
        <v>0</v>
      </c>
      <c r="F158" s="187"/>
      <c r="G158" s="188">
        <f>SUM(G159:G162)</f>
        <v>0</v>
      </c>
      <c r="H158" s="186">
        <f>SUM(H159:H161)</f>
        <v>0</v>
      </c>
      <c r="I158" s="187"/>
      <c r="J158" s="188">
        <f>SUM(J159:J162)</f>
        <v>0</v>
      </c>
      <c r="K158" s="186">
        <f>SUM(K159:K161)</f>
        <v>0</v>
      </c>
      <c r="L158" s="187"/>
      <c r="M158" s="188">
        <f>SUM(M159:M162)</f>
        <v>0</v>
      </c>
      <c r="N158" s="186">
        <f>SUM(N159:N161)</f>
        <v>0</v>
      </c>
      <c r="O158" s="187"/>
      <c r="P158" s="188">
        <f>SUM(P159:P162)</f>
        <v>0</v>
      </c>
      <c r="Q158" s="186">
        <f>SUM(Q159:Q161)</f>
        <v>0</v>
      </c>
      <c r="R158" s="187"/>
      <c r="S158" s="188">
        <f>SUM(S159:S162)</f>
        <v>0</v>
      </c>
      <c r="T158" s="186">
        <f>SUM(T159:T161)</f>
        <v>0</v>
      </c>
      <c r="U158" s="187"/>
      <c r="V158" s="441">
        <f t="shared" ref="V158:X158" si="389">SUM(V159:V162)</f>
        <v>0</v>
      </c>
      <c r="W158" s="442">
        <f t="shared" si="389"/>
        <v>0</v>
      </c>
      <c r="X158" s="188">
        <f t="shared" si="389"/>
        <v>0</v>
      </c>
      <c r="Y158" s="188">
        <f t="shared" ref="Y158:Y182" si="390">W158-X158</f>
        <v>0</v>
      </c>
      <c r="Z158" s="188" t="str">
        <f t="shared" ref="Z158:Z183" si="391">Y158/W158</f>
        <v>#DIV/0!</v>
      </c>
      <c r="AA158" s="190"/>
      <c r="AB158" s="153"/>
      <c r="AC158" s="153"/>
      <c r="AD158" s="153"/>
      <c r="AE158" s="153"/>
      <c r="AF158" s="153"/>
      <c r="AG158" s="153"/>
    </row>
    <row r="159" ht="30.0" customHeight="1">
      <c r="A159" s="195" t="s">
        <v>80</v>
      </c>
      <c r="B159" s="155" t="s">
        <v>333</v>
      </c>
      <c r="C159" s="443" t="s">
        <v>334</v>
      </c>
      <c r="D159" s="196" t="s">
        <v>160</v>
      </c>
      <c r="E159" s="162"/>
      <c r="F159" s="163"/>
      <c r="G159" s="161">
        <f t="shared" ref="G159:G162" si="392">E159*F159</f>
        <v>0</v>
      </c>
      <c r="H159" s="162"/>
      <c r="I159" s="163"/>
      <c r="J159" s="161">
        <f t="shared" ref="J159:J162" si="393">H159*I159</f>
        <v>0</v>
      </c>
      <c r="K159" s="162"/>
      <c r="L159" s="163"/>
      <c r="M159" s="161">
        <f t="shared" ref="M159:M162" si="394">K159*L159</f>
        <v>0</v>
      </c>
      <c r="N159" s="162"/>
      <c r="O159" s="163"/>
      <c r="P159" s="161">
        <f t="shared" ref="P159:P162" si="395">N159*O159</f>
        <v>0</v>
      </c>
      <c r="Q159" s="162"/>
      <c r="R159" s="163"/>
      <c r="S159" s="161">
        <f t="shared" ref="S159:S162" si="396">Q159*R159</f>
        <v>0</v>
      </c>
      <c r="T159" s="162"/>
      <c r="U159" s="163"/>
      <c r="V159" s="413">
        <f t="shared" ref="V159:V162" si="397">T159*U159</f>
        <v>0</v>
      </c>
      <c r="W159" s="414">
        <f t="shared" ref="W159:W162" si="398">G159+M159+S159</f>
        <v>0</v>
      </c>
      <c r="X159" s="165">
        <f t="shared" ref="X159:X162" si="399">J159+P159+V159</f>
        <v>0</v>
      </c>
      <c r="Y159" s="165">
        <f t="shared" si="390"/>
        <v>0</v>
      </c>
      <c r="Z159" s="166" t="str">
        <f t="shared" si="391"/>
        <v>#DIV/0!</v>
      </c>
      <c r="AA159" s="167"/>
      <c r="AB159" s="169"/>
      <c r="AC159" s="169"/>
      <c r="AD159" s="169"/>
      <c r="AE159" s="169"/>
      <c r="AF159" s="169"/>
      <c r="AG159" s="169"/>
    </row>
    <row r="160" ht="30.0" customHeight="1">
      <c r="A160" s="195" t="s">
        <v>80</v>
      </c>
      <c r="B160" s="155" t="s">
        <v>335</v>
      </c>
      <c r="C160" s="444" t="s">
        <v>336</v>
      </c>
      <c r="D160" s="196" t="s">
        <v>160</v>
      </c>
      <c r="E160" s="162"/>
      <c r="F160" s="163"/>
      <c r="G160" s="161">
        <f t="shared" si="392"/>
        <v>0</v>
      </c>
      <c r="H160" s="162"/>
      <c r="I160" s="163"/>
      <c r="J160" s="161">
        <f t="shared" si="393"/>
        <v>0</v>
      </c>
      <c r="K160" s="162"/>
      <c r="L160" s="163"/>
      <c r="M160" s="161">
        <f t="shared" si="394"/>
        <v>0</v>
      </c>
      <c r="N160" s="162"/>
      <c r="O160" s="163"/>
      <c r="P160" s="161">
        <f t="shared" si="395"/>
        <v>0</v>
      </c>
      <c r="Q160" s="162"/>
      <c r="R160" s="163"/>
      <c r="S160" s="161">
        <f t="shared" si="396"/>
        <v>0</v>
      </c>
      <c r="T160" s="162"/>
      <c r="U160" s="163"/>
      <c r="V160" s="413">
        <f t="shared" si="397"/>
        <v>0</v>
      </c>
      <c r="W160" s="414">
        <f t="shared" si="398"/>
        <v>0</v>
      </c>
      <c r="X160" s="165">
        <f t="shared" si="399"/>
        <v>0</v>
      </c>
      <c r="Y160" s="165">
        <f t="shared" si="390"/>
        <v>0</v>
      </c>
      <c r="Z160" s="166" t="str">
        <f t="shared" si="391"/>
        <v>#DIV/0!</v>
      </c>
      <c r="AA160" s="167"/>
      <c r="AB160" s="169"/>
      <c r="AC160" s="169"/>
      <c r="AD160" s="169"/>
      <c r="AE160" s="169"/>
      <c r="AF160" s="169"/>
      <c r="AG160" s="169"/>
    </row>
    <row r="161" ht="30.0" customHeight="1">
      <c r="A161" s="195" t="s">
        <v>80</v>
      </c>
      <c r="B161" s="155" t="s">
        <v>337</v>
      </c>
      <c r="C161" s="444" t="s">
        <v>338</v>
      </c>
      <c r="D161" s="196" t="s">
        <v>160</v>
      </c>
      <c r="E161" s="162"/>
      <c r="F161" s="163"/>
      <c r="G161" s="161">
        <f t="shared" si="392"/>
        <v>0</v>
      </c>
      <c r="H161" s="162"/>
      <c r="I161" s="163"/>
      <c r="J161" s="161">
        <f t="shared" si="393"/>
        <v>0</v>
      </c>
      <c r="K161" s="162"/>
      <c r="L161" s="163"/>
      <c r="M161" s="161">
        <f t="shared" si="394"/>
        <v>0</v>
      </c>
      <c r="N161" s="162"/>
      <c r="O161" s="163"/>
      <c r="P161" s="161">
        <f t="shared" si="395"/>
        <v>0</v>
      </c>
      <c r="Q161" s="162"/>
      <c r="R161" s="163"/>
      <c r="S161" s="161">
        <f t="shared" si="396"/>
        <v>0</v>
      </c>
      <c r="T161" s="162"/>
      <c r="U161" s="163"/>
      <c r="V161" s="413">
        <f t="shared" si="397"/>
        <v>0</v>
      </c>
      <c r="W161" s="414">
        <f t="shared" si="398"/>
        <v>0</v>
      </c>
      <c r="X161" s="165">
        <f t="shared" si="399"/>
        <v>0</v>
      </c>
      <c r="Y161" s="165">
        <f t="shared" si="390"/>
        <v>0</v>
      </c>
      <c r="Z161" s="166" t="str">
        <f t="shared" si="391"/>
        <v>#DIV/0!</v>
      </c>
      <c r="AA161" s="167"/>
      <c r="AB161" s="169"/>
      <c r="AC161" s="169"/>
      <c r="AD161" s="169"/>
      <c r="AE161" s="169"/>
      <c r="AF161" s="169"/>
      <c r="AG161" s="169"/>
    </row>
    <row r="162" ht="30.0" customHeight="1">
      <c r="A162" s="237" t="s">
        <v>80</v>
      </c>
      <c r="B162" s="208" t="s">
        <v>339</v>
      </c>
      <c r="C162" s="444" t="s">
        <v>340</v>
      </c>
      <c r="D162" s="238"/>
      <c r="E162" s="212"/>
      <c r="F162" s="213">
        <v>0.22</v>
      </c>
      <c r="G162" s="214">
        <f t="shared" si="392"/>
        <v>0</v>
      </c>
      <c r="H162" s="212"/>
      <c r="I162" s="213">
        <v>0.22</v>
      </c>
      <c r="J162" s="214">
        <f t="shared" si="393"/>
        <v>0</v>
      </c>
      <c r="K162" s="212"/>
      <c r="L162" s="213">
        <v>0.22</v>
      </c>
      <c r="M162" s="214">
        <f t="shared" si="394"/>
        <v>0</v>
      </c>
      <c r="N162" s="212"/>
      <c r="O162" s="213">
        <v>0.22</v>
      </c>
      <c r="P162" s="214">
        <f t="shared" si="395"/>
        <v>0</v>
      </c>
      <c r="Q162" s="212"/>
      <c r="R162" s="213">
        <v>0.22</v>
      </c>
      <c r="S162" s="214">
        <f t="shared" si="396"/>
        <v>0</v>
      </c>
      <c r="T162" s="212"/>
      <c r="U162" s="213">
        <v>0.22</v>
      </c>
      <c r="V162" s="445">
        <f t="shared" si="397"/>
        <v>0</v>
      </c>
      <c r="W162" s="421">
        <f t="shared" si="398"/>
        <v>0</v>
      </c>
      <c r="X162" s="422">
        <f t="shared" si="399"/>
        <v>0</v>
      </c>
      <c r="Y162" s="422">
        <f t="shared" si="390"/>
        <v>0</v>
      </c>
      <c r="Z162" s="423" t="str">
        <f t="shared" si="391"/>
        <v>#DIV/0!</v>
      </c>
      <c r="AA162" s="216"/>
      <c r="AB162" s="169"/>
      <c r="AC162" s="169"/>
      <c r="AD162" s="169"/>
      <c r="AE162" s="169"/>
      <c r="AF162" s="169"/>
      <c r="AG162" s="169"/>
    </row>
    <row r="163" ht="30.0" customHeight="1">
      <c r="A163" s="446" t="s">
        <v>77</v>
      </c>
      <c r="B163" s="447" t="s">
        <v>341</v>
      </c>
      <c r="C163" s="344" t="s">
        <v>342</v>
      </c>
      <c r="D163" s="146"/>
      <c r="E163" s="147">
        <f>SUM(E164:E166)</f>
        <v>0</v>
      </c>
      <c r="F163" s="148"/>
      <c r="G163" s="149">
        <f>SUM(G164:G167)</f>
        <v>0</v>
      </c>
      <c r="H163" s="147">
        <f>SUM(H164:H166)</f>
        <v>0</v>
      </c>
      <c r="I163" s="148"/>
      <c r="J163" s="149">
        <f>SUM(J164:J167)</f>
        <v>0</v>
      </c>
      <c r="K163" s="147">
        <f>SUM(K164:K166)</f>
        <v>0</v>
      </c>
      <c r="L163" s="148"/>
      <c r="M163" s="149">
        <f>SUM(M164:M167)</f>
        <v>0</v>
      </c>
      <c r="N163" s="147">
        <f>SUM(N164:N166)</f>
        <v>0</v>
      </c>
      <c r="O163" s="148"/>
      <c r="P163" s="149">
        <f>SUM(P164:P167)</f>
        <v>0</v>
      </c>
      <c r="Q163" s="147">
        <f>SUM(Q164:Q166)</f>
        <v>0</v>
      </c>
      <c r="R163" s="148"/>
      <c r="S163" s="149">
        <f>SUM(S164:S167)</f>
        <v>0</v>
      </c>
      <c r="T163" s="147">
        <f>SUM(T164:T166)</f>
        <v>0</v>
      </c>
      <c r="U163" s="148"/>
      <c r="V163" s="149">
        <f t="shared" ref="V163:X163" si="400">SUM(V164:V167)</f>
        <v>0</v>
      </c>
      <c r="W163" s="149">
        <f t="shared" si="400"/>
        <v>0</v>
      </c>
      <c r="X163" s="149">
        <f t="shared" si="400"/>
        <v>0</v>
      </c>
      <c r="Y163" s="149">
        <f t="shared" si="390"/>
        <v>0</v>
      </c>
      <c r="Z163" s="149" t="str">
        <f t="shared" si="391"/>
        <v>#DIV/0!</v>
      </c>
      <c r="AA163" s="149"/>
      <c r="AB163" s="153"/>
      <c r="AC163" s="153"/>
      <c r="AD163" s="153"/>
      <c r="AE163" s="153"/>
      <c r="AF163" s="153"/>
      <c r="AG163" s="153"/>
    </row>
    <row r="164" ht="30.0" customHeight="1">
      <c r="A164" s="195" t="s">
        <v>80</v>
      </c>
      <c r="B164" s="155" t="s">
        <v>343</v>
      </c>
      <c r="C164" s="240" t="s">
        <v>344</v>
      </c>
      <c r="D164" s="196"/>
      <c r="E164" s="162"/>
      <c r="F164" s="163"/>
      <c r="G164" s="161">
        <f t="shared" ref="G164:G167" si="401">E164*F164</f>
        <v>0</v>
      </c>
      <c r="H164" s="162"/>
      <c r="I164" s="163"/>
      <c r="J164" s="161">
        <f t="shared" ref="J164:J167" si="402">H164*I164</f>
        <v>0</v>
      </c>
      <c r="K164" s="162"/>
      <c r="L164" s="163"/>
      <c r="M164" s="161">
        <f t="shared" ref="M164:M167" si="403">K164*L164</f>
        <v>0</v>
      </c>
      <c r="N164" s="162"/>
      <c r="O164" s="163"/>
      <c r="P164" s="161">
        <f t="shared" ref="P164:P167" si="404">N164*O164</f>
        <v>0</v>
      </c>
      <c r="Q164" s="162"/>
      <c r="R164" s="163"/>
      <c r="S164" s="161">
        <f t="shared" ref="S164:S167" si="405">Q164*R164</f>
        <v>0</v>
      </c>
      <c r="T164" s="162"/>
      <c r="U164" s="163"/>
      <c r="V164" s="161">
        <f t="shared" ref="V164:V167" si="406">T164*U164</f>
        <v>0</v>
      </c>
      <c r="W164" s="164">
        <f t="shared" ref="W164:W167" si="407">G164+M164+S164</f>
        <v>0</v>
      </c>
      <c r="X164" s="165">
        <f t="shared" ref="X164:X167" si="408">J164+P164+V164</f>
        <v>0</v>
      </c>
      <c r="Y164" s="165">
        <f t="shared" si="390"/>
        <v>0</v>
      </c>
      <c r="Z164" s="166" t="str">
        <f t="shared" si="391"/>
        <v>#DIV/0!</v>
      </c>
      <c r="AA164" s="167"/>
      <c r="AB164" s="169"/>
      <c r="AC164" s="169"/>
      <c r="AD164" s="169"/>
      <c r="AE164" s="169"/>
      <c r="AF164" s="169"/>
      <c r="AG164" s="169"/>
    </row>
    <row r="165" ht="30.0" customHeight="1">
      <c r="A165" s="195" t="s">
        <v>80</v>
      </c>
      <c r="B165" s="155" t="s">
        <v>345</v>
      </c>
      <c r="C165" s="240" t="s">
        <v>344</v>
      </c>
      <c r="D165" s="196"/>
      <c r="E165" s="162"/>
      <c r="F165" s="163"/>
      <c r="G165" s="161">
        <f t="shared" si="401"/>
        <v>0</v>
      </c>
      <c r="H165" s="162"/>
      <c r="I165" s="163"/>
      <c r="J165" s="161">
        <f t="shared" si="402"/>
        <v>0</v>
      </c>
      <c r="K165" s="162"/>
      <c r="L165" s="163"/>
      <c r="M165" s="161">
        <f t="shared" si="403"/>
        <v>0</v>
      </c>
      <c r="N165" s="162"/>
      <c r="O165" s="163"/>
      <c r="P165" s="161">
        <f t="shared" si="404"/>
        <v>0</v>
      </c>
      <c r="Q165" s="162"/>
      <c r="R165" s="163"/>
      <c r="S165" s="161">
        <f t="shared" si="405"/>
        <v>0</v>
      </c>
      <c r="T165" s="162"/>
      <c r="U165" s="163"/>
      <c r="V165" s="161">
        <f t="shared" si="406"/>
        <v>0</v>
      </c>
      <c r="W165" s="164">
        <f t="shared" si="407"/>
        <v>0</v>
      </c>
      <c r="X165" s="165">
        <f t="shared" si="408"/>
        <v>0</v>
      </c>
      <c r="Y165" s="165">
        <f t="shared" si="390"/>
        <v>0</v>
      </c>
      <c r="Z165" s="166" t="str">
        <f t="shared" si="391"/>
        <v>#DIV/0!</v>
      </c>
      <c r="AA165" s="167"/>
      <c r="AB165" s="169"/>
      <c r="AC165" s="169"/>
      <c r="AD165" s="169"/>
      <c r="AE165" s="169"/>
      <c r="AF165" s="169"/>
      <c r="AG165" s="169"/>
    </row>
    <row r="166" ht="30.0" customHeight="1">
      <c r="A166" s="207" t="s">
        <v>80</v>
      </c>
      <c r="B166" s="170" t="s">
        <v>346</v>
      </c>
      <c r="C166" s="240" t="s">
        <v>344</v>
      </c>
      <c r="D166" s="210"/>
      <c r="E166" s="177"/>
      <c r="F166" s="178"/>
      <c r="G166" s="179">
        <f t="shared" si="401"/>
        <v>0</v>
      </c>
      <c r="H166" s="177"/>
      <c r="I166" s="178"/>
      <c r="J166" s="179">
        <f t="shared" si="402"/>
        <v>0</v>
      </c>
      <c r="K166" s="177"/>
      <c r="L166" s="178"/>
      <c r="M166" s="179">
        <f t="shared" si="403"/>
        <v>0</v>
      </c>
      <c r="N166" s="177"/>
      <c r="O166" s="178"/>
      <c r="P166" s="179">
        <f t="shared" si="404"/>
        <v>0</v>
      </c>
      <c r="Q166" s="177"/>
      <c r="R166" s="178"/>
      <c r="S166" s="179">
        <f t="shared" si="405"/>
        <v>0</v>
      </c>
      <c r="T166" s="177"/>
      <c r="U166" s="178"/>
      <c r="V166" s="179">
        <f t="shared" si="406"/>
        <v>0</v>
      </c>
      <c r="W166" s="183">
        <f t="shared" si="407"/>
        <v>0</v>
      </c>
      <c r="X166" s="165">
        <f t="shared" si="408"/>
        <v>0</v>
      </c>
      <c r="Y166" s="165">
        <f t="shared" si="390"/>
        <v>0</v>
      </c>
      <c r="Z166" s="166" t="str">
        <f t="shared" si="391"/>
        <v>#DIV/0!</v>
      </c>
      <c r="AA166" s="180"/>
      <c r="AB166" s="169"/>
      <c r="AC166" s="169"/>
      <c r="AD166" s="169"/>
      <c r="AE166" s="169"/>
      <c r="AF166" s="169"/>
      <c r="AG166" s="169"/>
    </row>
    <row r="167" ht="30.0" customHeight="1">
      <c r="A167" s="207" t="s">
        <v>80</v>
      </c>
      <c r="B167" s="170" t="s">
        <v>347</v>
      </c>
      <c r="C167" s="241" t="s">
        <v>348</v>
      </c>
      <c r="D167" s="238"/>
      <c r="E167" s="177"/>
      <c r="F167" s="178">
        <v>0.22</v>
      </c>
      <c r="G167" s="179">
        <f t="shared" si="401"/>
        <v>0</v>
      </c>
      <c r="H167" s="177"/>
      <c r="I167" s="178">
        <v>0.22</v>
      </c>
      <c r="J167" s="179">
        <f t="shared" si="402"/>
        <v>0</v>
      </c>
      <c r="K167" s="177"/>
      <c r="L167" s="178">
        <v>0.22</v>
      </c>
      <c r="M167" s="179">
        <f t="shared" si="403"/>
        <v>0</v>
      </c>
      <c r="N167" s="177"/>
      <c r="O167" s="178">
        <v>0.22</v>
      </c>
      <c r="P167" s="179">
        <f t="shared" si="404"/>
        <v>0</v>
      </c>
      <c r="Q167" s="177"/>
      <c r="R167" s="178">
        <v>0.22</v>
      </c>
      <c r="S167" s="179">
        <f t="shared" si="405"/>
        <v>0</v>
      </c>
      <c r="T167" s="177"/>
      <c r="U167" s="178">
        <v>0.22</v>
      </c>
      <c r="V167" s="179">
        <f t="shared" si="406"/>
        <v>0</v>
      </c>
      <c r="W167" s="183">
        <f t="shared" si="407"/>
        <v>0</v>
      </c>
      <c r="X167" s="165">
        <f t="shared" si="408"/>
        <v>0</v>
      </c>
      <c r="Y167" s="165">
        <f t="shared" si="390"/>
        <v>0</v>
      </c>
      <c r="Z167" s="166" t="str">
        <f t="shared" si="391"/>
        <v>#DIV/0!</v>
      </c>
      <c r="AA167" s="216"/>
      <c r="AB167" s="169"/>
      <c r="AC167" s="169"/>
      <c r="AD167" s="169"/>
      <c r="AE167" s="169"/>
      <c r="AF167" s="169"/>
      <c r="AG167" s="169"/>
    </row>
    <row r="168" ht="30.0" customHeight="1">
      <c r="A168" s="143" t="s">
        <v>77</v>
      </c>
      <c r="B168" s="197" t="s">
        <v>349</v>
      </c>
      <c r="C168" s="344" t="s">
        <v>350</v>
      </c>
      <c r="D168" s="185"/>
      <c r="E168" s="186">
        <f>SUM(E169:E171)</f>
        <v>0</v>
      </c>
      <c r="F168" s="187"/>
      <c r="G168" s="188">
        <f t="shared" ref="G168:H168" si="409">SUM(G169:G171)</f>
        <v>0</v>
      </c>
      <c r="H168" s="186">
        <f t="shared" si="409"/>
        <v>0</v>
      </c>
      <c r="I168" s="187"/>
      <c r="J168" s="188">
        <f t="shared" ref="J168:K168" si="410">SUM(J169:J171)</f>
        <v>0</v>
      </c>
      <c r="K168" s="186">
        <f t="shared" si="410"/>
        <v>0</v>
      </c>
      <c r="L168" s="187"/>
      <c r="M168" s="188">
        <f t="shared" ref="M168:N168" si="411">SUM(M169:M171)</f>
        <v>0</v>
      </c>
      <c r="N168" s="186">
        <f t="shared" si="411"/>
        <v>0</v>
      </c>
      <c r="O168" s="187"/>
      <c r="P168" s="188">
        <f t="shared" ref="P168:Q168" si="412">SUM(P169:P171)</f>
        <v>0</v>
      </c>
      <c r="Q168" s="186">
        <f t="shared" si="412"/>
        <v>0</v>
      </c>
      <c r="R168" s="187"/>
      <c r="S168" s="188">
        <f t="shared" ref="S168:T168" si="413">SUM(S169:S171)</f>
        <v>0</v>
      </c>
      <c r="T168" s="186">
        <f t="shared" si="413"/>
        <v>0</v>
      </c>
      <c r="U168" s="187"/>
      <c r="V168" s="188">
        <f t="shared" ref="V168:X168" si="414">SUM(V169:V171)</f>
        <v>0</v>
      </c>
      <c r="W168" s="188">
        <f t="shared" si="414"/>
        <v>0</v>
      </c>
      <c r="X168" s="188">
        <f t="shared" si="414"/>
        <v>0</v>
      </c>
      <c r="Y168" s="188">
        <f t="shared" si="390"/>
        <v>0</v>
      </c>
      <c r="Z168" s="188" t="str">
        <f t="shared" si="391"/>
        <v>#DIV/0!</v>
      </c>
      <c r="AA168" s="448"/>
      <c r="AB168" s="153"/>
      <c r="AC168" s="153"/>
      <c r="AD168" s="153"/>
      <c r="AE168" s="153"/>
      <c r="AF168" s="153"/>
      <c r="AG168" s="153"/>
    </row>
    <row r="169" ht="30.0" customHeight="1">
      <c r="A169" s="195" t="s">
        <v>80</v>
      </c>
      <c r="B169" s="155" t="s">
        <v>351</v>
      </c>
      <c r="C169" s="240" t="s">
        <v>352</v>
      </c>
      <c r="D169" s="196"/>
      <c r="E169" s="162"/>
      <c r="F169" s="163"/>
      <c r="G169" s="161">
        <f t="shared" ref="G169:G171" si="415">E169*F169</f>
        <v>0</v>
      </c>
      <c r="H169" s="162"/>
      <c r="I169" s="163"/>
      <c r="J169" s="161">
        <f t="shared" ref="J169:J171" si="416">H169*I169</f>
        <v>0</v>
      </c>
      <c r="K169" s="162"/>
      <c r="L169" s="163"/>
      <c r="M169" s="161">
        <f t="shared" ref="M169:M171" si="417">K169*L169</f>
        <v>0</v>
      </c>
      <c r="N169" s="162"/>
      <c r="O169" s="163"/>
      <c r="P169" s="161">
        <f t="shared" ref="P169:P171" si="418">N169*O169</f>
        <v>0</v>
      </c>
      <c r="Q169" s="162"/>
      <c r="R169" s="163"/>
      <c r="S169" s="161">
        <f t="shared" ref="S169:S171" si="419">Q169*R169</f>
        <v>0</v>
      </c>
      <c r="T169" s="162"/>
      <c r="U169" s="163"/>
      <c r="V169" s="161">
        <f t="shared" ref="V169:V171" si="420">T169*U169</f>
        <v>0</v>
      </c>
      <c r="W169" s="164">
        <f t="shared" ref="W169:W171" si="421">G169+M169+S169</f>
        <v>0</v>
      </c>
      <c r="X169" s="165">
        <f t="shared" ref="X169:X171" si="422">J169+P169+V169</f>
        <v>0</v>
      </c>
      <c r="Y169" s="165">
        <f t="shared" si="390"/>
        <v>0</v>
      </c>
      <c r="Z169" s="166" t="str">
        <f t="shared" si="391"/>
        <v>#DIV/0!</v>
      </c>
      <c r="AA169" s="436"/>
      <c r="AB169" s="169"/>
      <c r="AC169" s="169"/>
      <c r="AD169" s="169"/>
      <c r="AE169" s="169"/>
      <c r="AF169" s="169"/>
      <c r="AG169" s="169"/>
    </row>
    <row r="170" ht="30.0" customHeight="1">
      <c r="A170" s="195" t="s">
        <v>80</v>
      </c>
      <c r="B170" s="155" t="s">
        <v>353</v>
      </c>
      <c r="C170" s="240" t="s">
        <v>352</v>
      </c>
      <c r="D170" s="196"/>
      <c r="E170" s="162"/>
      <c r="F170" s="163"/>
      <c r="G170" s="161">
        <f t="shared" si="415"/>
        <v>0</v>
      </c>
      <c r="H170" s="162"/>
      <c r="I170" s="163"/>
      <c r="J170" s="161">
        <f t="shared" si="416"/>
        <v>0</v>
      </c>
      <c r="K170" s="162"/>
      <c r="L170" s="163"/>
      <c r="M170" s="161">
        <f t="shared" si="417"/>
        <v>0</v>
      </c>
      <c r="N170" s="162"/>
      <c r="O170" s="163"/>
      <c r="P170" s="161">
        <f t="shared" si="418"/>
        <v>0</v>
      </c>
      <c r="Q170" s="162"/>
      <c r="R170" s="163"/>
      <c r="S170" s="161">
        <f t="shared" si="419"/>
        <v>0</v>
      </c>
      <c r="T170" s="162"/>
      <c r="U170" s="163"/>
      <c r="V170" s="161">
        <f t="shared" si="420"/>
        <v>0</v>
      </c>
      <c r="W170" s="164">
        <f t="shared" si="421"/>
        <v>0</v>
      </c>
      <c r="X170" s="165">
        <f t="shared" si="422"/>
        <v>0</v>
      </c>
      <c r="Y170" s="165">
        <f t="shared" si="390"/>
        <v>0</v>
      </c>
      <c r="Z170" s="166" t="str">
        <f t="shared" si="391"/>
        <v>#DIV/0!</v>
      </c>
      <c r="AA170" s="436"/>
      <c r="AB170" s="169"/>
      <c r="AC170" s="169"/>
      <c r="AD170" s="169"/>
      <c r="AE170" s="169"/>
      <c r="AF170" s="169"/>
      <c r="AG170" s="169"/>
    </row>
    <row r="171" ht="30.0" customHeight="1">
      <c r="A171" s="207" t="s">
        <v>80</v>
      </c>
      <c r="B171" s="170" t="s">
        <v>354</v>
      </c>
      <c r="C171" s="209" t="s">
        <v>352</v>
      </c>
      <c r="D171" s="210"/>
      <c r="E171" s="177"/>
      <c r="F171" s="178"/>
      <c r="G171" s="179">
        <f t="shared" si="415"/>
        <v>0</v>
      </c>
      <c r="H171" s="177"/>
      <c r="I171" s="178"/>
      <c r="J171" s="179">
        <f t="shared" si="416"/>
        <v>0</v>
      </c>
      <c r="K171" s="177"/>
      <c r="L171" s="178"/>
      <c r="M171" s="179">
        <f t="shared" si="417"/>
        <v>0</v>
      </c>
      <c r="N171" s="177"/>
      <c r="O171" s="178"/>
      <c r="P171" s="179">
        <f t="shared" si="418"/>
        <v>0</v>
      </c>
      <c r="Q171" s="177"/>
      <c r="R171" s="178"/>
      <c r="S171" s="179">
        <f t="shared" si="419"/>
        <v>0</v>
      </c>
      <c r="T171" s="177"/>
      <c r="U171" s="178"/>
      <c r="V171" s="179">
        <f t="shared" si="420"/>
        <v>0</v>
      </c>
      <c r="W171" s="183">
        <f t="shared" si="421"/>
        <v>0</v>
      </c>
      <c r="X171" s="165">
        <f t="shared" si="422"/>
        <v>0</v>
      </c>
      <c r="Y171" s="165">
        <f t="shared" si="390"/>
        <v>0</v>
      </c>
      <c r="Z171" s="166" t="str">
        <f t="shared" si="391"/>
        <v>#DIV/0!</v>
      </c>
      <c r="AA171" s="437"/>
      <c r="AB171" s="169"/>
      <c r="AC171" s="169"/>
      <c r="AD171" s="169"/>
      <c r="AE171" s="169"/>
      <c r="AF171" s="169"/>
      <c r="AG171" s="169"/>
    </row>
    <row r="172" ht="30.0" customHeight="1">
      <c r="A172" s="449" t="s">
        <v>77</v>
      </c>
      <c r="B172" s="450" t="s">
        <v>355</v>
      </c>
      <c r="C172" s="451" t="s">
        <v>330</v>
      </c>
      <c r="D172" s="452"/>
      <c r="E172" s="453">
        <f>SUM(E173:E179)</f>
        <v>139</v>
      </c>
      <c r="F172" s="454"/>
      <c r="G172" s="455">
        <f>SUM(G173:G181)</f>
        <v>180030</v>
      </c>
      <c r="H172" s="453">
        <f>SUM(H173:H179)</f>
        <v>43</v>
      </c>
      <c r="I172" s="454"/>
      <c r="J172" s="455">
        <f>SUM(J173:J181)</f>
        <v>195828.06</v>
      </c>
      <c r="K172" s="453">
        <f>SUM(K173:K179)</f>
        <v>0</v>
      </c>
      <c r="L172" s="454"/>
      <c r="M172" s="455">
        <f>SUM(M173:M181)</f>
        <v>0</v>
      </c>
      <c r="N172" s="453">
        <f>SUM(N173:N179)</f>
        <v>0</v>
      </c>
      <c r="O172" s="454"/>
      <c r="P172" s="455">
        <f>SUM(P173:P181)</f>
        <v>0</v>
      </c>
      <c r="Q172" s="453">
        <f>SUM(Q173:Q179)</f>
        <v>0</v>
      </c>
      <c r="R172" s="454"/>
      <c r="S172" s="455">
        <f>SUM(S173:S181)</f>
        <v>0</v>
      </c>
      <c r="T172" s="453">
        <f>SUM(T173:T179)</f>
        <v>0</v>
      </c>
      <c r="U172" s="454"/>
      <c r="V172" s="455">
        <f t="shared" ref="V172:X172" si="423">SUM(V173:V181)</f>
        <v>0</v>
      </c>
      <c r="W172" s="455">
        <f t="shared" si="423"/>
        <v>180030</v>
      </c>
      <c r="X172" s="455">
        <f t="shared" si="423"/>
        <v>195828.06</v>
      </c>
      <c r="Y172" s="455">
        <f t="shared" si="390"/>
        <v>-15798.06</v>
      </c>
      <c r="Z172" s="346">
        <f t="shared" si="391"/>
        <v>-0.0877523746</v>
      </c>
      <c r="AA172" s="456"/>
      <c r="AB172" s="95"/>
      <c r="AC172" s="95"/>
      <c r="AD172" s="95"/>
      <c r="AE172" s="95"/>
      <c r="AF172" s="95"/>
      <c r="AG172" s="95"/>
    </row>
    <row r="173" ht="30.0" customHeight="1">
      <c r="A173" s="328" t="s">
        <v>80</v>
      </c>
      <c r="B173" s="329" t="s">
        <v>356</v>
      </c>
      <c r="C173" s="380" t="s">
        <v>357</v>
      </c>
      <c r="D173" s="351"/>
      <c r="E173" s="340"/>
      <c r="F173" s="341"/>
      <c r="G173" s="339">
        <f t="shared" ref="G173:G181" si="424">E173*F173</f>
        <v>0</v>
      </c>
      <c r="H173" s="340"/>
      <c r="I173" s="341"/>
      <c r="J173" s="339">
        <f t="shared" ref="J173:J174" si="425">H173*I173</f>
        <v>0</v>
      </c>
      <c r="K173" s="340"/>
      <c r="L173" s="341"/>
      <c r="M173" s="339">
        <f t="shared" ref="M173:M181" si="426">K173*L173</f>
        <v>0</v>
      </c>
      <c r="N173" s="340"/>
      <c r="O173" s="341"/>
      <c r="P173" s="339">
        <f t="shared" ref="P173:P181" si="427">N173*O173</f>
        <v>0</v>
      </c>
      <c r="Q173" s="340"/>
      <c r="R173" s="341"/>
      <c r="S173" s="339">
        <f t="shared" ref="S173:S181" si="428">Q173*R173</f>
        <v>0</v>
      </c>
      <c r="T173" s="340"/>
      <c r="U173" s="341"/>
      <c r="V173" s="339">
        <f t="shared" ref="V173:V181" si="429">T173*U173</f>
        <v>0</v>
      </c>
      <c r="W173" s="337">
        <f t="shared" ref="W173:W181" si="430">G173+M173+S173</f>
        <v>0</v>
      </c>
      <c r="X173" s="360">
        <f t="shared" ref="X173:X181" si="431">J173+P173+V173</f>
        <v>0</v>
      </c>
      <c r="Y173" s="360">
        <f t="shared" si="390"/>
        <v>0</v>
      </c>
      <c r="Z173" s="361" t="str">
        <f t="shared" si="391"/>
        <v>#DIV/0!</v>
      </c>
      <c r="AA173" s="457"/>
      <c r="AB173" s="13"/>
      <c r="AC173" s="13"/>
      <c r="AD173" s="13"/>
      <c r="AE173" s="13"/>
      <c r="AF173" s="13"/>
      <c r="AG173" s="13"/>
    </row>
    <row r="174" ht="43.5" customHeight="1">
      <c r="A174" s="328" t="s">
        <v>80</v>
      </c>
      <c r="B174" s="329" t="s">
        <v>358</v>
      </c>
      <c r="C174" s="330" t="s">
        <v>359</v>
      </c>
      <c r="D174" s="331" t="s">
        <v>360</v>
      </c>
      <c r="E174" s="332">
        <v>100.0</v>
      </c>
      <c r="F174" s="333">
        <v>3.0</v>
      </c>
      <c r="G174" s="339">
        <f t="shared" si="424"/>
        <v>300</v>
      </c>
      <c r="H174" s="458">
        <v>0.0</v>
      </c>
      <c r="I174" s="459">
        <v>0.0</v>
      </c>
      <c r="J174" s="339">
        <f t="shared" si="425"/>
        <v>0</v>
      </c>
      <c r="K174" s="340"/>
      <c r="L174" s="341"/>
      <c r="M174" s="339">
        <f t="shared" si="426"/>
        <v>0</v>
      </c>
      <c r="N174" s="340"/>
      <c r="O174" s="341"/>
      <c r="P174" s="339">
        <f t="shared" si="427"/>
        <v>0</v>
      </c>
      <c r="Q174" s="340"/>
      <c r="R174" s="341"/>
      <c r="S174" s="339">
        <f t="shared" si="428"/>
        <v>0</v>
      </c>
      <c r="T174" s="340"/>
      <c r="U174" s="341"/>
      <c r="V174" s="339">
        <f t="shared" si="429"/>
        <v>0</v>
      </c>
      <c r="W174" s="460">
        <f t="shared" si="430"/>
        <v>300</v>
      </c>
      <c r="X174" s="360">
        <f t="shared" si="431"/>
        <v>0</v>
      </c>
      <c r="Y174" s="360">
        <f t="shared" si="390"/>
        <v>300</v>
      </c>
      <c r="Z174" s="361">
        <f t="shared" si="391"/>
        <v>1</v>
      </c>
      <c r="AA174" s="457"/>
      <c r="AB174" s="13"/>
      <c r="AC174" s="13"/>
      <c r="AD174" s="13"/>
      <c r="AE174" s="13"/>
      <c r="AF174" s="13"/>
      <c r="AG174" s="13"/>
    </row>
    <row r="175" ht="30.0" customHeight="1">
      <c r="A175" s="328" t="s">
        <v>80</v>
      </c>
      <c r="B175" s="329" t="s">
        <v>361</v>
      </c>
      <c r="C175" s="330" t="s">
        <v>362</v>
      </c>
      <c r="D175" s="331" t="s">
        <v>83</v>
      </c>
      <c r="E175" s="332">
        <v>5.0</v>
      </c>
      <c r="F175" s="333">
        <v>150.0</v>
      </c>
      <c r="G175" s="339">
        <f t="shared" si="424"/>
        <v>750</v>
      </c>
      <c r="H175" s="458">
        <v>12.0</v>
      </c>
      <c r="I175" s="459">
        <v>27.34</v>
      </c>
      <c r="J175" s="461">
        <v>328.06</v>
      </c>
      <c r="K175" s="340"/>
      <c r="L175" s="341"/>
      <c r="M175" s="339">
        <f t="shared" si="426"/>
        <v>0</v>
      </c>
      <c r="N175" s="340"/>
      <c r="O175" s="341"/>
      <c r="P175" s="339">
        <f t="shared" si="427"/>
        <v>0</v>
      </c>
      <c r="Q175" s="340"/>
      <c r="R175" s="341"/>
      <c r="S175" s="339">
        <f t="shared" si="428"/>
        <v>0</v>
      </c>
      <c r="T175" s="340"/>
      <c r="U175" s="341"/>
      <c r="V175" s="339">
        <f t="shared" si="429"/>
        <v>0</v>
      </c>
      <c r="W175" s="460">
        <f t="shared" si="430"/>
        <v>750</v>
      </c>
      <c r="X175" s="360">
        <f t="shared" si="431"/>
        <v>328.06</v>
      </c>
      <c r="Y175" s="360">
        <f t="shared" si="390"/>
        <v>421.94</v>
      </c>
      <c r="Z175" s="361">
        <f t="shared" si="391"/>
        <v>0.5625866667</v>
      </c>
      <c r="AA175" s="462" t="s">
        <v>363</v>
      </c>
      <c r="AB175" s="13"/>
      <c r="AC175" s="13"/>
      <c r="AD175" s="13"/>
      <c r="AE175" s="13"/>
      <c r="AF175" s="13"/>
      <c r="AG175" s="13"/>
    </row>
    <row r="176" ht="46.5" customHeight="1">
      <c r="A176" s="328" t="s">
        <v>80</v>
      </c>
      <c r="B176" s="329" t="s">
        <v>364</v>
      </c>
      <c r="C176" s="330" t="s">
        <v>365</v>
      </c>
      <c r="D176" s="331" t="s">
        <v>366</v>
      </c>
      <c r="E176" s="332">
        <v>3.0</v>
      </c>
      <c r="F176" s="333">
        <v>1200.0</v>
      </c>
      <c r="G176" s="339">
        <f t="shared" si="424"/>
        <v>3600</v>
      </c>
      <c r="H176" s="332">
        <v>3.0</v>
      </c>
      <c r="I176" s="333">
        <v>1300.0</v>
      </c>
      <c r="J176" s="339">
        <f t="shared" ref="J176:J181" si="432">H176*I176</f>
        <v>3900</v>
      </c>
      <c r="K176" s="340"/>
      <c r="L176" s="341"/>
      <c r="M176" s="339">
        <f t="shared" si="426"/>
        <v>0</v>
      </c>
      <c r="N176" s="340"/>
      <c r="O176" s="341"/>
      <c r="P176" s="339">
        <f t="shared" si="427"/>
        <v>0</v>
      </c>
      <c r="Q176" s="340"/>
      <c r="R176" s="341"/>
      <c r="S176" s="339">
        <f t="shared" si="428"/>
        <v>0</v>
      </c>
      <c r="T176" s="340"/>
      <c r="U176" s="341"/>
      <c r="V176" s="339">
        <f t="shared" si="429"/>
        <v>0</v>
      </c>
      <c r="W176" s="460">
        <f t="shared" si="430"/>
        <v>3600</v>
      </c>
      <c r="X176" s="360">
        <f t="shared" si="431"/>
        <v>3900</v>
      </c>
      <c r="Y176" s="360">
        <f t="shared" si="390"/>
        <v>-300</v>
      </c>
      <c r="Z176" s="361">
        <f t="shared" si="391"/>
        <v>-0.08333333333</v>
      </c>
      <c r="AA176" s="457" t="s">
        <v>367</v>
      </c>
      <c r="AB176" s="13"/>
      <c r="AC176" s="13"/>
      <c r="AD176" s="13"/>
      <c r="AE176" s="13"/>
      <c r="AF176" s="13"/>
      <c r="AG176" s="13"/>
    </row>
    <row r="177" ht="99.0" customHeight="1">
      <c r="A177" s="328" t="s">
        <v>80</v>
      </c>
      <c r="B177" s="329" t="s">
        <v>368</v>
      </c>
      <c r="C177" s="368" t="s">
        <v>369</v>
      </c>
      <c r="D177" s="463" t="s">
        <v>83</v>
      </c>
      <c r="E177" s="367">
        <v>3.0</v>
      </c>
      <c r="F177" s="363">
        <v>13000.0</v>
      </c>
      <c r="G177" s="339">
        <f t="shared" si="424"/>
        <v>39000</v>
      </c>
      <c r="H177" s="367">
        <v>3.0</v>
      </c>
      <c r="I177" s="363">
        <v>13000.0</v>
      </c>
      <c r="J177" s="339">
        <f t="shared" si="432"/>
        <v>39000</v>
      </c>
      <c r="K177" s="340"/>
      <c r="L177" s="341"/>
      <c r="M177" s="339">
        <f t="shared" si="426"/>
        <v>0</v>
      </c>
      <c r="N177" s="340"/>
      <c r="O177" s="341"/>
      <c r="P177" s="339">
        <f t="shared" si="427"/>
        <v>0</v>
      </c>
      <c r="Q177" s="340"/>
      <c r="R177" s="341"/>
      <c r="S177" s="339">
        <f t="shared" si="428"/>
        <v>0</v>
      </c>
      <c r="T177" s="340"/>
      <c r="U177" s="341"/>
      <c r="V177" s="339">
        <f t="shared" si="429"/>
        <v>0</v>
      </c>
      <c r="W177" s="460">
        <f t="shared" si="430"/>
        <v>39000</v>
      </c>
      <c r="X177" s="360">
        <f t="shared" si="431"/>
        <v>39000</v>
      </c>
      <c r="Y177" s="360">
        <f t="shared" si="390"/>
        <v>0</v>
      </c>
      <c r="Z177" s="361">
        <f t="shared" si="391"/>
        <v>0</v>
      </c>
      <c r="AA177" s="457" t="s">
        <v>370</v>
      </c>
      <c r="AB177" s="12"/>
      <c r="AC177" s="13"/>
      <c r="AD177" s="13"/>
      <c r="AE177" s="13"/>
      <c r="AF177" s="13"/>
      <c r="AG177" s="13"/>
    </row>
    <row r="178" ht="181.5" customHeight="1">
      <c r="A178" s="328" t="s">
        <v>80</v>
      </c>
      <c r="B178" s="329" t="s">
        <v>371</v>
      </c>
      <c r="C178" s="368" t="s">
        <v>372</v>
      </c>
      <c r="D178" s="463" t="s">
        <v>373</v>
      </c>
      <c r="E178" s="367">
        <v>22.0</v>
      </c>
      <c r="F178" s="363">
        <v>3000.0</v>
      </c>
      <c r="G178" s="339">
        <f t="shared" si="424"/>
        <v>66000</v>
      </c>
      <c r="H178" s="367">
        <v>16.0</v>
      </c>
      <c r="I178" s="363">
        <v>4000.0</v>
      </c>
      <c r="J178" s="339">
        <f t="shared" si="432"/>
        <v>64000</v>
      </c>
      <c r="K178" s="340"/>
      <c r="L178" s="341"/>
      <c r="M178" s="339">
        <f t="shared" si="426"/>
        <v>0</v>
      </c>
      <c r="N178" s="340"/>
      <c r="O178" s="341"/>
      <c r="P178" s="339">
        <f t="shared" si="427"/>
        <v>0</v>
      </c>
      <c r="Q178" s="340"/>
      <c r="R178" s="341"/>
      <c r="S178" s="339">
        <f t="shared" si="428"/>
        <v>0</v>
      </c>
      <c r="T178" s="340"/>
      <c r="U178" s="341"/>
      <c r="V178" s="339">
        <f t="shared" si="429"/>
        <v>0</v>
      </c>
      <c r="W178" s="460">
        <f t="shared" si="430"/>
        <v>66000</v>
      </c>
      <c r="X178" s="360">
        <f t="shared" si="431"/>
        <v>64000</v>
      </c>
      <c r="Y178" s="360">
        <f t="shared" si="390"/>
        <v>2000</v>
      </c>
      <c r="Z178" s="361">
        <f t="shared" si="391"/>
        <v>0.0303030303</v>
      </c>
      <c r="AA178" s="457" t="s">
        <v>374</v>
      </c>
      <c r="AB178" s="13"/>
      <c r="AC178" s="13"/>
      <c r="AD178" s="13"/>
      <c r="AE178" s="13"/>
      <c r="AF178" s="13"/>
      <c r="AG178" s="13"/>
    </row>
    <row r="179" ht="63.0" customHeight="1">
      <c r="A179" s="362" t="s">
        <v>80</v>
      </c>
      <c r="B179" s="329" t="s">
        <v>375</v>
      </c>
      <c r="C179" s="368" t="s">
        <v>376</v>
      </c>
      <c r="D179" s="463" t="s">
        <v>373</v>
      </c>
      <c r="E179" s="367">
        <v>6.0</v>
      </c>
      <c r="F179" s="363">
        <v>4000.0</v>
      </c>
      <c r="G179" s="372">
        <f t="shared" si="424"/>
        <v>24000</v>
      </c>
      <c r="H179" s="367">
        <v>9.0</v>
      </c>
      <c r="I179" s="363">
        <v>4000.0</v>
      </c>
      <c r="J179" s="372">
        <f t="shared" si="432"/>
        <v>36000</v>
      </c>
      <c r="K179" s="364"/>
      <c r="L179" s="365"/>
      <c r="M179" s="372">
        <f t="shared" si="426"/>
        <v>0</v>
      </c>
      <c r="N179" s="364"/>
      <c r="O179" s="365"/>
      <c r="P179" s="372">
        <f t="shared" si="427"/>
        <v>0</v>
      </c>
      <c r="Q179" s="364"/>
      <c r="R179" s="365"/>
      <c r="S179" s="372">
        <f t="shared" si="428"/>
        <v>0</v>
      </c>
      <c r="T179" s="364"/>
      <c r="U179" s="365"/>
      <c r="V179" s="372">
        <f t="shared" si="429"/>
        <v>0</v>
      </c>
      <c r="W179" s="460">
        <f t="shared" si="430"/>
        <v>24000</v>
      </c>
      <c r="X179" s="360">
        <f t="shared" si="431"/>
        <v>36000</v>
      </c>
      <c r="Y179" s="360">
        <f t="shared" si="390"/>
        <v>-12000</v>
      </c>
      <c r="Z179" s="361">
        <f t="shared" si="391"/>
        <v>-0.5</v>
      </c>
      <c r="AA179" s="464" t="s">
        <v>377</v>
      </c>
      <c r="AB179" s="13"/>
      <c r="AC179" s="13"/>
      <c r="AD179" s="13"/>
      <c r="AE179" s="13"/>
      <c r="AF179" s="13"/>
      <c r="AG179" s="13"/>
    </row>
    <row r="180" ht="90.75" customHeight="1">
      <c r="A180" s="465" t="s">
        <v>80</v>
      </c>
      <c r="B180" s="329" t="s">
        <v>378</v>
      </c>
      <c r="C180" s="368" t="s">
        <v>379</v>
      </c>
      <c r="D180" s="331" t="s">
        <v>160</v>
      </c>
      <c r="E180" s="466">
        <v>1.0</v>
      </c>
      <c r="F180" s="333">
        <v>18000.0</v>
      </c>
      <c r="G180" s="372">
        <f t="shared" si="424"/>
        <v>18000</v>
      </c>
      <c r="H180" s="467">
        <v>2.0</v>
      </c>
      <c r="I180" s="468">
        <v>26300.0</v>
      </c>
      <c r="J180" s="372">
        <f t="shared" si="432"/>
        <v>52600</v>
      </c>
      <c r="K180" s="364"/>
      <c r="L180" s="365"/>
      <c r="M180" s="372">
        <f t="shared" si="426"/>
        <v>0</v>
      </c>
      <c r="N180" s="364"/>
      <c r="O180" s="365"/>
      <c r="P180" s="372">
        <f t="shared" si="427"/>
        <v>0</v>
      </c>
      <c r="Q180" s="364"/>
      <c r="R180" s="365"/>
      <c r="S180" s="372">
        <f t="shared" si="428"/>
        <v>0</v>
      </c>
      <c r="T180" s="364"/>
      <c r="U180" s="365"/>
      <c r="V180" s="372">
        <f t="shared" si="429"/>
        <v>0</v>
      </c>
      <c r="W180" s="460">
        <f t="shared" si="430"/>
        <v>18000</v>
      </c>
      <c r="X180" s="360">
        <f t="shared" si="431"/>
        <v>52600</v>
      </c>
      <c r="Y180" s="360">
        <f t="shared" si="390"/>
        <v>-34600</v>
      </c>
      <c r="Z180" s="361">
        <f t="shared" si="391"/>
        <v>-1.922222222</v>
      </c>
      <c r="AA180" s="464" t="s">
        <v>380</v>
      </c>
      <c r="AB180" s="13"/>
      <c r="AC180" s="13"/>
      <c r="AD180" s="13"/>
      <c r="AE180" s="13"/>
      <c r="AF180" s="13"/>
      <c r="AG180" s="13"/>
    </row>
    <row r="181" ht="30.0" customHeight="1">
      <c r="A181" s="362" t="s">
        <v>80</v>
      </c>
      <c r="B181" s="383" t="s">
        <v>381</v>
      </c>
      <c r="C181" s="469" t="s">
        <v>382</v>
      </c>
      <c r="D181" s="470"/>
      <c r="E181" s="367">
        <f>G178+G179+G177</f>
        <v>129000</v>
      </c>
      <c r="F181" s="363">
        <v>0.22</v>
      </c>
      <c r="G181" s="372">
        <f t="shared" si="424"/>
        <v>28380</v>
      </c>
      <c r="H181" s="364"/>
      <c r="I181" s="365">
        <v>0.22</v>
      </c>
      <c r="J181" s="372">
        <f t="shared" si="432"/>
        <v>0</v>
      </c>
      <c r="K181" s="364"/>
      <c r="L181" s="365">
        <v>0.22</v>
      </c>
      <c r="M181" s="372">
        <f t="shared" si="426"/>
        <v>0</v>
      </c>
      <c r="N181" s="364"/>
      <c r="O181" s="365">
        <v>0.22</v>
      </c>
      <c r="P181" s="372">
        <f t="shared" si="427"/>
        <v>0</v>
      </c>
      <c r="Q181" s="364"/>
      <c r="R181" s="365">
        <v>0.22</v>
      </c>
      <c r="S181" s="372">
        <f t="shared" si="428"/>
        <v>0</v>
      </c>
      <c r="T181" s="364"/>
      <c r="U181" s="365">
        <v>0.22</v>
      </c>
      <c r="V181" s="372">
        <f t="shared" si="429"/>
        <v>0</v>
      </c>
      <c r="W181" s="460">
        <f t="shared" si="430"/>
        <v>28380</v>
      </c>
      <c r="X181" s="360">
        <f t="shared" si="431"/>
        <v>0</v>
      </c>
      <c r="Y181" s="360">
        <f t="shared" si="390"/>
        <v>28380</v>
      </c>
      <c r="Z181" s="361">
        <f t="shared" si="391"/>
        <v>1</v>
      </c>
      <c r="AA181" s="377"/>
      <c r="AB181" s="13"/>
      <c r="AC181" s="13"/>
      <c r="AD181" s="13"/>
      <c r="AE181" s="13"/>
      <c r="AF181" s="13"/>
      <c r="AG181" s="13"/>
    </row>
    <row r="182" ht="30.0" customHeight="1">
      <c r="A182" s="471" t="s">
        <v>383</v>
      </c>
      <c r="B182" s="472"/>
      <c r="C182" s="473"/>
      <c r="D182" s="474"/>
      <c r="E182" s="224">
        <f>E172+E168+E163+E158</f>
        <v>139</v>
      </c>
      <c r="F182" s="242"/>
      <c r="G182" s="321">
        <f t="shared" ref="G182:H182" si="433">G172+G168+G163+G158</f>
        <v>180030</v>
      </c>
      <c r="H182" s="224">
        <f t="shared" si="433"/>
        <v>43</v>
      </c>
      <c r="I182" s="242"/>
      <c r="J182" s="321">
        <f t="shared" ref="J182:K182" si="434">J172+J168+J163+J158</f>
        <v>195828.06</v>
      </c>
      <c r="K182" s="224">
        <f t="shared" si="434"/>
        <v>0</v>
      </c>
      <c r="L182" s="242"/>
      <c r="M182" s="321">
        <f t="shared" ref="M182:N182" si="435">M172+M168+M163+M158</f>
        <v>0</v>
      </c>
      <c r="N182" s="224">
        <f t="shared" si="435"/>
        <v>0</v>
      </c>
      <c r="O182" s="242"/>
      <c r="P182" s="321">
        <f t="shared" ref="P182:Q182" si="436">P172+P168+P163+P158</f>
        <v>0</v>
      </c>
      <c r="Q182" s="224">
        <f t="shared" si="436"/>
        <v>0</v>
      </c>
      <c r="R182" s="242"/>
      <c r="S182" s="321">
        <f t="shared" ref="S182:T182" si="437">S172+S168+S163+S158</f>
        <v>0</v>
      </c>
      <c r="T182" s="224">
        <f t="shared" si="437"/>
        <v>0</v>
      </c>
      <c r="U182" s="242"/>
      <c r="V182" s="321">
        <f>V172+V168+V163+V158</f>
        <v>0</v>
      </c>
      <c r="W182" s="322">
        <f t="shared" ref="W182:X182" si="438">W172+W158+W168+W163</f>
        <v>180030</v>
      </c>
      <c r="X182" s="322">
        <f t="shared" si="438"/>
        <v>195828.06</v>
      </c>
      <c r="Y182" s="322">
        <f t="shared" si="390"/>
        <v>-15798.06</v>
      </c>
      <c r="Z182" s="346">
        <f t="shared" si="391"/>
        <v>-0.0877523746</v>
      </c>
      <c r="AA182" s="323"/>
      <c r="AB182" s="13"/>
      <c r="AC182" s="13"/>
      <c r="AD182" s="13"/>
      <c r="AE182" s="13"/>
      <c r="AF182" s="13"/>
      <c r="AG182" s="13"/>
    </row>
    <row r="183" ht="30.0" customHeight="1">
      <c r="A183" s="475" t="s">
        <v>384</v>
      </c>
      <c r="B183" s="476"/>
      <c r="C183" s="477"/>
      <c r="D183" s="478"/>
      <c r="E183" s="479"/>
      <c r="F183" s="480"/>
      <c r="G183" s="481">
        <f>G32+G46+G58+G79+G92+G106+G123+G131+G139+G146+G150+G156+G182</f>
        <v>749534.6</v>
      </c>
      <c r="H183" s="479"/>
      <c r="I183" s="480"/>
      <c r="J183" s="481">
        <f>J32+J46+J58+J79+J92+J106+J123+J131+J139+J146+J150+J156+J182</f>
        <v>748066.019</v>
      </c>
      <c r="K183" s="479"/>
      <c r="L183" s="480"/>
      <c r="M183" s="481">
        <f>M32+M46+M58+M79+M92+M106+M123+M131+M139+M146+M150+M156+M182</f>
        <v>0</v>
      </c>
      <c r="N183" s="479"/>
      <c r="O183" s="480"/>
      <c r="P183" s="481">
        <f>P32+P46+P58+P79+P92+P106+P123+P131+P139+P146+P150+P156+P182</f>
        <v>0</v>
      </c>
      <c r="Q183" s="479"/>
      <c r="R183" s="480"/>
      <c r="S183" s="481">
        <f>S32+S46+S58+S79+S92+S106+S123+S131+S139+S146+S150+S156+S182</f>
        <v>0</v>
      </c>
      <c r="T183" s="479"/>
      <c r="U183" s="480"/>
      <c r="V183" s="481">
        <f t="shared" ref="V183:Y183" si="439">V32+V46+V58+V79+V92+V106+V123+V131+V139+V146+V150+V156+V182</f>
        <v>0</v>
      </c>
      <c r="W183" s="481">
        <f t="shared" si="439"/>
        <v>749534.6</v>
      </c>
      <c r="X183" s="481">
        <f t="shared" si="439"/>
        <v>748066.019</v>
      </c>
      <c r="Y183" s="481">
        <f t="shared" si="439"/>
        <v>1468.581</v>
      </c>
      <c r="Z183" s="482">
        <f t="shared" si="391"/>
        <v>0.001959323826</v>
      </c>
      <c r="AA183" s="483"/>
      <c r="AB183" s="13"/>
      <c r="AC183" s="13"/>
      <c r="AD183" s="13"/>
      <c r="AE183" s="13"/>
      <c r="AF183" s="13"/>
      <c r="AG183" s="13"/>
    </row>
    <row r="184" ht="15.0" customHeight="1">
      <c r="A184" s="484"/>
      <c r="D184" s="97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485"/>
      <c r="X184" s="485"/>
      <c r="Y184" s="485"/>
      <c r="Z184" s="485"/>
      <c r="AA184" s="106"/>
      <c r="AB184" s="13"/>
      <c r="AC184" s="13"/>
      <c r="AD184" s="13"/>
      <c r="AE184" s="13"/>
      <c r="AF184" s="13"/>
      <c r="AG184" s="13"/>
    </row>
    <row r="185" ht="30.0" customHeight="1">
      <c r="A185" s="486" t="s">
        <v>385</v>
      </c>
      <c r="B185" s="27"/>
      <c r="C185" s="319"/>
      <c r="D185" s="487"/>
      <c r="E185" s="479"/>
      <c r="F185" s="480"/>
      <c r="G185" s="488">
        <f>'Фінансування'!C27-'Кошторис  витрат'!G183</f>
        <v>0</v>
      </c>
      <c r="H185" s="479"/>
      <c r="I185" s="480"/>
      <c r="J185" s="488">
        <f>'Фінансування'!C28-'Кошторис  витрат'!J183</f>
        <v>0</v>
      </c>
      <c r="K185" s="479"/>
      <c r="L185" s="480"/>
      <c r="M185" s="488">
        <f>'Фінансування'!J27-'Кошторис  витрат'!M183</f>
        <v>0</v>
      </c>
      <c r="N185" s="479"/>
      <c r="O185" s="480"/>
      <c r="P185" s="488">
        <f>'Фінансування'!J28-'Кошторис  витрат'!P183</f>
        <v>0</v>
      </c>
      <c r="Q185" s="479"/>
      <c r="R185" s="480"/>
      <c r="S185" s="488">
        <f>'Фінансування'!L27-'Кошторис  витрат'!S183</f>
        <v>0</v>
      </c>
      <c r="T185" s="479"/>
      <c r="U185" s="480"/>
      <c r="V185" s="488">
        <f>'Фінансування'!L28-'Кошторис  витрат'!V183</f>
        <v>0</v>
      </c>
      <c r="W185" s="489">
        <f>'Фінансування'!N27-'Кошторис  витрат'!W183</f>
        <v>0</v>
      </c>
      <c r="X185" s="489">
        <f>'Фінансування'!N28-'Кошторис  витрат'!X183</f>
        <v>0</v>
      </c>
      <c r="Y185" s="489"/>
      <c r="Z185" s="489"/>
      <c r="AA185" s="490"/>
      <c r="AB185" s="13"/>
      <c r="AC185" s="13"/>
      <c r="AD185" s="13"/>
      <c r="AE185" s="13"/>
      <c r="AF185" s="13"/>
      <c r="AG185" s="13"/>
    </row>
    <row r="186" ht="15.75" customHeight="1">
      <c r="A186" s="2"/>
      <c r="B186" s="491"/>
      <c r="C186" s="3"/>
      <c r="D186" s="49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4"/>
      <c r="X186" s="94"/>
      <c r="Y186" s="94"/>
      <c r="Z186" s="94"/>
      <c r="AA186" s="3"/>
      <c r="AB186" s="2"/>
      <c r="AC186" s="2"/>
      <c r="AD186" s="2"/>
      <c r="AE186" s="2"/>
      <c r="AF186" s="2"/>
      <c r="AG186" s="2"/>
    </row>
    <row r="187" ht="15.75" customHeight="1">
      <c r="A187" s="2"/>
      <c r="B187" s="491"/>
      <c r="C187" s="3"/>
      <c r="D187" s="49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4"/>
      <c r="X187" s="94"/>
      <c r="Y187" s="94"/>
      <c r="Z187" s="94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491"/>
      <c r="C188" s="3"/>
      <c r="D188" s="4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4"/>
      <c r="X188" s="94"/>
      <c r="Y188" s="94"/>
      <c r="Z188" s="94"/>
      <c r="AA188" s="3"/>
      <c r="AB188" s="2"/>
      <c r="AC188" s="2"/>
      <c r="AD188" s="2"/>
      <c r="AE188" s="2"/>
      <c r="AF188" s="2"/>
      <c r="AG188" s="2"/>
    </row>
    <row r="189" ht="15.75" customHeight="1">
      <c r="A189" s="493"/>
      <c r="B189" s="494"/>
      <c r="C189" s="495"/>
      <c r="D189" s="492"/>
      <c r="E189" s="496"/>
      <c r="F189" s="496"/>
      <c r="G189" s="93"/>
      <c r="H189" s="497"/>
      <c r="I189" s="493"/>
      <c r="J189" s="496"/>
      <c r="K189" s="498"/>
      <c r="L189" s="3"/>
      <c r="M189" s="93"/>
      <c r="N189" s="498"/>
      <c r="O189" s="3"/>
      <c r="P189" s="93"/>
      <c r="Q189" s="93"/>
      <c r="R189" s="93"/>
      <c r="S189" s="93"/>
      <c r="T189" s="93"/>
      <c r="U189" s="93"/>
      <c r="V189" s="93"/>
      <c r="W189" s="94"/>
      <c r="X189" s="94"/>
      <c r="Y189" s="94"/>
      <c r="Z189" s="94"/>
      <c r="AA189" s="3"/>
      <c r="AB189" s="2"/>
      <c r="AC189" s="3"/>
      <c r="AD189" s="2"/>
      <c r="AE189" s="2"/>
      <c r="AF189" s="2"/>
      <c r="AG189" s="2"/>
    </row>
    <row r="190" ht="15.75" customHeight="1">
      <c r="A190" s="499"/>
      <c r="B190" s="500"/>
      <c r="C190" s="501" t="s">
        <v>386</v>
      </c>
      <c r="D190" s="502"/>
      <c r="E190" s="503" t="s">
        <v>387</v>
      </c>
      <c r="F190" s="503"/>
      <c r="G190" s="504"/>
      <c r="H190" s="505"/>
      <c r="I190" s="506" t="s">
        <v>388</v>
      </c>
      <c r="J190" s="504"/>
      <c r="K190" s="505"/>
      <c r="L190" s="506"/>
      <c r="M190" s="504"/>
      <c r="N190" s="505"/>
      <c r="O190" s="506"/>
      <c r="P190" s="504"/>
      <c r="Q190" s="504"/>
      <c r="R190" s="504"/>
      <c r="S190" s="504"/>
      <c r="T190" s="504"/>
      <c r="U190" s="504"/>
      <c r="V190" s="504"/>
      <c r="W190" s="507"/>
      <c r="X190" s="507"/>
      <c r="Y190" s="507"/>
      <c r="Z190" s="507"/>
      <c r="AA190" s="508"/>
      <c r="AB190" s="509"/>
      <c r="AC190" s="508"/>
      <c r="AD190" s="509"/>
      <c r="AE190" s="509"/>
      <c r="AF190" s="509"/>
      <c r="AG190" s="509"/>
    </row>
    <row r="191" ht="15.75" customHeight="1">
      <c r="A191" s="2"/>
      <c r="B191" s="491"/>
      <c r="C191" s="3"/>
      <c r="D191" s="49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4"/>
      <c r="X191" s="94"/>
      <c r="Y191" s="94"/>
      <c r="Z191" s="94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491"/>
      <c r="C192" s="3"/>
      <c r="D192" s="49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4"/>
      <c r="X192" s="94"/>
      <c r="Y192" s="94"/>
      <c r="Z192" s="94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491"/>
      <c r="C193" s="3"/>
      <c r="D193" s="49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4"/>
      <c r="X193" s="94"/>
      <c r="Y193" s="94"/>
      <c r="Z193" s="94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491"/>
      <c r="C194" s="3"/>
      <c r="D194" s="49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510"/>
      <c r="X194" s="510"/>
      <c r="Y194" s="510"/>
      <c r="Z194" s="510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491"/>
      <c r="C195" s="3"/>
      <c r="D195" s="49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510"/>
      <c r="X195" s="510"/>
      <c r="Y195" s="510"/>
      <c r="Z195" s="510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491"/>
      <c r="C196" s="3"/>
      <c r="D196" s="49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510"/>
      <c r="X196" s="510"/>
      <c r="Y196" s="510"/>
      <c r="Z196" s="510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491"/>
      <c r="C197" s="3"/>
      <c r="D197" s="49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510"/>
      <c r="X197" s="510"/>
      <c r="Y197" s="510"/>
      <c r="Z197" s="510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491"/>
      <c r="C198" s="3"/>
      <c r="D198" s="49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510"/>
      <c r="X198" s="510"/>
      <c r="Y198" s="510"/>
      <c r="Z198" s="510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491"/>
      <c r="C199" s="3"/>
      <c r="D199" s="49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510"/>
      <c r="X199" s="510"/>
      <c r="Y199" s="510"/>
      <c r="Z199" s="510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491"/>
      <c r="C200" s="3"/>
      <c r="D200" s="4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510"/>
      <c r="X200" s="510"/>
      <c r="Y200" s="510"/>
      <c r="Z200" s="510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491"/>
      <c r="C201" s="3"/>
      <c r="D201" s="4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510"/>
      <c r="X201" s="510"/>
      <c r="Y201" s="510"/>
      <c r="Z201" s="510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491"/>
      <c r="C202" s="3"/>
      <c r="D202" s="4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510"/>
      <c r="X202" s="510"/>
      <c r="Y202" s="510"/>
      <c r="Z202" s="510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491"/>
      <c r="C203" s="3"/>
      <c r="D203" s="4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510"/>
      <c r="X203" s="510"/>
      <c r="Y203" s="510"/>
      <c r="Z203" s="510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491"/>
      <c r="C204" s="3"/>
      <c r="D204" s="4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510"/>
      <c r="X204" s="510"/>
      <c r="Y204" s="510"/>
      <c r="Z204" s="510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491"/>
      <c r="C205" s="3"/>
      <c r="D205" s="4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510"/>
      <c r="X205" s="510"/>
      <c r="Y205" s="510"/>
      <c r="Z205" s="510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491"/>
      <c r="C206" s="3"/>
      <c r="D206" s="4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510"/>
      <c r="X206" s="510"/>
      <c r="Y206" s="510"/>
      <c r="Z206" s="510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491"/>
      <c r="C207" s="3"/>
      <c r="D207" s="4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510"/>
      <c r="X207" s="510"/>
      <c r="Y207" s="510"/>
      <c r="Z207" s="510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491"/>
      <c r="C208" s="3"/>
      <c r="D208" s="4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510"/>
      <c r="X208" s="510"/>
      <c r="Y208" s="510"/>
      <c r="Z208" s="510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491"/>
      <c r="C209" s="3"/>
      <c r="D209" s="4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510"/>
      <c r="X209" s="510"/>
      <c r="Y209" s="510"/>
      <c r="Z209" s="510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491"/>
      <c r="C210" s="3"/>
      <c r="D210" s="49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510"/>
      <c r="X210" s="510"/>
      <c r="Y210" s="510"/>
      <c r="Z210" s="510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491"/>
      <c r="C211" s="3"/>
      <c r="D211" s="4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510"/>
      <c r="X211" s="510"/>
      <c r="Y211" s="510"/>
      <c r="Z211" s="510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491"/>
      <c r="C212" s="3"/>
      <c r="D212" s="49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510"/>
      <c r="X212" s="510"/>
      <c r="Y212" s="510"/>
      <c r="Z212" s="510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491"/>
      <c r="C213" s="3"/>
      <c r="D213" s="49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510"/>
      <c r="X213" s="510"/>
      <c r="Y213" s="510"/>
      <c r="Z213" s="510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491"/>
      <c r="C214" s="3"/>
      <c r="D214" s="49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510"/>
      <c r="X214" s="510"/>
      <c r="Y214" s="510"/>
      <c r="Z214" s="510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491"/>
      <c r="C215" s="3"/>
      <c r="D215" s="49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510"/>
      <c r="X215" s="510"/>
      <c r="Y215" s="510"/>
      <c r="Z215" s="510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491"/>
      <c r="C216" s="3"/>
      <c r="D216" s="49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510"/>
      <c r="X216" s="510"/>
      <c r="Y216" s="510"/>
      <c r="Z216" s="510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491"/>
      <c r="C217" s="3"/>
      <c r="D217" s="4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510"/>
      <c r="X217" s="510"/>
      <c r="Y217" s="510"/>
      <c r="Z217" s="510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491"/>
      <c r="C218" s="3"/>
      <c r="D218" s="4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510"/>
      <c r="X218" s="510"/>
      <c r="Y218" s="510"/>
      <c r="Z218" s="510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491"/>
      <c r="C219" s="3"/>
      <c r="D219" s="49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510"/>
      <c r="X219" s="510"/>
      <c r="Y219" s="510"/>
      <c r="Z219" s="510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491"/>
      <c r="C220" s="3"/>
      <c r="D220" s="49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510"/>
      <c r="X220" s="510"/>
      <c r="Y220" s="510"/>
      <c r="Z220" s="510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491"/>
      <c r="C221" s="3"/>
      <c r="D221" s="49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510"/>
      <c r="X221" s="510"/>
      <c r="Y221" s="510"/>
      <c r="Z221" s="510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491"/>
      <c r="C222" s="3"/>
      <c r="D222" s="49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510"/>
      <c r="X222" s="510"/>
      <c r="Y222" s="510"/>
      <c r="Z222" s="510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491"/>
      <c r="C223" s="3"/>
      <c r="D223" s="4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510"/>
      <c r="X223" s="510"/>
      <c r="Y223" s="510"/>
      <c r="Z223" s="510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491"/>
      <c r="C224" s="3"/>
      <c r="D224" s="49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510"/>
      <c r="X224" s="510"/>
      <c r="Y224" s="510"/>
      <c r="Z224" s="510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491"/>
      <c r="C225" s="3"/>
      <c r="D225" s="49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510"/>
      <c r="X225" s="510"/>
      <c r="Y225" s="510"/>
      <c r="Z225" s="510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491"/>
      <c r="C226" s="3"/>
      <c r="D226" s="492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510"/>
      <c r="X226" s="510"/>
      <c r="Y226" s="510"/>
      <c r="Z226" s="510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491"/>
      <c r="C227" s="3"/>
      <c r="D227" s="492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510"/>
      <c r="X227" s="510"/>
      <c r="Y227" s="510"/>
      <c r="Z227" s="510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491"/>
      <c r="C228" s="3"/>
      <c r="D228" s="492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510"/>
      <c r="X228" s="510"/>
      <c r="Y228" s="510"/>
      <c r="Z228" s="510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491"/>
      <c r="C229" s="3"/>
      <c r="D229" s="492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510"/>
      <c r="X229" s="510"/>
      <c r="Y229" s="510"/>
      <c r="Z229" s="510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491"/>
      <c r="C230" s="3"/>
      <c r="D230" s="492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510"/>
      <c r="X230" s="510"/>
      <c r="Y230" s="510"/>
      <c r="Z230" s="510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491"/>
      <c r="C231" s="3"/>
      <c r="D231" s="492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510"/>
      <c r="X231" s="510"/>
      <c r="Y231" s="510"/>
      <c r="Z231" s="510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491"/>
      <c r="C232" s="3"/>
      <c r="D232" s="492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510"/>
      <c r="X232" s="510"/>
      <c r="Y232" s="510"/>
      <c r="Z232" s="510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491"/>
      <c r="C233" s="3"/>
      <c r="D233" s="4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510"/>
      <c r="X233" s="510"/>
      <c r="Y233" s="510"/>
      <c r="Z233" s="510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491"/>
      <c r="C234" s="3"/>
      <c r="D234" s="492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510"/>
      <c r="X234" s="510"/>
      <c r="Y234" s="510"/>
      <c r="Z234" s="510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491"/>
      <c r="C235" s="3"/>
      <c r="D235" s="492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510"/>
      <c r="X235" s="510"/>
      <c r="Y235" s="510"/>
      <c r="Z235" s="510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491"/>
      <c r="C236" s="3"/>
      <c r="D236" s="492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510"/>
      <c r="X236" s="510"/>
      <c r="Y236" s="510"/>
      <c r="Z236" s="510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491"/>
      <c r="C237" s="3"/>
      <c r="D237" s="492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510"/>
      <c r="X237" s="510"/>
      <c r="Y237" s="510"/>
      <c r="Z237" s="510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491"/>
      <c r="C238" s="3"/>
      <c r="D238" s="492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510"/>
      <c r="X238" s="510"/>
      <c r="Y238" s="510"/>
      <c r="Z238" s="510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491"/>
      <c r="C239" s="3"/>
      <c r="D239" s="4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510"/>
      <c r="X239" s="510"/>
      <c r="Y239" s="510"/>
      <c r="Z239" s="510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491"/>
      <c r="C240" s="3"/>
      <c r="D240" s="492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510"/>
      <c r="X240" s="510"/>
      <c r="Y240" s="510"/>
      <c r="Z240" s="510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491"/>
      <c r="C241" s="3"/>
      <c r="D241" s="492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510"/>
      <c r="X241" s="510"/>
      <c r="Y241" s="510"/>
      <c r="Z241" s="510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491"/>
      <c r="C242" s="3"/>
      <c r="D242" s="492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510"/>
      <c r="X242" s="510"/>
      <c r="Y242" s="510"/>
      <c r="Z242" s="510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491"/>
      <c r="C243" s="3"/>
      <c r="D243" s="4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510"/>
      <c r="X243" s="510"/>
      <c r="Y243" s="510"/>
      <c r="Z243" s="510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491"/>
      <c r="C244" s="3"/>
      <c r="D244" s="492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510"/>
      <c r="X244" s="510"/>
      <c r="Y244" s="510"/>
      <c r="Z244" s="510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491"/>
      <c r="C245" s="3"/>
      <c r="D245" s="492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510"/>
      <c r="X245" s="510"/>
      <c r="Y245" s="510"/>
      <c r="Z245" s="510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491"/>
      <c r="C246" s="3"/>
      <c r="D246" s="492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510"/>
      <c r="X246" s="510"/>
      <c r="Y246" s="510"/>
      <c r="Z246" s="510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491"/>
      <c r="C247" s="3"/>
      <c r="D247" s="492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510"/>
      <c r="X247" s="510"/>
      <c r="Y247" s="510"/>
      <c r="Z247" s="510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491"/>
      <c r="C248" s="3"/>
      <c r="D248" s="492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510"/>
      <c r="X248" s="510"/>
      <c r="Y248" s="510"/>
      <c r="Z248" s="510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491"/>
      <c r="C249" s="3"/>
      <c r="D249" s="492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510"/>
      <c r="X249" s="510"/>
      <c r="Y249" s="510"/>
      <c r="Z249" s="510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491"/>
      <c r="C250" s="3"/>
      <c r="D250" s="492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510"/>
      <c r="X250" s="510"/>
      <c r="Y250" s="510"/>
      <c r="Z250" s="510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491"/>
      <c r="C251" s="3"/>
      <c r="D251" s="492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510"/>
      <c r="X251" s="510"/>
      <c r="Y251" s="510"/>
      <c r="Z251" s="510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491"/>
      <c r="C252" s="3"/>
      <c r="D252" s="492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510"/>
      <c r="X252" s="510"/>
      <c r="Y252" s="510"/>
      <c r="Z252" s="510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491"/>
      <c r="C253" s="3"/>
      <c r="D253" s="492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510"/>
      <c r="X253" s="510"/>
      <c r="Y253" s="510"/>
      <c r="Z253" s="510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491"/>
      <c r="C254" s="3"/>
      <c r="D254" s="492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510"/>
      <c r="X254" s="510"/>
      <c r="Y254" s="510"/>
      <c r="Z254" s="510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491"/>
      <c r="C255" s="3"/>
      <c r="D255" s="492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510"/>
      <c r="X255" s="510"/>
      <c r="Y255" s="510"/>
      <c r="Z255" s="510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491"/>
      <c r="C256" s="3"/>
      <c r="D256" s="492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510"/>
      <c r="X256" s="510"/>
      <c r="Y256" s="510"/>
      <c r="Z256" s="510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491"/>
      <c r="C257" s="3"/>
      <c r="D257" s="492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510"/>
      <c r="X257" s="510"/>
      <c r="Y257" s="510"/>
      <c r="Z257" s="510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491"/>
      <c r="C258" s="3"/>
      <c r="D258" s="492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510"/>
      <c r="X258" s="510"/>
      <c r="Y258" s="510"/>
      <c r="Z258" s="510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491"/>
      <c r="C259" s="3"/>
      <c r="D259" s="492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510"/>
      <c r="X259" s="510"/>
      <c r="Y259" s="510"/>
      <c r="Z259" s="510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491"/>
      <c r="C260" s="3"/>
      <c r="D260" s="492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510"/>
      <c r="X260" s="510"/>
      <c r="Y260" s="510"/>
      <c r="Z260" s="510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491"/>
      <c r="C261" s="3"/>
      <c r="D261" s="492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510"/>
      <c r="X261" s="510"/>
      <c r="Y261" s="510"/>
      <c r="Z261" s="510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491"/>
      <c r="C262" s="3"/>
      <c r="D262" s="492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510"/>
      <c r="X262" s="510"/>
      <c r="Y262" s="510"/>
      <c r="Z262" s="510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491"/>
      <c r="C263" s="3"/>
      <c r="D263" s="492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510"/>
      <c r="X263" s="510"/>
      <c r="Y263" s="510"/>
      <c r="Z263" s="510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491"/>
      <c r="C264" s="3"/>
      <c r="D264" s="492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510"/>
      <c r="X264" s="510"/>
      <c r="Y264" s="510"/>
      <c r="Z264" s="510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491"/>
      <c r="C265" s="3"/>
      <c r="D265" s="492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510"/>
      <c r="X265" s="510"/>
      <c r="Y265" s="510"/>
      <c r="Z265" s="510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491"/>
      <c r="C266" s="3"/>
      <c r="D266" s="492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510"/>
      <c r="X266" s="510"/>
      <c r="Y266" s="510"/>
      <c r="Z266" s="510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491"/>
      <c r="C267" s="3"/>
      <c r="D267" s="492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510"/>
      <c r="X267" s="510"/>
      <c r="Y267" s="510"/>
      <c r="Z267" s="510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491"/>
      <c r="C268" s="3"/>
      <c r="D268" s="492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510"/>
      <c r="X268" s="510"/>
      <c r="Y268" s="510"/>
      <c r="Z268" s="510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491"/>
      <c r="C269" s="3"/>
      <c r="D269" s="4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510"/>
      <c r="X269" s="510"/>
      <c r="Y269" s="510"/>
      <c r="Z269" s="510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491"/>
      <c r="C270" s="3"/>
      <c r="D270" s="4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510"/>
      <c r="X270" s="510"/>
      <c r="Y270" s="510"/>
      <c r="Z270" s="510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491"/>
      <c r="C271" s="3"/>
      <c r="D271" s="4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510"/>
      <c r="X271" s="510"/>
      <c r="Y271" s="510"/>
      <c r="Z271" s="510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491"/>
      <c r="C272" s="3"/>
      <c r="D272" s="4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510"/>
      <c r="X272" s="510"/>
      <c r="Y272" s="510"/>
      <c r="Z272" s="510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491"/>
      <c r="C273" s="3"/>
      <c r="D273" s="4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510"/>
      <c r="X273" s="510"/>
      <c r="Y273" s="510"/>
      <c r="Z273" s="510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491"/>
      <c r="C274" s="3"/>
      <c r="D274" s="4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510"/>
      <c r="X274" s="510"/>
      <c r="Y274" s="510"/>
      <c r="Z274" s="510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491"/>
      <c r="C275" s="3"/>
      <c r="D275" s="4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510"/>
      <c r="X275" s="510"/>
      <c r="Y275" s="510"/>
      <c r="Z275" s="510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491"/>
      <c r="C276" s="3"/>
      <c r="D276" s="4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510"/>
      <c r="X276" s="510"/>
      <c r="Y276" s="510"/>
      <c r="Z276" s="510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491"/>
      <c r="C277" s="3"/>
      <c r="D277" s="4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510"/>
      <c r="X277" s="510"/>
      <c r="Y277" s="510"/>
      <c r="Z277" s="510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491"/>
      <c r="C278" s="3"/>
      <c r="D278" s="4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510"/>
      <c r="X278" s="510"/>
      <c r="Y278" s="510"/>
      <c r="Z278" s="510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491"/>
      <c r="C279" s="3"/>
      <c r="D279" s="4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510"/>
      <c r="X279" s="510"/>
      <c r="Y279" s="510"/>
      <c r="Z279" s="510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491"/>
      <c r="C280" s="3"/>
      <c r="D280" s="4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510"/>
      <c r="X280" s="510"/>
      <c r="Y280" s="510"/>
      <c r="Z280" s="510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491"/>
      <c r="C281" s="3"/>
      <c r="D281" s="4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510"/>
      <c r="X281" s="510"/>
      <c r="Y281" s="510"/>
      <c r="Z281" s="510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491"/>
      <c r="C282" s="3"/>
      <c r="D282" s="4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510"/>
      <c r="X282" s="510"/>
      <c r="Y282" s="510"/>
      <c r="Z282" s="510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491"/>
      <c r="C283" s="3"/>
      <c r="D283" s="4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510"/>
      <c r="X283" s="510"/>
      <c r="Y283" s="510"/>
      <c r="Z283" s="510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491"/>
      <c r="C284" s="3"/>
      <c r="D284" s="4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510"/>
      <c r="X284" s="510"/>
      <c r="Y284" s="510"/>
      <c r="Z284" s="510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491"/>
      <c r="C285" s="3"/>
      <c r="D285" s="4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510"/>
      <c r="X285" s="510"/>
      <c r="Y285" s="510"/>
      <c r="Z285" s="510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491"/>
      <c r="C286" s="3"/>
      <c r="D286" s="4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510"/>
      <c r="X286" s="510"/>
      <c r="Y286" s="510"/>
      <c r="Z286" s="510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491"/>
      <c r="C287" s="3"/>
      <c r="D287" s="4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510"/>
      <c r="X287" s="510"/>
      <c r="Y287" s="510"/>
      <c r="Z287" s="510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491"/>
      <c r="C288" s="3"/>
      <c r="D288" s="4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510"/>
      <c r="X288" s="510"/>
      <c r="Y288" s="510"/>
      <c r="Z288" s="510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491"/>
      <c r="C289" s="3"/>
      <c r="D289" s="4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510"/>
      <c r="X289" s="510"/>
      <c r="Y289" s="510"/>
      <c r="Z289" s="510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491"/>
      <c r="C290" s="3"/>
      <c r="D290" s="4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510"/>
      <c r="X290" s="510"/>
      <c r="Y290" s="510"/>
      <c r="Z290" s="510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491"/>
      <c r="C291" s="3"/>
      <c r="D291" s="4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510"/>
      <c r="X291" s="510"/>
      <c r="Y291" s="510"/>
      <c r="Z291" s="510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491"/>
      <c r="C292" s="3"/>
      <c r="D292" s="4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510"/>
      <c r="X292" s="510"/>
      <c r="Y292" s="510"/>
      <c r="Z292" s="510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491"/>
      <c r="C293" s="3"/>
      <c r="D293" s="4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510"/>
      <c r="X293" s="510"/>
      <c r="Y293" s="510"/>
      <c r="Z293" s="510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491"/>
      <c r="C294" s="3"/>
      <c r="D294" s="4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510"/>
      <c r="X294" s="510"/>
      <c r="Y294" s="510"/>
      <c r="Z294" s="510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491"/>
      <c r="C295" s="3"/>
      <c r="D295" s="4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510"/>
      <c r="X295" s="510"/>
      <c r="Y295" s="510"/>
      <c r="Z295" s="510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491"/>
      <c r="C296" s="3"/>
      <c r="D296" s="4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510"/>
      <c r="X296" s="510"/>
      <c r="Y296" s="510"/>
      <c r="Z296" s="510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491"/>
      <c r="C297" s="3"/>
      <c r="D297" s="4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510"/>
      <c r="X297" s="510"/>
      <c r="Y297" s="510"/>
      <c r="Z297" s="510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491"/>
      <c r="C298" s="3"/>
      <c r="D298" s="4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510"/>
      <c r="X298" s="510"/>
      <c r="Y298" s="510"/>
      <c r="Z298" s="510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491"/>
      <c r="C299" s="3"/>
      <c r="D299" s="4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510"/>
      <c r="X299" s="510"/>
      <c r="Y299" s="510"/>
      <c r="Z299" s="510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491"/>
      <c r="C300" s="3"/>
      <c r="D300" s="4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510"/>
      <c r="X300" s="510"/>
      <c r="Y300" s="510"/>
      <c r="Z300" s="510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491"/>
      <c r="C301" s="3"/>
      <c r="D301" s="4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510"/>
      <c r="X301" s="510"/>
      <c r="Y301" s="510"/>
      <c r="Z301" s="510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491"/>
      <c r="C302" s="3"/>
      <c r="D302" s="4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510"/>
      <c r="X302" s="510"/>
      <c r="Y302" s="510"/>
      <c r="Z302" s="510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491"/>
      <c r="C303" s="3"/>
      <c r="D303" s="4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510"/>
      <c r="X303" s="510"/>
      <c r="Y303" s="510"/>
      <c r="Z303" s="510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491"/>
      <c r="C304" s="3"/>
      <c r="D304" s="4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510"/>
      <c r="X304" s="510"/>
      <c r="Y304" s="510"/>
      <c r="Z304" s="510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491"/>
      <c r="C305" s="3"/>
      <c r="D305" s="4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510"/>
      <c r="X305" s="510"/>
      <c r="Y305" s="510"/>
      <c r="Z305" s="510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491"/>
      <c r="C306" s="3"/>
      <c r="D306" s="4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510"/>
      <c r="X306" s="510"/>
      <c r="Y306" s="510"/>
      <c r="Z306" s="510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491"/>
      <c r="C307" s="3"/>
      <c r="D307" s="4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510"/>
      <c r="X307" s="510"/>
      <c r="Y307" s="510"/>
      <c r="Z307" s="510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491"/>
      <c r="C308" s="3"/>
      <c r="D308" s="4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510"/>
      <c r="X308" s="510"/>
      <c r="Y308" s="510"/>
      <c r="Z308" s="510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491"/>
      <c r="C309" s="3"/>
      <c r="D309" s="4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510"/>
      <c r="X309" s="510"/>
      <c r="Y309" s="510"/>
      <c r="Z309" s="510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491"/>
      <c r="C310" s="3"/>
      <c r="D310" s="4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510"/>
      <c r="X310" s="510"/>
      <c r="Y310" s="510"/>
      <c r="Z310" s="510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491"/>
      <c r="C311" s="3"/>
      <c r="D311" s="4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510"/>
      <c r="X311" s="510"/>
      <c r="Y311" s="510"/>
      <c r="Z311" s="510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491"/>
      <c r="C312" s="3"/>
      <c r="D312" s="4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510"/>
      <c r="X312" s="510"/>
      <c r="Y312" s="510"/>
      <c r="Z312" s="510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491"/>
      <c r="C313" s="3"/>
      <c r="D313" s="4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510"/>
      <c r="X313" s="510"/>
      <c r="Y313" s="510"/>
      <c r="Z313" s="510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491"/>
      <c r="C314" s="3"/>
      <c r="D314" s="4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510"/>
      <c r="X314" s="510"/>
      <c r="Y314" s="510"/>
      <c r="Z314" s="510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491"/>
      <c r="C315" s="3"/>
      <c r="D315" s="4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510"/>
      <c r="X315" s="510"/>
      <c r="Y315" s="510"/>
      <c r="Z315" s="510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491"/>
      <c r="C316" s="3"/>
      <c r="D316" s="4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510"/>
      <c r="X316" s="510"/>
      <c r="Y316" s="510"/>
      <c r="Z316" s="510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491"/>
      <c r="C317" s="3"/>
      <c r="D317" s="4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510"/>
      <c r="X317" s="510"/>
      <c r="Y317" s="510"/>
      <c r="Z317" s="510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491"/>
      <c r="C318" s="3"/>
      <c r="D318" s="4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510"/>
      <c r="X318" s="510"/>
      <c r="Y318" s="510"/>
      <c r="Z318" s="510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491"/>
      <c r="C319" s="3"/>
      <c r="D319" s="4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510"/>
      <c r="X319" s="510"/>
      <c r="Y319" s="510"/>
      <c r="Z319" s="510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491"/>
      <c r="C320" s="3"/>
      <c r="D320" s="4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510"/>
      <c r="X320" s="510"/>
      <c r="Y320" s="510"/>
      <c r="Z320" s="510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491"/>
      <c r="C321" s="3"/>
      <c r="D321" s="4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510"/>
      <c r="X321" s="510"/>
      <c r="Y321" s="510"/>
      <c r="Z321" s="510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491"/>
      <c r="C322" s="3"/>
      <c r="D322" s="4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510"/>
      <c r="X322" s="510"/>
      <c r="Y322" s="510"/>
      <c r="Z322" s="510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491"/>
      <c r="C323" s="3"/>
      <c r="D323" s="4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510"/>
      <c r="X323" s="510"/>
      <c r="Y323" s="510"/>
      <c r="Z323" s="510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491"/>
      <c r="C324" s="3"/>
      <c r="D324" s="4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510"/>
      <c r="X324" s="510"/>
      <c r="Y324" s="510"/>
      <c r="Z324" s="510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491"/>
      <c r="C325" s="3"/>
      <c r="D325" s="4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510"/>
      <c r="X325" s="510"/>
      <c r="Y325" s="510"/>
      <c r="Z325" s="510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491"/>
      <c r="C326" s="3"/>
      <c r="D326" s="4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510"/>
      <c r="X326" s="510"/>
      <c r="Y326" s="510"/>
      <c r="Z326" s="510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491"/>
      <c r="C327" s="3"/>
      <c r="D327" s="4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510"/>
      <c r="X327" s="510"/>
      <c r="Y327" s="510"/>
      <c r="Z327" s="510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491"/>
      <c r="C328" s="3"/>
      <c r="D328" s="4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510"/>
      <c r="X328" s="510"/>
      <c r="Y328" s="510"/>
      <c r="Z328" s="510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491"/>
      <c r="C329" s="3"/>
      <c r="D329" s="4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510"/>
      <c r="X329" s="510"/>
      <c r="Y329" s="510"/>
      <c r="Z329" s="510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491"/>
      <c r="C330" s="3"/>
      <c r="D330" s="4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510"/>
      <c r="X330" s="510"/>
      <c r="Y330" s="510"/>
      <c r="Z330" s="510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491"/>
      <c r="C331" s="3"/>
      <c r="D331" s="4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510"/>
      <c r="X331" s="510"/>
      <c r="Y331" s="510"/>
      <c r="Z331" s="510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491"/>
      <c r="C332" s="3"/>
      <c r="D332" s="4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510"/>
      <c r="X332" s="510"/>
      <c r="Y332" s="510"/>
      <c r="Z332" s="510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491"/>
      <c r="C333" s="3"/>
      <c r="D333" s="4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510"/>
      <c r="X333" s="510"/>
      <c r="Y333" s="510"/>
      <c r="Z333" s="510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491"/>
      <c r="C334" s="3"/>
      <c r="D334" s="4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510"/>
      <c r="X334" s="510"/>
      <c r="Y334" s="510"/>
      <c r="Z334" s="510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491"/>
      <c r="C335" s="3"/>
      <c r="D335" s="4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510"/>
      <c r="X335" s="510"/>
      <c r="Y335" s="510"/>
      <c r="Z335" s="510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491"/>
      <c r="C336" s="3"/>
      <c r="D336" s="4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510"/>
      <c r="X336" s="510"/>
      <c r="Y336" s="510"/>
      <c r="Z336" s="510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491"/>
      <c r="C337" s="3"/>
      <c r="D337" s="4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510"/>
      <c r="X337" s="510"/>
      <c r="Y337" s="510"/>
      <c r="Z337" s="510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491"/>
      <c r="C338" s="3"/>
      <c r="D338" s="4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510"/>
      <c r="X338" s="510"/>
      <c r="Y338" s="510"/>
      <c r="Z338" s="510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491"/>
      <c r="C339" s="3"/>
      <c r="D339" s="4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510"/>
      <c r="X339" s="510"/>
      <c r="Y339" s="510"/>
      <c r="Z339" s="510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491"/>
      <c r="C340" s="3"/>
      <c r="D340" s="4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510"/>
      <c r="X340" s="510"/>
      <c r="Y340" s="510"/>
      <c r="Z340" s="510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491"/>
      <c r="C341" s="3"/>
      <c r="D341" s="4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510"/>
      <c r="X341" s="510"/>
      <c r="Y341" s="510"/>
      <c r="Z341" s="510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491"/>
      <c r="C342" s="3"/>
      <c r="D342" s="4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510"/>
      <c r="X342" s="510"/>
      <c r="Y342" s="510"/>
      <c r="Z342" s="510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491"/>
      <c r="C343" s="3"/>
      <c r="D343" s="4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510"/>
      <c r="X343" s="510"/>
      <c r="Y343" s="510"/>
      <c r="Z343" s="510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491"/>
      <c r="C344" s="3"/>
      <c r="D344" s="4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510"/>
      <c r="X344" s="510"/>
      <c r="Y344" s="510"/>
      <c r="Z344" s="510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491"/>
      <c r="C345" s="3"/>
      <c r="D345" s="4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510"/>
      <c r="X345" s="510"/>
      <c r="Y345" s="510"/>
      <c r="Z345" s="510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491"/>
      <c r="C346" s="3"/>
      <c r="D346" s="4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510"/>
      <c r="X346" s="510"/>
      <c r="Y346" s="510"/>
      <c r="Z346" s="510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491"/>
      <c r="C347" s="3"/>
      <c r="D347" s="4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510"/>
      <c r="X347" s="510"/>
      <c r="Y347" s="510"/>
      <c r="Z347" s="510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491"/>
      <c r="C348" s="3"/>
      <c r="D348" s="4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510"/>
      <c r="X348" s="510"/>
      <c r="Y348" s="510"/>
      <c r="Z348" s="510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491"/>
      <c r="C349" s="3"/>
      <c r="D349" s="4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510"/>
      <c r="X349" s="510"/>
      <c r="Y349" s="510"/>
      <c r="Z349" s="510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491"/>
      <c r="C350" s="3"/>
      <c r="D350" s="4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510"/>
      <c r="X350" s="510"/>
      <c r="Y350" s="510"/>
      <c r="Z350" s="510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491"/>
      <c r="C351" s="3"/>
      <c r="D351" s="4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510"/>
      <c r="X351" s="510"/>
      <c r="Y351" s="510"/>
      <c r="Z351" s="510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491"/>
      <c r="C352" s="3"/>
      <c r="D352" s="4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510"/>
      <c r="X352" s="510"/>
      <c r="Y352" s="510"/>
      <c r="Z352" s="510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491"/>
      <c r="C353" s="3"/>
      <c r="D353" s="4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510"/>
      <c r="X353" s="510"/>
      <c r="Y353" s="510"/>
      <c r="Z353" s="510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491"/>
      <c r="C354" s="3"/>
      <c r="D354" s="4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510"/>
      <c r="X354" s="510"/>
      <c r="Y354" s="510"/>
      <c r="Z354" s="510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491"/>
      <c r="C355" s="3"/>
      <c r="D355" s="4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510"/>
      <c r="X355" s="510"/>
      <c r="Y355" s="510"/>
      <c r="Z355" s="510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491"/>
      <c r="C356" s="3"/>
      <c r="D356" s="4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510"/>
      <c r="X356" s="510"/>
      <c r="Y356" s="510"/>
      <c r="Z356" s="510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491"/>
      <c r="C357" s="3"/>
      <c r="D357" s="4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510"/>
      <c r="X357" s="510"/>
      <c r="Y357" s="510"/>
      <c r="Z357" s="510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491"/>
      <c r="C358" s="3"/>
      <c r="D358" s="4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510"/>
      <c r="X358" s="510"/>
      <c r="Y358" s="510"/>
      <c r="Z358" s="510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491"/>
      <c r="C359" s="3"/>
      <c r="D359" s="4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510"/>
      <c r="X359" s="510"/>
      <c r="Y359" s="510"/>
      <c r="Z359" s="510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491"/>
      <c r="C360" s="3"/>
      <c r="D360" s="4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510"/>
      <c r="X360" s="510"/>
      <c r="Y360" s="510"/>
      <c r="Z360" s="510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491"/>
      <c r="C361" s="3"/>
      <c r="D361" s="4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510"/>
      <c r="X361" s="510"/>
      <c r="Y361" s="510"/>
      <c r="Z361" s="510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491"/>
      <c r="C362" s="3"/>
      <c r="D362" s="492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510"/>
      <c r="X362" s="510"/>
      <c r="Y362" s="510"/>
      <c r="Z362" s="510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491"/>
      <c r="C363" s="3"/>
      <c r="D363" s="492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510"/>
      <c r="X363" s="510"/>
      <c r="Y363" s="510"/>
      <c r="Z363" s="510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491"/>
      <c r="C364" s="3"/>
      <c r="D364" s="492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510"/>
      <c r="X364" s="510"/>
      <c r="Y364" s="510"/>
      <c r="Z364" s="510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491"/>
      <c r="C365" s="3"/>
      <c r="D365" s="492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510"/>
      <c r="X365" s="510"/>
      <c r="Y365" s="510"/>
      <c r="Z365" s="510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491"/>
      <c r="C366" s="3"/>
      <c r="D366" s="492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510"/>
      <c r="X366" s="510"/>
      <c r="Y366" s="510"/>
      <c r="Z366" s="510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491"/>
      <c r="C367" s="3"/>
      <c r="D367" s="492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510"/>
      <c r="X367" s="510"/>
      <c r="Y367" s="510"/>
      <c r="Z367" s="510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491"/>
      <c r="C368" s="3"/>
      <c r="D368" s="492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510"/>
      <c r="X368" s="510"/>
      <c r="Y368" s="510"/>
      <c r="Z368" s="510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491"/>
      <c r="C369" s="3"/>
      <c r="D369" s="492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510"/>
      <c r="X369" s="510"/>
      <c r="Y369" s="510"/>
      <c r="Z369" s="510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491"/>
      <c r="C370" s="3"/>
      <c r="D370" s="492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510"/>
      <c r="X370" s="510"/>
      <c r="Y370" s="510"/>
      <c r="Z370" s="510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491"/>
      <c r="C371" s="3"/>
      <c r="D371" s="492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510"/>
      <c r="X371" s="510"/>
      <c r="Y371" s="510"/>
      <c r="Z371" s="510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491"/>
      <c r="C372" s="3"/>
      <c r="D372" s="492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510"/>
      <c r="X372" s="510"/>
      <c r="Y372" s="510"/>
      <c r="Z372" s="510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491"/>
      <c r="C373" s="3"/>
      <c r="D373" s="492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510"/>
      <c r="X373" s="510"/>
      <c r="Y373" s="510"/>
      <c r="Z373" s="510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491"/>
      <c r="C374" s="3"/>
      <c r="D374" s="492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510"/>
      <c r="X374" s="510"/>
      <c r="Y374" s="510"/>
      <c r="Z374" s="510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491"/>
      <c r="C375" s="3"/>
      <c r="D375" s="492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510"/>
      <c r="X375" s="510"/>
      <c r="Y375" s="510"/>
      <c r="Z375" s="510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491"/>
      <c r="C376" s="3"/>
      <c r="D376" s="492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510"/>
      <c r="X376" s="510"/>
      <c r="Y376" s="510"/>
      <c r="Z376" s="510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491"/>
      <c r="C377" s="3"/>
      <c r="D377" s="492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510"/>
      <c r="X377" s="510"/>
      <c r="Y377" s="510"/>
      <c r="Z377" s="510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491"/>
      <c r="C378" s="3"/>
      <c r="D378" s="492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510"/>
      <c r="X378" s="510"/>
      <c r="Y378" s="510"/>
      <c r="Z378" s="510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491"/>
      <c r="C379" s="3"/>
      <c r="D379" s="492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510"/>
      <c r="X379" s="510"/>
      <c r="Y379" s="510"/>
      <c r="Z379" s="510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491"/>
      <c r="C380" s="3"/>
      <c r="D380" s="492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510"/>
      <c r="X380" s="510"/>
      <c r="Y380" s="510"/>
      <c r="Z380" s="510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491"/>
      <c r="C381" s="3"/>
      <c r="D381" s="492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510"/>
      <c r="X381" s="510"/>
      <c r="Y381" s="510"/>
      <c r="Z381" s="510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491"/>
      <c r="C382" s="3"/>
      <c r="D382" s="492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510"/>
      <c r="X382" s="510"/>
      <c r="Y382" s="510"/>
      <c r="Z382" s="510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491"/>
      <c r="C383" s="3"/>
      <c r="D383" s="492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510"/>
      <c r="X383" s="510"/>
      <c r="Y383" s="510"/>
      <c r="Z383" s="510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491"/>
      <c r="C384" s="3"/>
      <c r="D384" s="492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510"/>
      <c r="X384" s="510"/>
      <c r="Y384" s="510"/>
      <c r="Z384" s="510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491"/>
      <c r="C385" s="3"/>
      <c r="D385" s="492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510"/>
      <c r="X385" s="510"/>
      <c r="Y385" s="510"/>
      <c r="Z385" s="510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492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510"/>
      <c r="X386" s="510"/>
      <c r="Y386" s="510"/>
      <c r="Z386" s="510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492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510"/>
      <c r="X387" s="510"/>
      <c r="Y387" s="510"/>
      <c r="Z387" s="510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492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510"/>
      <c r="X388" s="510"/>
      <c r="Y388" s="510"/>
      <c r="Z388" s="510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2"/>
      <c r="C389" s="3"/>
      <c r="D389" s="492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510"/>
      <c r="X389" s="510"/>
      <c r="Y389" s="510"/>
      <c r="Z389" s="510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2"/>
      <c r="C390" s="3"/>
      <c r="D390" s="492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510"/>
      <c r="X390" s="510"/>
      <c r="Y390" s="510"/>
      <c r="Z390" s="510"/>
      <c r="AA390" s="3"/>
      <c r="AB390" s="2"/>
      <c r="AC390" s="2"/>
      <c r="AD390" s="2"/>
      <c r="AE390" s="2"/>
      <c r="AF390" s="2"/>
      <c r="AG390" s="2"/>
    </row>
    <row r="391" ht="15.75" customHeight="1">
      <c r="H391" s="8"/>
      <c r="I391" s="8"/>
      <c r="J391" s="8"/>
      <c r="N391" s="8"/>
      <c r="O391" s="8"/>
      <c r="P391" s="8"/>
      <c r="T391" s="8"/>
      <c r="U391" s="8"/>
      <c r="V391" s="8"/>
      <c r="W391" s="8"/>
      <c r="X391" s="8"/>
      <c r="Y391" s="8"/>
      <c r="Z391" s="8"/>
      <c r="AA391" s="8"/>
      <c r="AB391" s="8"/>
    </row>
    <row r="392" ht="15.75" customHeight="1">
      <c r="H392" s="8"/>
      <c r="I392" s="8"/>
      <c r="J392" s="8"/>
      <c r="N392" s="8"/>
      <c r="O392" s="8"/>
      <c r="P392" s="8"/>
      <c r="T392" s="8"/>
      <c r="U392" s="8"/>
      <c r="V392" s="8"/>
      <c r="W392" s="8"/>
      <c r="X392" s="8"/>
      <c r="Y392" s="8"/>
      <c r="Z392" s="8"/>
      <c r="AA392" s="8"/>
      <c r="AB392" s="8"/>
    </row>
    <row r="393" ht="15.75" customHeight="1">
      <c r="H393" s="8"/>
      <c r="I393" s="8"/>
      <c r="J393" s="8"/>
      <c r="N393" s="8"/>
      <c r="O393" s="8"/>
      <c r="P393" s="8"/>
      <c r="T393" s="8"/>
      <c r="U393" s="8"/>
      <c r="V393" s="8"/>
      <c r="W393" s="8"/>
      <c r="X393" s="8"/>
      <c r="Y393" s="8"/>
      <c r="Z393" s="8"/>
      <c r="AA393" s="8"/>
      <c r="AB393" s="8"/>
    </row>
    <row r="394" ht="15.75" customHeight="1">
      <c r="H394" s="8"/>
      <c r="I394" s="8"/>
      <c r="J394" s="8"/>
      <c r="N394" s="8"/>
      <c r="O394" s="8"/>
      <c r="P394" s="8"/>
      <c r="T394" s="8"/>
      <c r="U394" s="8"/>
      <c r="V394" s="8"/>
      <c r="W394" s="8"/>
      <c r="X394" s="8"/>
      <c r="Y394" s="8"/>
      <c r="Z394" s="8"/>
      <c r="AA394" s="8"/>
      <c r="AB394" s="8"/>
    </row>
    <row r="395" ht="15.75" customHeight="1">
      <c r="H395" s="8"/>
      <c r="I395" s="8"/>
      <c r="J395" s="8"/>
      <c r="N395" s="8"/>
      <c r="O395" s="8"/>
      <c r="P395" s="8"/>
      <c r="T395" s="8"/>
      <c r="U395" s="8"/>
      <c r="V395" s="8"/>
      <c r="W395" s="8"/>
      <c r="X395" s="8"/>
      <c r="Y395" s="8"/>
      <c r="Z395" s="8"/>
      <c r="AA395" s="8"/>
      <c r="AB395" s="8"/>
    </row>
    <row r="396" ht="15.75" customHeight="1">
      <c r="H396" s="8"/>
      <c r="I396" s="8"/>
      <c r="J396" s="8"/>
      <c r="N396" s="8"/>
      <c r="O396" s="8"/>
      <c r="P396" s="8"/>
      <c r="T396" s="8"/>
      <c r="U396" s="8"/>
      <c r="V396" s="8"/>
      <c r="W396" s="8"/>
      <c r="X396" s="8"/>
      <c r="Y396" s="8"/>
      <c r="Z396" s="8"/>
      <c r="AA396" s="8"/>
      <c r="AB396" s="8"/>
    </row>
    <row r="397" ht="15.75" customHeight="1">
      <c r="H397" s="8"/>
      <c r="I397" s="8"/>
      <c r="J397" s="8"/>
      <c r="N397" s="8"/>
      <c r="O397" s="8"/>
      <c r="P397" s="8"/>
      <c r="T397" s="8"/>
      <c r="U397" s="8"/>
      <c r="V397" s="8"/>
      <c r="W397" s="8"/>
      <c r="X397" s="8"/>
      <c r="Y397" s="8"/>
      <c r="Z397" s="8"/>
      <c r="AA397" s="8"/>
      <c r="AB397" s="8"/>
    </row>
    <row r="398" ht="15.75" customHeight="1">
      <c r="H398" s="8"/>
      <c r="I398" s="8"/>
      <c r="J398" s="8"/>
      <c r="N398" s="8"/>
      <c r="O398" s="8"/>
      <c r="P398" s="8"/>
      <c r="T398" s="8"/>
      <c r="U398" s="8"/>
      <c r="V398" s="8"/>
      <c r="W398" s="8"/>
      <c r="X398" s="8"/>
      <c r="Y398" s="8"/>
      <c r="Z398" s="8"/>
      <c r="AA398" s="8"/>
      <c r="AB398" s="8"/>
    </row>
    <row r="399" ht="15.75" customHeight="1">
      <c r="H399" s="8"/>
      <c r="I399" s="8"/>
      <c r="J399" s="8"/>
      <c r="N399" s="8"/>
      <c r="O399" s="8"/>
      <c r="P399" s="8"/>
      <c r="T399" s="8"/>
      <c r="U399" s="8"/>
      <c r="V399" s="8"/>
      <c r="W399" s="8"/>
      <c r="X399" s="8"/>
      <c r="Y399" s="8"/>
      <c r="Z399" s="8"/>
      <c r="AA399" s="8"/>
      <c r="AB399" s="8"/>
    </row>
    <row r="400" ht="15.75" customHeight="1">
      <c r="H400" s="8"/>
      <c r="I400" s="8"/>
      <c r="J400" s="8"/>
      <c r="N400" s="8"/>
      <c r="O400" s="8"/>
      <c r="P400" s="8"/>
      <c r="T400" s="8"/>
      <c r="U400" s="8"/>
      <c r="V400" s="8"/>
      <c r="W400" s="8"/>
      <c r="X400" s="8"/>
      <c r="Y400" s="8"/>
      <c r="Z400" s="8"/>
      <c r="AA400" s="8"/>
      <c r="AB400" s="8"/>
    </row>
    <row r="401" ht="15.75" customHeight="1">
      <c r="H401" s="8"/>
      <c r="I401" s="8"/>
      <c r="J401" s="8"/>
      <c r="N401" s="8"/>
      <c r="O401" s="8"/>
      <c r="P401" s="8"/>
      <c r="T401" s="8"/>
      <c r="U401" s="8"/>
      <c r="V401" s="8"/>
      <c r="W401" s="8"/>
      <c r="X401" s="8"/>
      <c r="Y401" s="8"/>
      <c r="Z401" s="8"/>
      <c r="AA401" s="8"/>
      <c r="AB401" s="8"/>
    </row>
    <row r="402" ht="15.75" customHeight="1">
      <c r="H402" s="8"/>
      <c r="I402" s="8"/>
      <c r="J402" s="8"/>
      <c r="N402" s="8"/>
      <c r="O402" s="8"/>
      <c r="P402" s="8"/>
      <c r="T402" s="8"/>
      <c r="U402" s="8"/>
      <c r="V402" s="8"/>
      <c r="W402" s="8"/>
      <c r="X402" s="8"/>
      <c r="Y402" s="8"/>
      <c r="Z402" s="8"/>
      <c r="AA402" s="8"/>
      <c r="AB402" s="8"/>
    </row>
    <row r="403" ht="15.75" customHeight="1">
      <c r="H403" s="8"/>
      <c r="I403" s="8"/>
      <c r="J403" s="8"/>
      <c r="N403" s="8"/>
      <c r="O403" s="8"/>
      <c r="P403" s="8"/>
      <c r="T403" s="8"/>
      <c r="U403" s="8"/>
      <c r="V403" s="8"/>
      <c r="W403" s="8"/>
      <c r="X403" s="8"/>
      <c r="Y403" s="8"/>
      <c r="Z403" s="8"/>
      <c r="AA403" s="8"/>
      <c r="AB403" s="8"/>
    </row>
    <row r="404" ht="15.75" customHeight="1">
      <c r="H404" s="8"/>
      <c r="I404" s="8"/>
      <c r="J404" s="8"/>
      <c r="N404" s="8"/>
      <c r="O404" s="8"/>
      <c r="P404" s="8"/>
      <c r="T404" s="8"/>
      <c r="U404" s="8"/>
      <c r="V404" s="8"/>
      <c r="W404" s="8"/>
      <c r="X404" s="8"/>
      <c r="Y404" s="8"/>
      <c r="Z404" s="8"/>
      <c r="AA404" s="8"/>
      <c r="AB404" s="8"/>
    </row>
    <row r="405" ht="15.75" customHeight="1">
      <c r="H405" s="8"/>
      <c r="I405" s="8"/>
      <c r="J405" s="8"/>
      <c r="N405" s="8"/>
      <c r="O405" s="8"/>
      <c r="P405" s="8"/>
      <c r="T405" s="8"/>
      <c r="U405" s="8"/>
      <c r="V405" s="8"/>
      <c r="W405" s="8"/>
      <c r="X405" s="8"/>
      <c r="Y405" s="8"/>
      <c r="Z405" s="8"/>
      <c r="AA405" s="8"/>
      <c r="AB405" s="8"/>
    </row>
    <row r="406" ht="15.75" customHeight="1">
      <c r="H406" s="8"/>
      <c r="I406" s="8"/>
      <c r="J406" s="8"/>
      <c r="N406" s="8"/>
      <c r="O406" s="8"/>
      <c r="P406" s="8"/>
      <c r="T406" s="8"/>
      <c r="U406" s="8"/>
      <c r="V406" s="8"/>
      <c r="W406" s="8"/>
      <c r="X406" s="8"/>
      <c r="Y406" s="8"/>
      <c r="Z406" s="8"/>
      <c r="AA406" s="8"/>
      <c r="AB406" s="8"/>
    </row>
    <row r="407" ht="15.75" customHeight="1">
      <c r="H407" s="8"/>
      <c r="I407" s="8"/>
      <c r="J407" s="8"/>
      <c r="N407" s="8"/>
      <c r="O407" s="8"/>
      <c r="P407" s="8"/>
      <c r="T407" s="8"/>
      <c r="U407" s="8"/>
      <c r="V407" s="8"/>
      <c r="W407" s="8"/>
      <c r="X407" s="8"/>
      <c r="Y407" s="8"/>
      <c r="Z407" s="8"/>
      <c r="AA407" s="8"/>
      <c r="AB407" s="8"/>
    </row>
    <row r="408" ht="15.75" customHeight="1">
      <c r="H408" s="8"/>
      <c r="I408" s="8"/>
      <c r="J408" s="8"/>
      <c r="N408" s="8"/>
      <c r="O408" s="8"/>
      <c r="P408" s="8"/>
      <c r="T408" s="8"/>
      <c r="U408" s="8"/>
      <c r="V408" s="8"/>
      <c r="W408" s="8"/>
      <c r="X408" s="8"/>
      <c r="Y408" s="8"/>
      <c r="Z408" s="8"/>
      <c r="AA408" s="8"/>
      <c r="AB408" s="8"/>
    </row>
    <row r="409" ht="15.75" customHeight="1">
      <c r="H409" s="8"/>
      <c r="I409" s="8"/>
      <c r="J409" s="8"/>
      <c r="N409" s="8"/>
      <c r="O409" s="8"/>
      <c r="P409" s="8"/>
      <c r="T409" s="8"/>
      <c r="U409" s="8"/>
      <c r="V409" s="8"/>
      <c r="W409" s="8"/>
      <c r="X409" s="8"/>
      <c r="Y409" s="8"/>
      <c r="Z409" s="8"/>
      <c r="AA409" s="8"/>
      <c r="AB409" s="8"/>
    </row>
    <row r="410" ht="15.75" customHeight="1">
      <c r="H410" s="8"/>
      <c r="I410" s="8"/>
      <c r="J410" s="8"/>
      <c r="N410" s="8"/>
      <c r="O410" s="8"/>
      <c r="P410" s="8"/>
      <c r="T410" s="8"/>
      <c r="U410" s="8"/>
      <c r="V410" s="8"/>
      <c r="W410" s="8"/>
      <c r="X410" s="8"/>
      <c r="Y410" s="8"/>
      <c r="Z410" s="8"/>
      <c r="AA410" s="8"/>
      <c r="AB410" s="8"/>
    </row>
    <row r="411" ht="15.75" customHeight="1">
      <c r="H411" s="8"/>
      <c r="I411" s="8"/>
      <c r="J411" s="8"/>
      <c r="N411" s="8"/>
      <c r="O411" s="8"/>
      <c r="P411" s="8"/>
      <c r="T411" s="8"/>
      <c r="U411" s="8"/>
      <c r="V411" s="8"/>
      <c r="W411" s="8"/>
      <c r="X411" s="8"/>
      <c r="Y411" s="8"/>
      <c r="Z411" s="8"/>
      <c r="AA411" s="8"/>
      <c r="AB411" s="8"/>
    </row>
    <row r="412" ht="15.75" customHeight="1">
      <c r="H412" s="8"/>
      <c r="I412" s="8"/>
      <c r="J412" s="8"/>
      <c r="N412" s="8"/>
      <c r="O412" s="8"/>
      <c r="P412" s="8"/>
      <c r="T412" s="8"/>
      <c r="U412" s="8"/>
      <c r="V412" s="8"/>
      <c r="W412" s="8"/>
      <c r="X412" s="8"/>
      <c r="Y412" s="8"/>
      <c r="Z412" s="8"/>
      <c r="AA412" s="8"/>
      <c r="AB412" s="8"/>
    </row>
    <row r="413" ht="15.75" customHeight="1">
      <c r="H413" s="8"/>
      <c r="I413" s="8"/>
      <c r="J413" s="8"/>
      <c r="N413" s="8"/>
      <c r="O413" s="8"/>
      <c r="P413" s="8"/>
      <c r="T413" s="8"/>
      <c r="U413" s="8"/>
      <c r="V413" s="8"/>
      <c r="W413" s="8"/>
      <c r="X413" s="8"/>
      <c r="Y413" s="8"/>
      <c r="Z413" s="8"/>
      <c r="AA413" s="8"/>
      <c r="AB413" s="8"/>
    </row>
    <row r="414" ht="15.75" customHeight="1">
      <c r="H414" s="8"/>
      <c r="I414" s="8"/>
      <c r="J414" s="8"/>
      <c r="N414" s="8"/>
      <c r="O414" s="8"/>
      <c r="P414" s="8"/>
      <c r="T414" s="8"/>
      <c r="U414" s="8"/>
      <c r="V414" s="8"/>
      <c r="W414" s="8"/>
      <c r="X414" s="8"/>
      <c r="Y414" s="8"/>
      <c r="Z414" s="8"/>
      <c r="AA414" s="8"/>
      <c r="AB414" s="8"/>
    </row>
    <row r="415" ht="15.75" customHeight="1">
      <c r="H415" s="8"/>
      <c r="I415" s="8"/>
      <c r="J415" s="8"/>
      <c r="N415" s="8"/>
      <c r="O415" s="8"/>
      <c r="P415" s="8"/>
      <c r="T415" s="8"/>
      <c r="U415" s="8"/>
      <c r="V415" s="8"/>
      <c r="W415" s="8"/>
      <c r="X415" s="8"/>
      <c r="Y415" s="8"/>
      <c r="Z415" s="8"/>
      <c r="AA415" s="8"/>
      <c r="AB415" s="8"/>
    </row>
    <row r="416" ht="15.75" customHeight="1">
      <c r="H416" s="8"/>
      <c r="I416" s="8"/>
      <c r="J416" s="8"/>
      <c r="N416" s="8"/>
      <c r="O416" s="8"/>
      <c r="P416" s="8"/>
      <c r="T416" s="8"/>
      <c r="U416" s="8"/>
      <c r="V416" s="8"/>
      <c r="W416" s="8"/>
      <c r="X416" s="8"/>
      <c r="Y416" s="8"/>
      <c r="Z416" s="8"/>
      <c r="AA416" s="8"/>
      <c r="AB416" s="8"/>
    </row>
    <row r="417" ht="15.75" customHeight="1">
      <c r="H417" s="8"/>
      <c r="I417" s="8"/>
      <c r="J417" s="8"/>
      <c r="N417" s="8"/>
      <c r="O417" s="8"/>
      <c r="P417" s="8"/>
      <c r="T417" s="8"/>
      <c r="U417" s="8"/>
      <c r="V417" s="8"/>
      <c r="W417" s="8"/>
      <c r="X417" s="8"/>
      <c r="Y417" s="8"/>
      <c r="Z417" s="8"/>
      <c r="AA417" s="8"/>
      <c r="AB417" s="8"/>
    </row>
    <row r="418" ht="15.75" customHeight="1">
      <c r="H418" s="8"/>
      <c r="I418" s="8"/>
      <c r="J418" s="8"/>
      <c r="N418" s="8"/>
      <c r="O418" s="8"/>
      <c r="P418" s="8"/>
      <c r="T418" s="8"/>
      <c r="U418" s="8"/>
      <c r="V418" s="8"/>
      <c r="W418" s="8"/>
      <c r="X418" s="8"/>
      <c r="Y418" s="8"/>
      <c r="Z418" s="8"/>
      <c r="AA418" s="8"/>
      <c r="AB418" s="8"/>
    </row>
    <row r="419" ht="15.75" customHeight="1">
      <c r="H419" s="8"/>
      <c r="I419" s="8"/>
      <c r="J419" s="8"/>
      <c r="N419" s="8"/>
      <c r="O419" s="8"/>
      <c r="P419" s="8"/>
      <c r="T419" s="8"/>
      <c r="U419" s="8"/>
      <c r="V419" s="8"/>
      <c r="W419" s="8"/>
      <c r="X419" s="8"/>
      <c r="Y419" s="8"/>
      <c r="Z419" s="8"/>
      <c r="AA419" s="8"/>
      <c r="AB419" s="8"/>
    </row>
    <row r="420" ht="15.75" customHeight="1">
      <c r="H420" s="8"/>
      <c r="I420" s="8"/>
      <c r="J420" s="8"/>
      <c r="N420" s="8"/>
      <c r="O420" s="8"/>
      <c r="P420" s="8"/>
      <c r="T420" s="8"/>
      <c r="U420" s="8"/>
      <c r="V420" s="8"/>
      <c r="W420" s="8"/>
      <c r="X420" s="8"/>
      <c r="Y420" s="8"/>
      <c r="Z420" s="8"/>
      <c r="AA420" s="8"/>
      <c r="AB420" s="8"/>
    </row>
    <row r="421" ht="15.75" customHeight="1">
      <c r="H421" s="8"/>
      <c r="I421" s="8"/>
      <c r="J421" s="8"/>
      <c r="N421" s="8"/>
      <c r="O421" s="8"/>
      <c r="P421" s="8"/>
      <c r="T421" s="8"/>
      <c r="U421" s="8"/>
      <c r="V421" s="8"/>
      <c r="W421" s="8"/>
      <c r="X421" s="8"/>
      <c r="Y421" s="8"/>
      <c r="Z421" s="8"/>
      <c r="AA421" s="8"/>
      <c r="AB421" s="8"/>
    </row>
    <row r="422" ht="15.75" customHeight="1">
      <c r="H422" s="8"/>
      <c r="I422" s="8"/>
      <c r="J422" s="8"/>
      <c r="N422" s="8"/>
      <c r="O422" s="8"/>
      <c r="P422" s="8"/>
      <c r="T422" s="8"/>
      <c r="U422" s="8"/>
      <c r="V422" s="8"/>
      <c r="W422" s="8"/>
      <c r="X422" s="8"/>
      <c r="Y422" s="8"/>
      <c r="Z422" s="8"/>
      <c r="AA422" s="8"/>
      <c r="AB422" s="8"/>
    </row>
    <row r="423" ht="15.75" customHeight="1">
      <c r="H423" s="8"/>
      <c r="I423" s="8"/>
      <c r="J423" s="8"/>
      <c r="N423" s="8"/>
      <c r="O423" s="8"/>
      <c r="P423" s="8"/>
      <c r="T423" s="8"/>
      <c r="U423" s="8"/>
      <c r="V423" s="8"/>
      <c r="W423" s="8"/>
      <c r="X423" s="8"/>
      <c r="Y423" s="8"/>
      <c r="Z423" s="8"/>
      <c r="AA423" s="8"/>
      <c r="AB423" s="8"/>
    </row>
    <row r="424" ht="15.75" customHeight="1">
      <c r="H424" s="8"/>
      <c r="I424" s="8"/>
      <c r="J424" s="8"/>
      <c r="N424" s="8"/>
      <c r="O424" s="8"/>
      <c r="P424" s="8"/>
      <c r="T424" s="8"/>
      <c r="U424" s="8"/>
      <c r="V424" s="8"/>
      <c r="W424" s="8"/>
      <c r="X424" s="8"/>
      <c r="Y424" s="8"/>
      <c r="Z424" s="8"/>
      <c r="AA424" s="8"/>
      <c r="AB424" s="8"/>
    </row>
    <row r="425" ht="15.75" customHeight="1">
      <c r="H425" s="8"/>
      <c r="I425" s="8"/>
      <c r="J425" s="8"/>
      <c r="N425" s="8"/>
      <c r="O425" s="8"/>
      <c r="P425" s="8"/>
      <c r="T425" s="8"/>
      <c r="U425" s="8"/>
      <c r="V425" s="8"/>
      <c r="W425" s="8"/>
      <c r="X425" s="8"/>
      <c r="Y425" s="8"/>
      <c r="Z425" s="8"/>
      <c r="AA425" s="8"/>
      <c r="AB425" s="8"/>
    </row>
    <row r="426" ht="15.75" customHeight="1">
      <c r="H426" s="8"/>
      <c r="I426" s="8"/>
      <c r="J426" s="8"/>
      <c r="N426" s="8"/>
      <c r="O426" s="8"/>
      <c r="P426" s="8"/>
      <c r="T426" s="8"/>
      <c r="U426" s="8"/>
      <c r="V426" s="8"/>
      <c r="W426" s="8"/>
      <c r="X426" s="8"/>
      <c r="Y426" s="8"/>
      <c r="Z426" s="8"/>
      <c r="AA426" s="8"/>
      <c r="AB426" s="8"/>
    </row>
    <row r="427" ht="15.75" customHeight="1">
      <c r="H427" s="8"/>
      <c r="I427" s="8"/>
      <c r="J427" s="8"/>
      <c r="N427" s="8"/>
      <c r="O427" s="8"/>
      <c r="P427" s="8"/>
      <c r="T427" s="8"/>
      <c r="U427" s="8"/>
      <c r="V427" s="8"/>
      <c r="W427" s="8"/>
      <c r="X427" s="8"/>
      <c r="Y427" s="8"/>
      <c r="Z427" s="8"/>
      <c r="AA427" s="8"/>
      <c r="AB427" s="8"/>
    </row>
    <row r="428" ht="15.75" customHeight="1">
      <c r="H428" s="8"/>
      <c r="I428" s="8"/>
      <c r="J428" s="8"/>
      <c r="N428" s="8"/>
      <c r="O428" s="8"/>
      <c r="P428" s="8"/>
      <c r="T428" s="8"/>
      <c r="U428" s="8"/>
      <c r="V428" s="8"/>
      <c r="W428" s="8"/>
      <c r="X428" s="8"/>
      <c r="Y428" s="8"/>
      <c r="Z428" s="8"/>
      <c r="AA428" s="8"/>
      <c r="AB428" s="8"/>
    </row>
    <row r="429" ht="15.75" customHeight="1">
      <c r="H429" s="8"/>
      <c r="I429" s="8"/>
      <c r="J429" s="8"/>
      <c r="N429" s="8"/>
      <c r="O429" s="8"/>
      <c r="P429" s="8"/>
      <c r="T429" s="8"/>
      <c r="U429" s="8"/>
      <c r="V429" s="8"/>
      <c r="W429" s="8"/>
      <c r="X429" s="8"/>
      <c r="Y429" s="8"/>
      <c r="Z429" s="8"/>
      <c r="AA429" s="8"/>
      <c r="AB429" s="8"/>
    </row>
    <row r="430" ht="15.75" customHeight="1">
      <c r="H430" s="8"/>
      <c r="I430" s="8"/>
      <c r="J430" s="8"/>
      <c r="N430" s="8"/>
      <c r="O430" s="8"/>
      <c r="P430" s="8"/>
      <c r="T430" s="8"/>
      <c r="U430" s="8"/>
      <c r="V430" s="8"/>
      <c r="W430" s="8"/>
      <c r="X430" s="8"/>
      <c r="Y430" s="8"/>
      <c r="Z430" s="8"/>
      <c r="AA430" s="8"/>
      <c r="AB430" s="8"/>
    </row>
    <row r="431" ht="15.75" customHeight="1">
      <c r="H431" s="8"/>
      <c r="I431" s="8"/>
      <c r="J431" s="8"/>
      <c r="N431" s="8"/>
      <c r="O431" s="8"/>
      <c r="P431" s="8"/>
      <c r="T431" s="8"/>
      <c r="U431" s="8"/>
      <c r="V431" s="8"/>
      <c r="W431" s="8"/>
      <c r="X431" s="8"/>
      <c r="Y431" s="8"/>
      <c r="Z431" s="8"/>
      <c r="AA431" s="8"/>
      <c r="AB431" s="8"/>
    </row>
    <row r="432" ht="15.75" customHeight="1">
      <c r="H432" s="8"/>
      <c r="I432" s="8"/>
      <c r="J432" s="8"/>
      <c r="N432" s="8"/>
      <c r="O432" s="8"/>
      <c r="P432" s="8"/>
      <c r="T432" s="8"/>
      <c r="U432" s="8"/>
      <c r="V432" s="8"/>
      <c r="W432" s="8"/>
      <c r="X432" s="8"/>
      <c r="Y432" s="8"/>
      <c r="Z432" s="8"/>
      <c r="AA432" s="8"/>
      <c r="AB432" s="8"/>
    </row>
    <row r="433" ht="15.75" customHeight="1">
      <c r="H433" s="8"/>
      <c r="I433" s="8"/>
      <c r="J433" s="8"/>
      <c r="N433" s="8"/>
      <c r="O433" s="8"/>
      <c r="P433" s="8"/>
      <c r="T433" s="8"/>
      <c r="U433" s="8"/>
      <c r="V433" s="8"/>
      <c r="W433" s="8"/>
      <c r="X433" s="8"/>
      <c r="Y433" s="8"/>
      <c r="Z433" s="8"/>
      <c r="AA433" s="8"/>
      <c r="AB433" s="8"/>
    </row>
    <row r="434" ht="15.75" customHeight="1">
      <c r="H434" s="8"/>
      <c r="I434" s="8"/>
      <c r="J434" s="8"/>
      <c r="N434" s="8"/>
      <c r="O434" s="8"/>
      <c r="P434" s="8"/>
      <c r="T434" s="8"/>
      <c r="U434" s="8"/>
      <c r="V434" s="8"/>
      <c r="W434" s="8"/>
      <c r="X434" s="8"/>
      <c r="Y434" s="8"/>
      <c r="Z434" s="8"/>
      <c r="AA434" s="8"/>
      <c r="AB434" s="8"/>
    </row>
    <row r="435" ht="15.75" customHeight="1">
      <c r="H435" s="8"/>
      <c r="I435" s="8"/>
      <c r="J435" s="8"/>
      <c r="N435" s="8"/>
      <c r="O435" s="8"/>
      <c r="P435" s="8"/>
      <c r="T435" s="8"/>
      <c r="U435" s="8"/>
      <c r="V435" s="8"/>
      <c r="W435" s="8"/>
      <c r="X435" s="8"/>
      <c r="Y435" s="8"/>
      <c r="Z435" s="8"/>
      <c r="AA435" s="8"/>
      <c r="AB435" s="8"/>
    </row>
    <row r="436" ht="15.75" customHeight="1">
      <c r="H436" s="8"/>
      <c r="I436" s="8"/>
      <c r="J436" s="8"/>
      <c r="N436" s="8"/>
      <c r="O436" s="8"/>
      <c r="P436" s="8"/>
      <c r="T436" s="8"/>
      <c r="U436" s="8"/>
      <c r="V436" s="8"/>
      <c r="W436" s="8"/>
      <c r="X436" s="8"/>
      <c r="Y436" s="8"/>
      <c r="Z436" s="8"/>
      <c r="AA436" s="8"/>
      <c r="AB436" s="8"/>
    </row>
    <row r="437" ht="15.75" customHeight="1">
      <c r="H437" s="8"/>
      <c r="I437" s="8"/>
      <c r="J437" s="8"/>
      <c r="N437" s="8"/>
      <c r="O437" s="8"/>
      <c r="P437" s="8"/>
      <c r="T437" s="8"/>
      <c r="U437" s="8"/>
      <c r="V437" s="8"/>
      <c r="W437" s="8"/>
      <c r="X437" s="8"/>
      <c r="Y437" s="8"/>
      <c r="Z437" s="8"/>
      <c r="AA437" s="8"/>
      <c r="AB437" s="8"/>
    </row>
    <row r="438" ht="15.75" customHeight="1">
      <c r="H438" s="8"/>
      <c r="I438" s="8"/>
      <c r="J438" s="8"/>
      <c r="N438" s="8"/>
      <c r="O438" s="8"/>
      <c r="P438" s="8"/>
      <c r="T438" s="8"/>
      <c r="U438" s="8"/>
      <c r="V438" s="8"/>
      <c r="W438" s="8"/>
      <c r="X438" s="8"/>
      <c r="Y438" s="8"/>
      <c r="Z438" s="8"/>
      <c r="AA438" s="8"/>
      <c r="AB438" s="8"/>
    </row>
    <row r="439" ht="15.75" customHeight="1">
      <c r="H439" s="8"/>
      <c r="I439" s="8"/>
      <c r="J439" s="8"/>
      <c r="N439" s="8"/>
      <c r="O439" s="8"/>
      <c r="P439" s="8"/>
      <c r="T439" s="8"/>
      <c r="U439" s="8"/>
      <c r="V439" s="8"/>
      <c r="W439" s="8"/>
      <c r="X439" s="8"/>
      <c r="Y439" s="8"/>
      <c r="Z439" s="8"/>
      <c r="AA439" s="8"/>
      <c r="AB439" s="8"/>
    </row>
    <row r="440" ht="15.75" customHeight="1">
      <c r="H440" s="8"/>
      <c r="I440" s="8"/>
      <c r="J440" s="8"/>
      <c r="N440" s="8"/>
      <c r="O440" s="8"/>
      <c r="P440" s="8"/>
      <c r="T440" s="8"/>
      <c r="U440" s="8"/>
      <c r="V440" s="8"/>
      <c r="W440" s="8"/>
      <c r="X440" s="8"/>
      <c r="Y440" s="8"/>
      <c r="Z440" s="8"/>
      <c r="AA440" s="8"/>
      <c r="AB440" s="8"/>
    </row>
    <row r="441" ht="15.75" customHeight="1">
      <c r="H441" s="8"/>
      <c r="I441" s="8"/>
      <c r="J441" s="8"/>
      <c r="N441" s="8"/>
      <c r="O441" s="8"/>
      <c r="P441" s="8"/>
      <c r="T441" s="8"/>
      <c r="U441" s="8"/>
      <c r="V441" s="8"/>
      <c r="W441" s="8"/>
      <c r="X441" s="8"/>
      <c r="Y441" s="8"/>
      <c r="Z441" s="8"/>
      <c r="AA441" s="8"/>
      <c r="AB441" s="8"/>
    </row>
    <row r="442" ht="15.75" customHeight="1">
      <c r="H442" s="8"/>
      <c r="I442" s="8"/>
      <c r="J442" s="8"/>
      <c r="N442" s="8"/>
      <c r="O442" s="8"/>
      <c r="P442" s="8"/>
      <c r="T442" s="8"/>
      <c r="U442" s="8"/>
      <c r="V442" s="8"/>
      <c r="W442" s="8"/>
      <c r="X442" s="8"/>
      <c r="Y442" s="8"/>
      <c r="Z442" s="8"/>
      <c r="AA442" s="8"/>
      <c r="AB442" s="8"/>
    </row>
    <row r="443" ht="15.75" customHeight="1">
      <c r="H443" s="8"/>
      <c r="I443" s="8"/>
      <c r="J443" s="8"/>
      <c r="N443" s="8"/>
      <c r="O443" s="8"/>
      <c r="P443" s="8"/>
      <c r="T443" s="8"/>
      <c r="U443" s="8"/>
      <c r="V443" s="8"/>
      <c r="W443" s="8"/>
      <c r="X443" s="8"/>
      <c r="Y443" s="8"/>
      <c r="Z443" s="8"/>
      <c r="AA443" s="8"/>
      <c r="AB443" s="8"/>
    </row>
    <row r="444" ht="15.75" customHeight="1">
      <c r="H444" s="8"/>
      <c r="I444" s="8"/>
      <c r="J444" s="8"/>
      <c r="N444" s="8"/>
      <c r="O444" s="8"/>
      <c r="P444" s="8"/>
      <c r="T444" s="8"/>
      <c r="U444" s="8"/>
      <c r="V444" s="8"/>
      <c r="W444" s="8"/>
      <c r="X444" s="8"/>
      <c r="Y444" s="8"/>
      <c r="Z444" s="8"/>
      <c r="AA444" s="8"/>
      <c r="AB444" s="8"/>
    </row>
    <row r="445" ht="15.75" customHeight="1">
      <c r="H445" s="8"/>
      <c r="I445" s="8"/>
      <c r="J445" s="8"/>
      <c r="N445" s="8"/>
      <c r="O445" s="8"/>
      <c r="P445" s="8"/>
      <c r="T445" s="8"/>
      <c r="U445" s="8"/>
      <c r="V445" s="8"/>
      <c r="W445" s="8"/>
      <c r="X445" s="8"/>
      <c r="Y445" s="8"/>
      <c r="Z445" s="8"/>
      <c r="AA445" s="8"/>
      <c r="AB445" s="8"/>
    </row>
    <row r="446" ht="15.75" customHeight="1">
      <c r="H446" s="8"/>
      <c r="I446" s="8"/>
      <c r="J446" s="8"/>
      <c r="N446" s="8"/>
      <c r="O446" s="8"/>
      <c r="P446" s="8"/>
      <c r="T446" s="8"/>
      <c r="U446" s="8"/>
      <c r="V446" s="8"/>
      <c r="W446" s="8"/>
      <c r="X446" s="8"/>
      <c r="Y446" s="8"/>
      <c r="Z446" s="8"/>
      <c r="AA446" s="8"/>
      <c r="AB446" s="8"/>
    </row>
    <row r="447" ht="15.75" customHeight="1">
      <c r="H447" s="8"/>
      <c r="I447" s="8"/>
      <c r="J447" s="8"/>
      <c r="N447" s="8"/>
      <c r="O447" s="8"/>
      <c r="P447" s="8"/>
      <c r="T447" s="8"/>
      <c r="U447" s="8"/>
      <c r="V447" s="8"/>
      <c r="W447" s="8"/>
      <c r="X447" s="8"/>
      <c r="Y447" s="8"/>
      <c r="Z447" s="8"/>
      <c r="AA447" s="8"/>
      <c r="AB447" s="8"/>
    </row>
    <row r="448" ht="15.75" customHeight="1">
      <c r="H448" s="8"/>
      <c r="I448" s="8"/>
      <c r="J448" s="8"/>
      <c r="N448" s="8"/>
      <c r="O448" s="8"/>
      <c r="P448" s="8"/>
      <c r="T448" s="8"/>
      <c r="U448" s="8"/>
      <c r="V448" s="8"/>
      <c r="W448" s="8"/>
      <c r="X448" s="8"/>
      <c r="Y448" s="8"/>
      <c r="Z448" s="8"/>
      <c r="AA448" s="8"/>
      <c r="AB448" s="8"/>
    </row>
    <row r="449" ht="15.75" customHeight="1">
      <c r="H449" s="8"/>
      <c r="I449" s="8"/>
      <c r="J449" s="8"/>
      <c r="N449" s="8"/>
      <c r="O449" s="8"/>
      <c r="P449" s="8"/>
      <c r="T449" s="8"/>
      <c r="U449" s="8"/>
      <c r="V449" s="8"/>
      <c r="W449" s="8"/>
      <c r="X449" s="8"/>
      <c r="Y449" s="8"/>
      <c r="Z449" s="8"/>
      <c r="AA449" s="8"/>
      <c r="AB449" s="8"/>
    </row>
    <row r="450" ht="15.75" customHeight="1">
      <c r="H450" s="8"/>
      <c r="I450" s="8"/>
      <c r="J450" s="8"/>
      <c r="N450" s="8"/>
      <c r="O450" s="8"/>
      <c r="P450" s="8"/>
      <c r="T450" s="8"/>
      <c r="U450" s="8"/>
      <c r="V450" s="8"/>
      <c r="W450" s="8"/>
      <c r="X450" s="8"/>
      <c r="Y450" s="8"/>
      <c r="Z450" s="8"/>
      <c r="AA450" s="8"/>
      <c r="AB450" s="8"/>
    </row>
    <row r="451" ht="15.75" customHeight="1">
      <c r="H451" s="8"/>
      <c r="I451" s="8"/>
      <c r="J451" s="8"/>
      <c r="N451" s="8"/>
      <c r="O451" s="8"/>
      <c r="P451" s="8"/>
      <c r="T451" s="8"/>
      <c r="U451" s="8"/>
      <c r="V451" s="8"/>
      <c r="W451" s="8"/>
      <c r="X451" s="8"/>
      <c r="Y451" s="8"/>
      <c r="Z451" s="8"/>
      <c r="AA451" s="8"/>
      <c r="AB451" s="8"/>
    </row>
    <row r="452" ht="15.75" customHeight="1">
      <c r="H452" s="8"/>
      <c r="I452" s="8"/>
      <c r="J452" s="8"/>
      <c r="N452" s="8"/>
      <c r="O452" s="8"/>
      <c r="P452" s="8"/>
      <c r="T452" s="8"/>
      <c r="U452" s="8"/>
      <c r="V452" s="8"/>
      <c r="W452" s="8"/>
      <c r="X452" s="8"/>
      <c r="Y452" s="8"/>
      <c r="Z452" s="8"/>
      <c r="AA452" s="8"/>
      <c r="AB452" s="8"/>
    </row>
    <row r="453" ht="15.75" customHeight="1">
      <c r="H453" s="8"/>
      <c r="I453" s="8"/>
      <c r="J453" s="8"/>
      <c r="N453" s="8"/>
      <c r="O453" s="8"/>
      <c r="P453" s="8"/>
      <c r="T453" s="8"/>
      <c r="U453" s="8"/>
      <c r="V453" s="8"/>
      <c r="W453" s="8"/>
      <c r="X453" s="8"/>
      <c r="Y453" s="8"/>
      <c r="Z453" s="8"/>
      <c r="AA453" s="8"/>
      <c r="AB453" s="8"/>
    </row>
    <row r="454" ht="15.75" customHeight="1">
      <c r="H454" s="8"/>
      <c r="I454" s="8"/>
      <c r="J454" s="8"/>
      <c r="N454" s="8"/>
      <c r="O454" s="8"/>
      <c r="P454" s="8"/>
      <c r="T454" s="8"/>
      <c r="U454" s="8"/>
      <c r="V454" s="8"/>
      <c r="W454" s="8"/>
      <c r="X454" s="8"/>
      <c r="Y454" s="8"/>
      <c r="Z454" s="8"/>
      <c r="AA454" s="8"/>
      <c r="AB454" s="8"/>
    </row>
    <row r="455" ht="15.75" customHeight="1">
      <c r="H455" s="8"/>
      <c r="I455" s="8"/>
      <c r="J455" s="8"/>
      <c r="N455" s="8"/>
      <c r="O455" s="8"/>
      <c r="P455" s="8"/>
      <c r="T455" s="8"/>
      <c r="U455" s="8"/>
      <c r="V455" s="8"/>
      <c r="W455" s="8"/>
      <c r="X455" s="8"/>
      <c r="Y455" s="8"/>
      <c r="Z455" s="8"/>
      <c r="AA455" s="8"/>
      <c r="AB455" s="8"/>
    </row>
    <row r="456" ht="15.75" customHeight="1">
      <c r="H456" s="8"/>
      <c r="I456" s="8"/>
      <c r="J456" s="8"/>
      <c r="N456" s="8"/>
      <c r="O456" s="8"/>
      <c r="P456" s="8"/>
      <c r="T456" s="8"/>
      <c r="U456" s="8"/>
      <c r="V456" s="8"/>
      <c r="W456" s="8"/>
      <c r="X456" s="8"/>
      <c r="Y456" s="8"/>
      <c r="Z456" s="8"/>
      <c r="AA456" s="8"/>
      <c r="AB456" s="8"/>
    </row>
    <row r="457" ht="15.75" customHeight="1">
      <c r="H457" s="8"/>
      <c r="I457" s="8"/>
      <c r="J457" s="8"/>
      <c r="N457" s="8"/>
      <c r="O457" s="8"/>
      <c r="P457" s="8"/>
      <c r="T457" s="8"/>
      <c r="U457" s="8"/>
      <c r="V457" s="8"/>
      <c r="W457" s="8"/>
      <c r="X457" s="8"/>
      <c r="Y457" s="8"/>
      <c r="Z457" s="8"/>
      <c r="AA457" s="8"/>
      <c r="AB457" s="8"/>
    </row>
    <row r="458" ht="15.75" customHeight="1">
      <c r="H458" s="8"/>
      <c r="I458" s="8"/>
      <c r="J458" s="8"/>
      <c r="N458" s="8"/>
      <c r="O458" s="8"/>
      <c r="P458" s="8"/>
      <c r="T458" s="8"/>
      <c r="U458" s="8"/>
      <c r="V458" s="8"/>
      <c r="W458" s="8"/>
      <c r="X458" s="8"/>
      <c r="Y458" s="8"/>
      <c r="Z458" s="8"/>
      <c r="AA458" s="8"/>
      <c r="AB458" s="8"/>
    </row>
    <row r="459" ht="15.75" customHeight="1">
      <c r="H459" s="8"/>
      <c r="I459" s="8"/>
      <c r="J459" s="8"/>
      <c r="N459" s="8"/>
      <c r="O459" s="8"/>
      <c r="P459" s="8"/>
      <c r="T459" s="8"/>
      <c r="U459" s="8"/>
      <c r="V459" s="8"/>
      <c r="W459" s="8"/>
      <c r="X459" s="8"/>
      <c r="Y459" s="8"/>
      <c r="Z459" s="8"/>
      <c r="AA459" s="8"/>
      <c r="AB459" s="8"/>
    </row>
    <row r="460" ht="15.75" customHeight="1">
      <c r="H460" s="8"/>
      <c r="I460" s="8"/>
      <c r="J460" s="8"/>
      <c r="N460" s="8"/>
      <c r="O460" s="8"/>
      <c r="P460" s="8"/>
      <c r="T460" s="8"/>
      <c r="U460" s="8"/>
      <c r="V460" s="8"/>
      <c r="W460" s="8"/>
      <c r="X460" s="8"/>
      <c r="Y460" s="8"/>
      <c r="Z460" s="8"/>
      <c r="AA460" s="8"/>
      <c r="AB460" s="8"/>
    </row>
    <row r="461" ht="15.75" customHeight="1">
      <c r="H461" s="8"/>
      <c r="I461" s="8"/>
      <c r="J461" s="8"/>
      <c r="N461" s="8"/>
      <c r="O461" s="8"/>
      <c r="P461" s="8"/>
      <c r="T461" s="8"/>
      <c r="U461" s="8"/>
      <c r="V461" s="8"/>
      <c r="W461" s="8"/>
      <c r="X461" s="8"/>
      <c r="Y461" s="8"/>
      <c r="Z461" s="8"/>
      <c r="AA461" s="8"/>
      <c r="AB461" s="8"/>
    </row>
    <row r="462" ht="15.75" customHeight="1">
      <c r="H462" s="8"/>
      <c r="I462" s="8"/>
      <c r="J462" s="8"/>
      <c r="N462" s="8"/>
      <c r="O462" s="8"/>
      <c r="P462" s="8"/>
      <c r="T462" s="8"/>
      <c r="U462" s="8"/>
      <c r="V462" s="8"/>
      <c r="W462" s="8"/>
      <c r="X462" s="8"/>
      <c r="Y462" s="8"/>
      <c r="Z462" s="8"/>
      <c r="AA462" s="8"/>
      <c r="AB462" s="8"/>
    </row>
    <row r="463" ht="15.75" customHeight="1">
      <c r="H463" s="8"/>
      <c r="I463" s="8"/>
      <c r="J463" s="8"/>
      <c r="N463" s="8"/>
      <c r="O463" s="8"/>
      <c r="P463" s="8"/>
      <c r="T463" s="8"/>
      <c r="U463" s="8"/>
      <c r="V463" s="8"/>
      <c r="W463" s="8"/>
      <c r="X463" s="8"/>
      <c r="Y463" s="8"/>
      <c r="Z463" s="8"/>
      <c r="AA463" s="8"/>
      <c r="AB463" s="8"/>
    </row>
    <row r="464" ht="15.75" customHeight="1">
      <c r="H464" s="8"/>
      <c r="I464" s="8"/>
      <c r="J464" s="8"/>
      <c r="N464" s="8"/>
      <c r="O464" s="8"/>
      <c r="P464" s="8"/>
      <c r="T464" s="8"/>
      <c r="U464" s="8"/>
      <c r="V464" s="8"/>
      <c r="W464" s="8"/>
      <c r="X464" s="8"/>
      <c r="Y464" s="8"/>
      <c r="Z464" s="8"/>
      <c r="AA464" s="8"/>
      <c r="AB464" s="8"/>
    </row>
    <row r="465" ht="15.75" customHeight="1">
      <c r="H465" s="8"/>
      <c r="I465" s="8"/>
      <c r="J465" s="8"/>
      <c r="N465" s="8"/>
      <c r="O465" s="8"/>
      <c r="P465" s="8"/>
      <c r="T465" s="8"/>
      <c r="U465" s="8"/>
      <c r="V465" s="8"/>
      <c r="W465" s="8"/>
      <c r="X465" s="8"/>
      <c r="Y465" s="8"/>
      <c r="Z465" s="8"/>
      <c r="AA465" s="8"/>
      <c r="AB465" s="8"/>
    </row>
    <row r="466" ht="15.75" customHeight="1">
      <c r="H466" s="8"/>
      <c r="I466" s="8"/>
      <c r="J466" s="8"/>
      <c r="N466" s="8"/>
      <c r="O466" s="8"/>
      <c r="P466" s="8"/>
      <c r="T466" s="8"/>
      <c r="U466" s="8"/>
      <c r="V466" s="8"/>
      <c r="W466" s="8"/>
      <c r="X466" s="8"/>
      <c r="Y466" s="8"/>
      <c r="Z466" s="8"/>
      <c r="AA466" s="8"/>
      <c r="AB466" s="8"/>
    </row>
    <row r="467" ht="15.75" customHeight="1">
      <c r="H467" s="8"/>
      <c r="I467" s="8"/>
      <c r="J467" s="8"/>
      <c r="N467" s="8"/>
      <c r="O467" s="8"/>
      <c r="P467" s="8"/>
      <c r="T467" s="8"/>
      <c r="U467" s="8"/>
      <c r="V467" s="8"/>
      <c r="W467" s="8"/>
      <c r="X467" s="8"/>
      <c r="Y467" s="8"/>
      <c r="Z467" s="8"/>
      <c r="AA467" s="8"/>
      <c r="AB467" s="8"/>
    </row>
    <row r="468" ht="15.75" customHeight="1">
      <c r="H468" s="8"/>
      <c r="I468" s="8"/>
      <c r="J468" s="8"/>
      <c r="N468" s="8"/>
      <c r="O468" s="8"/>
      <c r="P468" s="8"/>
      <c r="T468" s="8"/>
      <c r="U468" s="8"/>
      <c r="V468" s="8"/>
      <c r="W468" s="8"/>
      <c r="X468" s="8"/>
      <c r="Y468" s="8"/>
      <c r="Z468" s="8"/>
      <c r="AA468" s="8"/>
      <c r="AB468" s="8"/>
    </row>
    <row r="469" ht="15.75" customHeight="1">
      <c r="H469" s="8"/>
      <c r="I469" s="8"/>
      <c r="J469" s="8"/>
      <c r="N469" s="8"/>
      <c r="O469" s="8"/>
      <c r="P469" s="8"/>
      <c r="T469" s="8"/>
      <c r="U469" s="8"/>
      <c r="V469" s="8"/>
      <c r="W469" s="8"/>
      <c r="X469" s="8"/>
      <c r="Y469" s="8"/>
      <c r="Z469" s="8"/>
      <c r="AA469" s="8"/>
      <c r="AB469" s="8"/>
    </row>
    <row r="470" ht="15.75" customHeight="1">
      <c r="H470" s="8"/>
      <c r="I470" s="8"/>
      <c r="J470" s="8"/>
      <c r="N470" s="8"/>
      <c r="O470" s="8"/>
      <c r="P470" s="8"/>
      <c r="T470" s="8"/>
      <c r="U470" s="8"/>
      <c r="V470" s="8"/>
      <c r="W470" s="8"/>
      <c r="X470" s="8"/>
      <c r="Y470" s="8"/>
      <c r="Z470" s="8"/>
      <c r="AA470" s="8"/>
      <c r="AB470" s="8"/>
    </row>
    <row r="471" ht="15.75" customHeight="1">
      <c r="H471" s="8"/>
      <c r="I471" s="8"/>
      <c r="J471" s="8"/>
      <c r="N471" s="8"/>
      <c r="O471" s="8"/>
      <c r="P471" s="8"/>
      <c r="T471" s="8"/>
      <c r="U471" s="8"/>
      <c r="V471" s="8"/>
      <c r="W471" s="8"/>
      <c r="X471" s="8"/>
      <c r="Y471" s="8"/>
      <c r="Z471" s="8"/>
      <c r="AA471" s="8"/>
      <c r="AB471" s="8"/>
    </row>
    <row r="472" ht="15.75" customHeight="1">
      <c r="H472" s="8"/>
      <c r="I472" s="8"/>
      <c r="J472" s="8"/>
      <c r="N472" s="8"/>
      <c r="O472" s="8"/>
      <c r="P472" s="8"/>
      <c r="T472" s="8"/>
      <c r="U472" s="8"/>
      <c r="V472" s="8"/>
      <c r="W472" s="8"/>
      <c r="X472" s="8"/>
      <c r="Y472" s="8"/>
      <c r="Z472" s="8"/>
      <c r="AA472" s="8"/>
      <c r="AB472" s="8"/>
    </row>
    <row r="473" ht="15.75" customHeight="1">
      <c r="H473" s="8"/>
      <c r="I473" s="8"/>
      <c r="J473" s="8"/>
      <c r="N473" s="8"/>
      <c r="O473" s="8"/>
      <c r="P473" s="8"/>
      <c r="T473" s="8"/>
      <c r="U473" s="8"/>
      <c r="V473" s="8"/>
      <c r="W473" s="8"/>
      <c r="X473" s="8"/>
      <c r="Y473" s="8"/>
      <c r="Z473" s="8"/>
      <c r="AA473" s="8"/>
      <c r="AB473" s="8"/>
    </row>
    <row r="474" ht="15.75" customHeight="1">
      <c r="H474" s="8"/>
      <c r="I474" s="8"/>
      <c r="J474" s="8"/>
      <c r="N474" s="8"/>
      <c r="O474" s="8"/>
      <c r="P474" s="8"/>
      <c r="T474" s="8"/>
      <c r="U474" s="8"/>
      <c r="V474" s="8"/>
      <c r="W474" s="8"/>
      <c r="X474" s="8"/>
      <c r="Y474" s="8"/>
      <c r="Z474" s="8"/>
      <c r="AA474" s="8"/>
      <c r="AB474" s="8"/>
    </row>
    <row r="475" ht="15.75" customHeight="1">
      <c r="H475" s="8"/>
      <c r="I475" s="8"/>
      <c r="J475" s="8"/>
      <c r="N475" s="8"/>
      <c r="O475" s="8"/>
      <c r="P475" s="8"/>
      <c r="T475" s="8"/>
      <c r="U475" s="8"/>
      <c r="V475" s="8"/>
      <c r="W475" s="8"/>
      <c r="X475" s="8"/>
      <c r="Y475" s="8"/>
      <c r="Z475" s="8"/>
      <c r="AA475" s="8"/>
      <c r="AB475" s="8"/>
    </row>
    <row r="476" ht="15.75" customHeight="1">
      <c r="H476" s="8"/>
      <c r="I476" s="8"/>
      <c r="J476" s="8"/>
      <c r="N476" s="8"/>
      <c r="O476" s="8"/>
      <c r="P476" s="8"/>
      <c r="T476" s="8"/>
      <c r="U476" s="8"/>
      <c r="V476" s="8"/>
      <c r="W476" s="8"/>
      <c r="X476" s="8"/>
      <c r="Y476" s="8"/>
      <c r="Z476" s="8"/>
      <c r="AA476" s="8"/>
      <c r="AB476" s="8"/>
    </row>
    <row r="477" ht="15.75" customHeight="1">
      <c r="H477" s="8"/>
      <c r="I477" s="8"/>
      <c r="J477" s="8"/>
      <c r="N477" s="8"/>
      <c r="O477" s="8"/>
      <c r="P477" s="8"/>
      <c r="T477" s="8"/>
      <c r="U477" s="8"/>
      <c r="V477" s="8"/>
      <c r="W477" s="8"/>
      <c r="X477" s="8"/>
      <c r="Y477" s="8"/>
      <c r="Z477" s="8"/>
      <c r="AA477" s="8"/>
      <c r="AB477" s="8"/>
    </row>
    <row r="478" ht="15.75" customHeight="1">
      <c r="H478" s="8"/>
      <c r="I478" s="8"/>
      <c r="J478" s="8"/>
      <c r="N478" s="8"/>
      <c r="O478" s="8"/>
      <c r="P478" s="8"/>
      <c r="T478" s="8"/>
      <c r="U478" s="8"/>
      <c r="V478" s="8"/>
      <c r="W478" s="8"/>
      <c r="X478" s="8"/>
      <c r="Y478" s="8"/>
      <c r="Z478" s="8"/>
      <c r="AA478" s="8"/>
      <c r="AB478" s="8"/>
    </row>
    <row r="479" ht="15.75" customHeight="1">
      <c r="H479" s="8"/>
      <c r="I479" s="8"/>
      <c r="J479" s="8"/>
      <c r="N479" s="8"/>
      <c r="O479" s="8"/>
      <c r="P479" s="8"/>
      <c r="T479" s="8"/>
      <c r="U479" s="8"/>
      <c r="V479" s="8"/>
      <c r="W479" s="8"/>
      <c r="X479" s="8"/>
      <c r="Y479" s="8"/>
      <c r="Z479" s="8"/>
      <c r="AA479" s="8"/>
      <c r="AB479" s="8"/>
    </row>
    <row r="480" ht="15.75" customHeight="1">
      <c r="H480" s="8"/>
      <c r="I480" s="8"/>
      <c r="J480" s="8"/>
      <c r="N480" s="8"/>
      <c r="O480" s="8"/>
      <c r="P480" s="8"/>
      <c r="T480" s="8"/>
      <c r="U480" s="8"/>
      <c r="V480" s="8"/>
      <c r="W480" s="8"/>
      <c r="X480" s="8"/>
      <c r="Y480" s="8"/>
      <c r="Z480" s="8"/>
      <c r="AA480" s="8"/>
      <c r="AB480" s="8"/>
    </row>
    <row r="481" ht="15.75" customHeight="1">
      <c r="H481" s="8"/>
      <c r="I481" s="8"/>
      <c r="J481" s="8"/>
      <c r="N481" s="8"/>
      <c r="O481" s="8"/>
      <c r="P481" s="8"/>
      <c r="T481" s="8"/>
      <c r="U481" s="8"/>
      <c r="V481" s="8"/>
      <c r="W481" s="8"/>
      <c r="X481" s="8"/>
      <c r="Y481" s="8"/>
      <c r="Z481" s="8"/>
      <c r="AA481" s="8"/>
      <c r="AB481" s="8"/>
    </row>
    <row r="482" ht="15.75" customHeight="1">
      <c r="H482" s="8"/>
      <c r="I482" s="8"/>
      <c r="J482" s="8"/>
      <c r="N482" s="8"/>
      <c r="O482" s="8"/>
      <c r="P482" s="8"/>
      <c r="T482" s="8"/>
      <c r="U482" s="8"/>
      <c r="V482" s="8"/>
      <c r="W482" s="8"/>
      <c r="X482" s="8"/>
      <c r="Y482" s="8"/>
      <c r="Z482" s="8"/>
      <c r="AA482" s="8"/>
      <c r="AB482" s="8"/>
    </row>
    <row r="483" ht="15.75" customHeight="1">
      <c r="H483" s="8"/>
      <c r="I483" s="8"/>
      <c r="J483" s="8"/>
      <c r="N483" s="8"/>
      <c r="O483" s="8"/>
      <c r="P483" s="8"/>
      <c r="T483" s="8"/>
      <c r="U483" s="8"/>
      <c r="V483" s="8"/>
      <c r="W483" s="8"/>
      <c r="X483" s="8"/>
      <c r="Y483" s="8"/>
      <c r="Z483" s="8"/>
      <c r="AA483" s="8"/>
      <c r="AB483" s="8"/>
    </row>
    <row r="484" ht="15.75" customHeight="1">
      <c r="H484" s="8"/>
      <c r="I484" s="8"/>
      <c r="J484" s="8"/>
      <c r="N484" s="8"/>
      <c r="O484" s="8"/>
      <c r="P484" s="8"/>
      <c r="T484" s="8"/>
      <c r="U484" s="8"/>
      <c r="V484" s="8"/>
      <c r="W484" s="8"/>
      <c r="X484" s="8"/>
      <c r="Y484" s="8"/>
      <c r="Z484" s="8"/>
      <c r="AA484" s="8"/>
      <c r="AB484" s="8"/>
    </row>
    <row r="485" ht="15.75" customHeight="1">
      <c r="H485" s="8"/>
      <c r="I485" s="8"/>
      <c r="J485" s="8"/>
      <c r="N485" s="8"/>
      <c r="O485" s="8"/>
      <c r="P485" s="8"/>
      <c r="T485" s="8"/>
      <c r="U485" s="8"/>
      <c r="V485" s="8"/>
      <c r="W485" s="8"/>
      <c r="X485" s="8"/>
      <c r="Y485" s="8"/>
      <c r="Z485" s="8"/>
      <c r="AA485" s="8"/>
      <c r="AB485" s="8"/>
    </row>
    <row r="486" ht="15.75" customHeight="1">
      <c r="H486" s="8"/>
      <c r="I486" s="8"/>
      <c r="J486" s="8"/>
      <c r="N486" s="8"/>
      <c r="O486" s="8"/>
      <c r="P486" s="8"/>
      <c r="T486" s="8"/>
      <c r="U486" s="8"/>
      <c r="V486" s="8"/>
      <c r="W486" s="8"/>
      <c r="X486" s="8"/>
      <c r="Y486" s="8"/>
      <c r="Z486" s="8"/>
      <c r="AA486" s="8"/>
      <c r="AB486" s="8"/>
    </row>
    <row r="487" ht="15.75" customHeight="1">
      <c r="H487" s="8"/>
      <c r="I487" s="8"/>
      <c r="J487" s="8"/>
      <c r="N487" s="8"/>
      <c r="O487" s="8"/>
      <c r="P487" s="8"/>
      <c r="T487" s="8"/>
      <c r="U487" s="8"/>
      <c r="V487" s="8"/>
      <c r="W487" s="8"/>
      <c r="X487" s="8"/>
      <c r="Y487" s="8"/>
      <c r="Z487" s="8"/>
      <c r="AA487" s="8"/>
      <c r="AB487" s="8"/>
    </row>
    <row r="488" ht="15.75" customHeight="1">
      <c r="H488" s="8"/>
      <c r="I488" s="8"/>
      <c r="J488" s="8"/>
      <c r="N488" s="8"/>
      <c r="O488" s="8"/>
      <c r="P488" s="8"/>
      <c r="T488" s="8"/>
      <c r="U488" s="8"/>
      <c r="V488" s="8"/>
      <c r="W488" s="8"/>
      <c r="X488" s="8"/>
      <c r="Y488" s="8"/>
      <c r="Z488" s="8"/>
      <c r="AA488" s="8"/>
      <c r="AB488" s="8"/>
    </row>
    <row r="489" ht="15.75" customHeight="1">
      <c r="H489" s="8"/>
      <c r="I489" s="8"/>
      <c r="J489" s="8"/>
      <c r="N489" s="8"/>
      <c r="O489" s="8"/>
      <c r="P489" s="8"/>
      <c r="T489" s="8"/>
      <c r="U489" s="8"/>
      <c r="V489" s="8"/>
      <c r="W489" s="8"/>
      <c r="X489" s="8"/>
      <c r="Y489" s="8"/>
      <c r="Z489" s="8"/>
      <c r="AA489" s="8"/>
      <c r="AB489" s="8"/>
    </row>
    <row r="490" ht="15.75" customHeight="1">
      <c r="H490" s="8"/>
      <c r="I490" s="8"/>
      <c r="J490" s="8"/>
      <c r="N490" s="8"/>
      <c r="O490" s="8"/>
      <c r="P490" s="8"/>
      <c r="T490" s="8"/>
      <c r="U490" s="8"/>
      <c r="V490" s="8"/>
      <c r="W490" s="8"/>
      <c r="X490" s="8"/>
      <c r="Y490" s="8"/>
      <c r="Z490" s="8"/>
      <c r="AA490" s="8"/>
      <c r="AB490" s="8"/>
    </row>
    <row r="491" ht="15.75" customHeight="1">
      <c r="H491" s="8"/>
      <c r="I491" s="8"/>
      <c r="J491" s="8"/>
      <c r="N491" s="8"/>
      <c r="O491" s="8"/>
      <c r="P491" s="8"/>
      <c r="T491" s="8"/>
      <c r="U491" s="8"/>
      <c r="V491" s="8"/>
      <c r="W491" s="8"/>
      <c r="X491" s="8"/>
      <c r="Y491" s="8"/>
      <c r="Z491" s="8"/>
      <c r="AA491" s="8"/>
      <c r="AB491" s="8"/>
    </row>
    <row r="492" ht="15.75" customHeight="1">
      <c r="H492" s="8"/>
      <c r="I492" s="8"/>
      <c r="J492" s="8"/>
      <c r="N492" s="8"/>
      <c r="O492" s="8"/>
      <c r="P492" s="8"/>
      <c r="T492" s="8"/>
      <c r="U492" s="8"/>
      <c r="V492" s="8"/>
      <c r="W492" s="8"/>
      <c r="X492" s="8"/>
      <c r="Y492" s="8"/>
      <c r="Z492" s="8"/>
      <c r="AA492" s="8"/>
      <c r="AB492" s="8"/>
    </row>
    <row r="493" ht="15.75" customHeight="1">
      <c r="H493" s="8"/>
      <c r="I493" s="8"/>
      <c r="J493" s="8"/>
      <c r="N493" s="8"/>
      <c r="O493" s="8"/>
      <c r="P493" s="8"/>
      <c r="T493" s="8"/>
      <c r="U493" s="8"/>
      <c r="V493" s="8"/>
      <c r="W493" s="8"/>
      <c r="X493" s="8"/>
      <c r="Y493" s="8"/>
      <c r="Z493" s="8"/>
      <c r="AA493" s="8"/>
      <c r="AB493" s="8"/>
    </row>
    <row r="494" ht="15.75" customHeight="1">
      <c r="H494" s="8"/>
      <c r="I494" s="8"/>
      <c r="J494" s="8"/>
      <c r="N494" s="8"/>
      <c r="O494" s="8"/>
      <c r="P494" s="8"/>
      <c r="T494" s="8"/>
      <c r="U494" s="8"/>
      <c r="V494" s="8"/>
      <c r="W494" s="8"/>
      <c r="X494" s="8"/>
      <c r="Y494" s="8"/>
      <c r="Z494" s="8"/>
      <c r="AA494" s="8"/>
      <c r="AB494" s="8"/>
    </row>
    <row r="495" ht="15.75" customHeight="1">
      <c r="H495" s="8"/>
      <c r="I495" s="8"/>
      <c r="J495" s="8"/>
      <c r="N495" s="8"/>
      <c r="O495" s="8"/>
      <c r="P495" s="8"/>
      <c r="T495" s="8"/>
      <c r="U495" s="8"/>
      <c r="V495" s="8"/>
      <c r="W495" s="8"/>
      <c r="X495" s="8"/>
      <c r="Y495" s="8"/>
      <c r="Z495" s="8"/>
      <c r="AA495" s="8"/>
      <c r="AB495" s="8"/>
    </row>
    <row r="496" ht="15.75" customHeight="1">
      <c r="H496" s="8"/>
      <c r="I496" s="8"/>
      <c r="J496" s="8"/>
      <c r="N496" s="8"/>
      <c r="O496" s="8"/>
      <c r="P496" s="8"/>
      <c r="T496" s="8"/>
      <c r="U496" s="8"/>
      <c r="V496" s="8"/>
      <c r="W496" s="8"/>
      <c r="X496" s="8"/>
      <c r="Y496" s="8"/>
      <c r="Z496" s="8"/>
      <c r="AA496" s="8"/>
      <c r="AB496" s="8"/>
    </row>
    <row r="497" ht="15.75" customHeight="1">
      <c r="H497" s="8"/>
      <c r="I497" s="8"/>
      <c r="J497" s="8"/>
      <c r="N497" s="8"/>
      <c r="O497" s="8"/>
      <c r="P497" s="8"/>
      <c r="T497" s="8"/>
      <c r="U497" s="8"/>
      <c r="V497" s="8"/>
      <c r="W497" s="8"/>
      <c r="X497" s="8"/>
      <c r="Y497" s="8"/>
      <c r="Z497" s="8"/>
      <c r="AA497" s="8"/>
      <c r="AB497" s="8"/>
    </row>
    <row r="498" ht="15.75" customHeight="1">
      <c r="H498" s="8"/>
      <c r="I498" s="8"/>
      <c r="J498" s="8"/>
      <c r="N498" s="8"/>
      <c r="O498" s="8"/>
      <c r="P498" s="8"/>
      <c r="T498" s="8"/>
      <c r="U498" s="8"/>
      <c r="V498" s="8"/>
      <c r="W498" s="8"/>
      <c r="X498" s="8"/>
      <c r="Y498" s="8"/>
      <c r="Z498" s="8"/>
      <c r="AA498" s="8"/>
      <c r="AB498" s="8"/>
    </row>
    <row r="499" ht="15.75" customHeight="1">
      <c r="H499" s="8"/>
      <c r="I499" s="8"/>
      <c r="J499" s="8"/>
      <c r="N499" s="8"/>
      <c r="O499" s="8"/>
      <c r="P499" s="8"/>
      <c r="T499" s="8"/>
      <c r="U499" s="8"/>
      <c r="V499" s="8"/>
      <c r="W499" s="8"/>
      <c r="X499" s="8"/>
      <c r="Y499" s="8"/>
      <c r="Z499" s="8"/>
      <c r="AA499" s="8"/>
      <c r="AB499" s="8"/>
    </row>
    <row r="500" ht="15.75" customHeight="1">
      <c r="H500" s="8"/>
      <c r="I500" s="8"/>
      <c r="J500" s="8"/>
      <c r="N500" s="8"/>
      <c r="O500" s="8"/>
      <c r="P500" s="8"/>
      <c r="T500" s="8"/>
      <c r="U500" s="8"/>
      <c r="V500" s="8"/>
      <c r="W500" s="8"/>
      <c r="X500" s="8"/>
      <c r="Y500" s="8"/>
      <c r="Z500" s="8"/>
      <c r="AA500" s="8"/>
      <c r="AB500" s="8"/>
    </row>
    <row r="501" ht="15.75" customHeight="1">
      <c r="H501" s="8"/>
      <c r="I501" s="8"/>
      <c r="J501" s="8"/>
      <c r="N501" s="8"/>
      <c r="O501" s="8"/>
      <c r="P501" s="8"/>
      <c r="T501" s="8"/>
      <c r="U501" s="8"/>
      <c r="V501" s="8"/>
      <c r="W501" s="8"/>
      <c r="X501" s="8"/>
      <c r="Y501" s="8"/>
      <c r="Z501" s="8"/>
      <c r="AA501" s="8"/>
      <c r="AB501" s="8"/>
    </row>
    <row r="502" ht="15.75" customHeight="1">
      <c r="H502" s="8"/>
      <c r="I502" s="8"/>
      <c r="J502" s="8"/>
      <c r="N502" s="8"/>
      <c r="O502" s="8"/>
      <c r="P502" s="8"/>
      <c r="T502" s="8"/>
      <c r="U502" s="8"/>
      <c r="V502" s="8"/>
      <c r="W502" s="8"/>
      <c r="X502" s="8"/>
      <c r="Y502" s="8"/>
      <c r="Z502" s="8"/>
      <c r="AA502" s="8"/>
      <c r="AB502" s="8"/>
    </row>
    <row r="503" ht="15.75" customHeight="1">
      <c r="H503" s="8"/>
      <c r="I503" s="8"/>
      <c r="J503" s="8"/>
      <c r="N503" s="8"/>
      <c r="O503" s="8"/>
      <c r="P503" s="8"/>
      <c r="T503" s="8"/>
      <c r="U503" s="8"/>
      <c r="V503" s="8"/>
      <c r="W503" s="8"/>
      <c r="X503" s="8"/>
      <c r="Y503" s="8"/>
      <c r="Z503" s="8"/>
      <c r="AA503" s="8"/>
      <c r="AB503" s="8"/>
    </row>
    <row r="504" ht="15.75" customHeight="1">
      <c r="H504" s="8"/>
      <c r="I504" s="8"/>
      <c r="J504" s="8"/>
      <c r="N504" s="8"/>
      <c r="O504" s="8"/>
      <c r="P504" s="8"/>
      <c r="T504" s="8"/>
      <c r="U504" s="8"/>
      <c r="V504" s="8"/>
      <c r="W504" s="8"/>
      <c r="X504" s="8"/>
      <c r="Y504" s="8"/>
      <c r="Z504" s="8"/>
      <c r="AA504" s="8"/>
      <c r="AB504" s="8"/>
    </row>
    <row r="505" ht="15.75" customHeight="1">
      <c r="H505" s="8"/>
      <c r="I505" s="8"/>
      <c r="J505" s="8"/>
      <c r="N505" s="8"/>
      <c r="O505" s="8"/>
      <c r="P505" s="8"/>
      <c r="T505" s="8"/>
      <c r="U505" s="8"/>
      <c r="V505" s="8"/>
      <c r="W505" s="8"/>
      <c r="X505" s="8"/>
      <c r="Y505" s="8"/>
      <c r="Z505" s="8"/>
      <c r="AA505" s="8"/>
      <c r="AB505" s="8"/>
    </row>
    <row r="506" ht="15.75" customHeight="1">
      <c r="H506" s="8"/>
      <c r="I506" s="8"/>
      <c r="J506" s="8"/>
      <c r="N506" s="8"/>
      <c r="O506" s="8"/>
      <c r="P506" s="8"/>
      <c r="T506" s="8"/>
      <c r="U506" s="8"/>
      <c r="V506" s="8"/>
      <c r="W506" s="8"/>
      <c r="X506" s="8"/>
      <c r="Y506" s="8"/>
      <c r="Z506" s="8"/>
      <c r="AA506" s="8"/>
      <c r="AB506" s="8"/>
    </row>
    <row r="507" ht="15.75" customHeight="1">
      <c r="H507" s="8"/>
      <c r="I507" s="8"/>
      <c r="J507" s="8"/>
      <c r="N507" s="8"/>
      <c r="O507" s="8"/>
      <c r="P507" s="8"/>
      <c r="T507" s="8"/>
      <c r="U507" s="8"/>
      <c r="V507" s="8"/>
      <c r="W507" s="8"/>
      <c r="X507" s="8"/>
      <c r="Y507" s="8"/>
      <c r="Z507" s="8"/>
      <c r="AA507" s="8"/>
      <c r="AB507" s="8"/>
    </row>
    <row r="508" ht="15.75" customHeight="1">
      <c r="H508" s="8"/>
      <c r="I508" s="8"/>
      <c r="J508" s="8"/>
      <c r="N508" s="8"/>
      <c r="O508" s="8"/>
      <c r="P508" s="8"/>
      <c r="T508" s="8"/>
      <c r="U508" s="8"/>
      <c r="V508" s="8"/>
      <c r="W508" s="8"/>
      <c r="X508" s="8"/>
      <c r="Y508" s="8"/>
      <c r="Z508" s="8"/>
      <c r="AA508" s="8"/>
      <c r="AB508" s="8"/>
    </row>
    <row r="509" ht="15.75" customHeight="1">
      <c r="H509" s="8"/>
      <c r="I509" s="8"/>
      <c r="J509" s="8"/>
      <c r="N509" s="8"/>
      <c r="O509" s="8"/>
      <c r="P509" s="8"/>
      <c r="T509" s="8"/>
      <c r="U509" s="8"/>
      <c r="V509" s="8"/>
      <c r="W509" s="8"/>
      <c r="X509" s="8"/>
      <c r="Y509" s="8"/>
      <c r="Z509" s="8"/>
      <c r="AA509" s="8"/>
      <c r="AB509" s="8"/>
    </row>
    <row r="510" ht="15.75" customHeight="1">
      <c r="H510" s="8"/>
      <c r="I510" s="8"/>
      <c r="J510" s="8"/>
      <c r="N510" s="8"/>
      <c r="O510" s="8"/>
      <c r="P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H511" s="8"/>
      <c r="I511" s="8"/>
      <c r="J511" s="8"/>
      <c r="N511" s="8"/>
      <c r="O511" s="8"/>
      <c r="P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H512" s="8"/>
      <c r="I512" s="8"/>
      <c r="J512" s="8"/>
      <c r="N512" s="8"/>
      <c r="O512" s="8"/>
      <c r="P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H513" s="8"/>
      <c r="I513" s="8"/>
      <c r="J513" s="8"/>
      <c r="N513" s="8"/>
      <c r="O513" s="8"/>
      <c r="P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H514" s="8"/>
      <c r="I514" s="8"/>
      <c r="J514" s="8"/>
      <c r="N514" s="8"/>
      <c r="O514" s="8"/>
      <c r="P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H515" s="8"/>
      <c r="I515" s="8"/>
      <c r="J515" s="8"/>
      <c r="N515" s="8"/>
      <c r="O515" s="8"/>
      <c r="P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H516" s="8"/>
      <c r="I516" s="8"/>
      <c r="J516" s="8"/>
      <c r="N516" s="8"/>
      <c r="O516" s="8"/>
      <c r="P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H517" s="8"/>
      <c r="I517" s="8"/>
      <c r="J517" s="8"/>
      <c r="N517" s="8"/>
      <c r="O517" s="8"/>
      <c r="P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H518" s="8"/>
      <c r="I518" s="8"/>
      <c r="J518" s="8"/>
      <c r="N518" s="8"/>
      <c r="O518" s="8"/>
      <c r="P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H519" s="8"/>
      <c r="I519" s="8"/>
      <c r="J519" s="8"/>
      <c r="N519" s="8"/>
      <c r="O519" s="8"/>
      <c r="P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H520" s="8"/>
      <c r="I520" s="8"/>
      <c r="J520" s="8"/>
      <c r="N520" s="8"/>
      <c r="O520" s="8"/>
      <c r="P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H521" s="8"/>
      <c r="I521" s="8"/>
      <c r="J521" s="8"/>
      <c r="N521" s="8"/>
      <c r="O521" s="8"/>
      <c r="P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H522" s="8"/>
      <c r="I522" s="8"/>
      <c r="J522" s="8"/>
      <c r="N522" s="8"/>
      <c r="O522" s="8"/>
      <c r="P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H523" s="8"/>
      <c r="I523" s="8"/>
      <c r="J523" s="8"/>
      <c r="N523" s="8"/>
      <c r="O523" s="8"/>
      <c r="P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H524" s="8"/>
      <c r="I524" s="8"/>
      <c r="J524" s="8"/>
      <c r="N524" s="8"/>
      <c r="O524" s="8"/>
      <c r="P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H525" s="8"/>
      <c r="I525" s="8"/>
      <c r="J525" s="8"/>
      <c r="N525" s="8"/>
      <c r="O525" s="8"/>
      <c r="P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H526" s="8"/>
      <c r="I526" s="8"/>
      <c r="J526" s="8"/>
      <c r="N526" s="8"/>
      <c r="O526" s="8"/>
      <c r="P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H527" s="8"/>
      <c r="I527" s="8"/>
      <c r="J527" s="8"/>
      <c r="N527" s="8"/>
      <c r="O527" s="8"/>
      <c r="P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H528" s="8"/>
      <c r="I528" s="8"/>
      <c r="J528" s="8"/>
      <c r="N528" s="8"/>
      <c r="O528" s="8"/>
      <c r="P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H529" s="8"/>
      <c r="I529" s="8"/>
      <c r="J529" s="8"/>
      <c r="N529" s="8"/>
      <c r="O529" s="8"/>
      <c r="P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H530" s="8"/>
      <c r="I530" s="8"/>
      <c r="J530" s="8"/>
      <c r="N530" s="8"/>
      <c r="O530" s="8"/>
      <c r="P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H531" s="8"/>
      <c r="I531" s="8"/>
      <c r="J531" s="8"/>
      <c r="N531" s="8"/>
      <c r="O531" s="8"/>
      <c r="P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H532" s="8"/>
      <c r="I532" s="8"/>
      <c r="J532" s="8"/>
      <c r="N532" s="8"/>
      <c r="O532" s="8"/>
      <c r="P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H533" s="8"/>
      <c r="I533" s="8"/>
      <c r="J533" s="8"/>
      <c r="N533" s="8"/>
      <c r="O533" s="8"/>
      <c r="P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H534" s="8"/>
      <c r="I534" s="8"/>
      <c r="J534" s="8"/>
      <c r="N534" s="8"/>
      <c r="O534" s="8"/>
      <c r="P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H535" s="8"/>
      <c r="I535" s="8"/>
      <c r="J535" s="8"/>
      <c r="N535" s="8"/>
      <c r="O535" s="8"/>
      <c r="P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H536" s="8"/>
      <c r="I536" s="8"/>
      <c r="J536" s="8"/>
      <c r="N536" s="8"/>
      <c r="O536" s="8"/>
      <c r="P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H537" s="8"/>
      <c r="I537" s="8"/>
      <c r="J537" s="8"/>
      <c r="N537" s="8"/>
      <c r="O537" s="8"/>
      <c r="P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H538" s="8"/>
      <c r="I538" s="8"/>
      <c r="J538" s="8"/>
      <c r="N538" s="8"/>
      <c r="O538" s="8"/>
      <c r="P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H539" s="8"/>
      <c r="I539" s="8"/>
      <c r="J539" s="8"/>
      <c r="N539" s="8"/>
      <c r="O539" s="8"/>
      <c r="P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H540" s="8"/>
      <c r="I540" s="8"/>
      <c r="J540" s="8"/>
      <c r="N540" s="8"/>
      <c r="O540" s="8"/>
      <c r="P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H541" s="8"/>
      <c r="I541" s="8"/>
      <c r="J541" s="8"/>
      <c r="N541" s="8"/>
      <c r="O541" s="8"/>
      <c r="P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H542" s="8"/>
      <c r="I542" s="8"/>
      <c r="J542" s="8"/>
      <c r="N542" s="8"/>
      <c r="O542" s="8"/>
      <c r="P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H543" s="8"/>
      <c r="I543" s="8"/>
      <c r="J543" s="8"/>
      <c r="N543" s="8"/>
      <c r="O543" s="8"/>
      <c r="P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H544" s="8"/>
      <c r="I544" s="8"/>
      <c r="J544" s="8"/>
      <c r="N544" s="8"/>
      <c r="O544" s="8"/>
      <c r="P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H545" s="8"/>
      <c r="I545" s="8"/>
      <c r="J545" s="8"/>
      <c r="N545" s="8"/>
      <c r="O545" s="8"/>
      <c r="P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H546" s="8"/>
      <c r="I546" s="8"/>
      <c r="J546" s="8"/>
      <c r="N546" s="8"/>
      <c r="O546" s="8"/>
      <c r="P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H547" s="8"/>
      <c r="I547" s="8"/>
      <c r="J547" s="8"/>
      <c r="N547" s="8"/>
      <c r="O547" s="8"/>
      <c r="P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H548" s="8"/>
      <c r="I548" s="8"/>
      <c r="J548" s="8"/>
      <c r="N548" s="8"/>
      <c r="O548" s="8"/>
      <c r="P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H549" s="8"/>
      <c r="I549" s="8"/>
      <c r="J549" s="8"/>
      <c r="N549" s="8"/>
      <c r="O549" s="8"/>
      <c r="P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H550" s="8"/>
      <c r="I550" s="8"/>
      <c r="J550" s="8"/>
      <c r="N550" s="8"/>
      <c r="O550" s="8"/>
      <c r="P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H551" s="8"/>
      <c r="I551" s="8"/>
      <c r="J551" s="8"/>
      <c r="N551" s="8"/>
      <c r="O551" s="8"/>
      <c r="P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H552" s="8"/>
      <c r="I552" s="8"/>
      <c r="J552" s="8"/>
      <c r="N552" s="8"/>
      <c r="O552" s="8"/>
      <c r="P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H553" s="8"/>
      <c r="I553" s="8"/>
      <c r="J553" s="8"/>
      <c r="N553" s="8"/>
      <c r="O553" s="8"/>
      <c r="P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H554" s="8"/>
      <c r="I554" s="8"/>
      <c r="J554" s="8"/>
      <c r="N554" s="8"/>
      <c r="O554" s="8"/>
      <c r="P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H555" s="8"/>
      <c r="I555" s="8"/>
      <c r="J555" s="8"/>
      <c r="N555" s="8"/>
      <c r="O555" s="8"/>
      <c r="P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H556" s="8"/>
      <c r="I556" s="8"/>
      <c r="J556" s="8"/>
      <c r="N556" s="8"/>
      <c r="O556" s="8"/>
      <c r="P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H557" s="8"/>
      <c r="I557" s="8"/>
      <c r="J557" s="8"/>
      <c r="N557" s="8"/>
      <c r="O557" s="8"/>
      <c r="P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H558" s="8"/>
      <c r="I558" s="8"/>
      <c r="J558" s="8"/>
      <c r="N558" s="8"/>
      <c r="O558" s="8"/>
      <c r="P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H559" s="8"/>
      <c r="I559" s="8"/>
      <c r="J559" s="8"/>
      <c r="N559" s="8"/>
      <c r="O559" s="8"/>
      <c r="P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H560" s="8"/>
      <c r="I560" s="8"/>
      <c r="J560" s="8"/>
      <c r="N560" s="8"/>
      <c r="O560" s="8"/>
      <c r="P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H561" s="8"/>
      <c r="I561" s="8"/>
      <c r="J561" s="8"/>
      <c r="N561" s="8"/>
      <c r="O561" s="8"/>
      <c r="P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H562" s="8"/>
      <c r="I562" s="8"/>
      <c r="J562" s="8"/>
      <c r="N562" s="8"/>
      <c r="O562" s="8"/>
      <c r="P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H563" s="8"/>
      <c r="I563" s="8"/>
      <c r="J563" s="8"/>
      <c r="N563" s="8"/>
      <c r="O563" s="8"/>
      <c r="P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H564" s="8"/>
      <c r="I564" s="8"/>
      <c r="J564" s="8"/>
      <c r="N564" s="8"/>
      <c r="O564" s="8"/>
      <c r="P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H565" s="8"/>
      <c r="I565" s="8"/>
      <c r="J565" s="8"/>
      <c r="N565" s="8"/>
      <c r="O565" s="8"/>
      <c r="P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H566" s="8"/>
      <c r="I566" s="8"/>
      <c r="J566" s="8"/>
      <c r="N566" s="8"/>
      <c r="O566" s="8"/>
      <c r="P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H567" s="8"/>
      <c r="I567" s="8"/>
      <c r="J567" s="8"/>
      <c r="N567" s="8"/>
      <c r="O567" s="8"/>
      <c r="P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H568" s="8"/>
      <c r="I568" s="8"/>
      <c r="J568" s="8"/>
      <c r="N568" s="8"/>
      <c r="O568" s="8"/>
      <c r="P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H569" s="8"/>
      <c r="I569" s="8"/>
      <c r="J569" s="8"/>
      <c r="N569" s="8"/>
      <c r="O569" s="8"/>
      <c r="P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H570" s="8"/>
      <c r="I570" s="8"/>
      <c r="J570" s="8"/>
      <c r="N570" s="8"/>
      <c r="O570" s="8"/>
      <c r="P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H571" s="8"/>
      <c r="I571" s="8"/>
      <c r="J571" s="8"/>
      <c r="N571" s="8"/>
      <c r="O571" s="8"/>
      <c r="P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H572" s="8"/>
      <c r="I572" s="8"/>
      <c r="J572" s="8"/>
      <c r="N572" s="8"/>
      <c r="O572" s="8"/>
      <c r="P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H573" s="8"/>
      <c r="I573" s="8"/>
      <c r="J573" s="8"/>
      <c r="N573" s="8"/>
      <c r="O573" s="8"/>
      <c r="P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H574" s="8"/>
      <c r="I574" s="8"/>
      <c r="J574" s="8"/>
      <c r="N574" s="8"/>
      <c r="O574" s="8"/>
      <c r="P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H575" s="8"/>
      <c r="I575" s="8"/>
      <c r="J575" s="8"/>
      <c r="N575" s="8"/>
      <c r="O575" s="8"/>
      <c r="P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H576" s="8"/>
      <c r="I576" s="8"/>
      <c r="J576" s="8"/>
      <c r="N576" s="8"/>
      <c r="O576" s="8"/>
      <c r="P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H577" s="8"/>
      <c r="I577" s="8"/>
      <c r="J577" s="8"/>
      <c r="N577" s="8"/>
      <c r="O577" s="8"/>
      <c r="P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H578" s="8"/>
      <c r="I578" s="8"/>
      <c r="J578" s="8"/>
      <c r="N578" s="8"/>
      <c r="O578" s="8"/>
      <c r="P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H579" s="8"/>
      <c r="I579" s="8"/>
      <c r="J579" s="8"/>
      <c r="N579" s="8"/>
      <c r="O579" s="8"/>
      <c r="P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H580" s="8"/>
      <c r="I580" s="8"/>
      <c r="J580" s="8"/>
      <c r="N580" s="8"/>
      <c r="O580" s="8"/>
      <c r="P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H581" s="8"/>
      <c r="I581" s="8"/>
      <c r="J581" s="8"/>
      <c r="N581" s="8"/>
      <c r="O581" s="8"/>
      <c r="P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H582" s="8"/>
      <c r="I582" s="8"/>
      <c r="J582" s="8"/>
      <c r="N582" s="8"/>
      <c r="O582" s="8"/>
      <c r="P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H583" s="8"/>
      <c r="I583" s="8"/>
      <c r="J583" s="8"/>
      <c r="N583" s="8"/>
      <c r="O583" s="8"/>
      <c r="P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H584" s="8"/>
      <c r="I584" s="8"/>
      <c r="J584" s="8"/>
      <c r="N584" s="8"/>
      <c r="O584" s="8"/>
      <c r="P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H585" s="8"/>
      <c r="I585" s="8"/>
      <c r="J585" s="8"/>
      <c r="N585" s="8"/>
      <c r="O585" s="8"/>
      <c r="P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H586" s="8"/>
      <c r="I586" s="8"/>
      <c r="J586" s="8"/>
      <c r="N586" s="8"/>
      <c r="O586" s="8"/>
      <c r="P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H587" s="8"/>
      <c r="I587" s="8"/>
      <c r="J587" s="8"/>
      <c r="N587" s="8"/>
      <c r="O587" s="8"/>
      <c r="P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H588" s="8"/>
      <c r="I588" s="8"/>
      <c r="J588" s="8"/>
      <c r="N588" s="8"/>
      <c r="O588" s="8"/>
      <c r="P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H589" s="8"/>
      <c r="I589" s="8"/>
      <c r="J589" s="8"/>
      <c r="N589" s="8"/>
      <c r="O589" s="8"/>
      <c r="P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H590" s="8"/>
      <c r="I590" s="8"/>
      <c r="J590" s="8"/>
      <c r="N590" s="8"/>
      <c r="O590" s="8"/>
      <c r="P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H591" s="8"/>
      <c r="I591" s="8"/>
      <c r="J591" s="8"/>
      <c r="N591" s="8"/>
      <c r="O591" s="8"/>
      <c r="P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H592" s="8"/>
      <c r="I592" s="8"/>
      <c r="J592" s="8"/>
      <c r="N592" s="8"/>
      <c r="O592" s="8"/>
      <c r="P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H593" s="8"/>
      <c r="I593" s="8"/>
      <c r="J593" s="8"/>
      <c r="N593" s="8"/>
      <c r="O593" s="8"/>
      <c r="P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H594" s="8"/>
      <c r="I594" s="8"/>
      <c r="J594" s="8"/>
      <c r="N594" s="8"/>
      <c r="O594" s="8"/>
      <c r="P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H595" s="8"/>
      <c r="I595" s="8"/>
      <c r="J595" s="8"/>
      <c r="N595" s="8"/>
      <c r="O595" s="8"/>
      <c r="P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H596" s="8"/>
      <c r="I596" s="8"/>
      <c r="J596" s="8"/>
      <c r="N596" s="8"/>
      <c r="O596" s="8"/>
      <c r="P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H597" s="8"/>
      <c r="I597" s="8"/>
      <c r="J597" s="8"/>
      <c r="N597" s="8"/>
      <c r="O597" s="8"/>
      <c r="P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H598" s="8"/>
      <c r="I598" s="8"/>
      <c r="J598" s="8"/>
      <c r="N598" s="8"/>
      <c r="O598" s="8"/>
      <c r="P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H599" s="8"/>
      <c r="I599" s="8"/>
      <c r="J599" s="8"/>
      <c r="N599" s="8"/>
      <c r="O599" s="8"/>
      <c r="P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H600" s="8"/>
      <c r="I600" s="8"/>
      <c r="J600" s="8"/>
      <c r="N600" s="8"/>
      <c r="O600" s="8"/>
      <c r="P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H601" s="8"/>
      <c r="I601" s="8"/>
      <c r="J601" s="8"/>
      <c r="N601" s="8"/>
      <c r="O601" s="8"/>
      <c r="P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H602" s="8"/>
      <c r="I602" s="8"/>
      <c r="J602" s="8"/>
      <c r="N602" s="8"/>
      <c r="O602" s="8"/>
      <c r="P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H603" s="8"/>
      <c r="I603" s="8"/>
      <c r="J603" s="8"/>
      <c r="N603" s="8"/>
      <c r="O603" s="8"/>
      <c r="P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H604" s="8"/>
      <c r="I604" s="8"/>
      <c r="J604" s="8"/>
      <c r="N604" s="8"/>
      <c r="O604" s="8"/>
      <c r="P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H605" s="8"/>
      <c r="I605" s="8"/>
      <c r="J605" s="8"/>
      <c r="N605" s="8"/>
      <c r="O605" s="8"/>
      <c r="P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H606" s="8"/>
      <c r="I606" s="8"/>
      <c r="J606" s="8"/>
      <c r="N606" s="8"/>
      <c r="O606" s="8"/>
      <c r="P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H607" s="8"/>
      <c r="I607" s="8"/>
      <c r="J607" s="8"/>
      <c r="N607" s="8"/>
      <c r="O607" s="8"/>
      <c r="P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H608" s="8"/>
      <c r="I608" s="8"/>
      <c r="J608" s="8"/>
      <c r="N608" s="8"/>
      <c r="O608" s="8"/>
      <c r="P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H609" s="8"/>
      <c r="I609" s="8"/>
      <c r="J609" s="8"/>
      <c r="N609" s="8"/>
      <c r="O609" s="8"/>
      <c r="P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H610" s="8"/>
      <c r="I610" s="8"/>
      <c r="J610" s="8"/>
      <c r="N610" s="8"/>
      <c r="O610" s="8"/>
      <c r="P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H611" s="8"/>
      <c r="I611" s="8"/>
      <c r="J611" s="8"/>
      <c r="N611" s="8"/>
      <c r="O611" s="8"/>
      <c r="P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H612" s="8"/>
      <c r="I612" s="8"/>
      <c r="J612" s="8"/>
      <c r="N612" s="8"/>
      <c r="O612" s="8"/>
      <c r="P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H613" s="8"/>
      <c r="I613" s="8"/>
      <c r="J613" s="8"/>
      <c r="N613" s="8"/>
      <c r="O613" s="8"/>
      <c r="P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H614" s="8"/>
      <c r="I614" s="8"/>
      <c r="J614" s="8"/>
      <c r="N614" s="8"/>
      <c r="O614" s="8"/>
      <c r="P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H615" s="8"/>
      <c r="I615" s="8"/>
      <c r="J615" s="8"/>
      <c r="N615" s="8"/>
      <c r="O615" s="8"/>
      <c r="P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H616" s="8"/>
      <c r="I616" s="8"/>
      <c r="J616" s="8"/>
      <c r="N616" s="8"/>
      <c r="O616" s="8"/>
      <c r="P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H617" s="8"/>
      <c r="I617" s="8"/>
      <c r="J617" s="8"/>
      <c r="N617" s="8"/>
      <c r="O617" s="8"/>
      <c r="P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H618" s="8"/>
      <c r="I618" s="8"/>
      <c r="J618" s="8"/>
      <c r="N618" s="8"/>
      <c r="O618" s="8"/>
      <c r="P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H619" s="8"/>
      <c r="I619" s="8"/>
      <c r="J619" s="8"/>
      <c r="N619" s="8"/>
      <c r="O619" s="8"/>
      <c r="P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H620" s="8"/>
      <c r="I620" s="8"/>
      <c r="J620" s="8"/>
      <c r="N620" s="8"/>
      <c r="O620" s="8"/>
      <c r="P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H621" s="8"/>
      <c r="I621" s="8"/>
      <c r="J621" s="8"/>
      <c r="N621" s="8"/>
      <c r="O621" s="8"/>
      <c r="P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H622" s="8"/>
      <c r="I622" s="8"/>
      <c r="J622" s="8"/>
      <c r="N622" s="8"/>
      <c r="O622" s="8"/>
      <c r="P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H623" s="8"/>
      <c r="I623" s="8"/>
      <c r="J623" s="8"/>
      <c r="N623" s="8"/>
      <c r="O623" s="8"/>
      <c r="P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H624" s="8"/>
      <c r="I624" s="8"/>
      <c r="J624" s="8"/>
      <c r="N624" s="8"/>
      <c r="O624" s="8"/>
      <c r="P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H625" s="8"/>
      <c r="I625" s="8"/>
      <c r="J625" s="8"/>
      <c r="N625" s="8"/>
      <c r="O625" s="8"/>
      <c r="P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H626" s="8"/>
      <c r="I626" s="8"/>
      <c r="J626" s="8"/>
      <c r="N626" s="8"/>
      <c r="O626" s="8"/>
      <c r="P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H627" s="8"/>
      <c r="I627" s="8"/>
      <c r="J627" s="8"/>
      <c r="N627" s="8"/>
      <c r="O627" s="8"/>
      <c r="P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H628" s="8"/>
      <c r="I628" s="8"/>
      <c r="J628" s="8"/>
      <c r="N628" s="8"/>
      <c r="O628" s="8"/>
      <c r="P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H629" s="8"/>
      <c r="I629" s="8"/>
      <c r="J629" s="8"/>
      <c r="N629" s="8"/>
      <c r="O629" s="8"/>
      <c r="P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H630" s="8"/>
      <c r="I630" s="8"/>
      <c r="J630" s="8"/>
      <c r="N630" s="8"/>
      <c r="O630" s="8"/>
      <c r="P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H631" s="8"/>
      <c r="I631" s="8"/>
      <c r="J631" s="8"/>
      <c r="N631" s="8"/>
      <c r="O631" s="8"/>
      <c r="P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H632" s="8"/>
      <c r="I632" s="8"/>
      <c r="J632" s="8"/>
      <c r="N632" s="8"/>
      <c r="O632" s="8"/>
      <c r="P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H633" s="8"/>
      <c r="I633" s="8"/>
      <c r="J633" s="8"/>
      <c r="N633" s="8"/>
      <c r="O633" s="8"/>
      <c r="P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H634" s="8"/>
      <c r="I634" s="8"/>
      <c r="J634" s="8"/>
      <c r="N634" s="8"/>
      <c r="O634" s="8"/>
      <c r="P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H635" s="8"/>
      <c r="I635" s="8"/>
      <c r="J635" s="8"/>
      <c r="N635" s="8"/>
      <c r="O635" s="8"/>
      <c r="P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H636" s="8"/>
      <c r="I636" s="8"/>
      <c r="J636" s="8"/>
      <c r="N636" s="8"/>
      <c r="O636" s="8"/>
      <c r="P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H637" s="8"/>
      <c r="I637" s="8"/>
      <c r="J637" s="8"/>
      <c r="N637" s="8"/>
      <c r="O637" s="8"/>
      <c r="P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H638" s="8"/>
      <c r="I638" s="8"/>
      <c r="J638" s="8"/>
      <c r="N638" s="8"/>
      <c r="O638" s="8"/>
      <c r="P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H639" s="8"/>
      <c r="I639" s="8"/>
      <c r="J639" s="8"/>
      <c r="N639" s="8"/>
      <c r="O639" s="8"/>
      <c r="P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H640" s="8"/>
      <c r="I640" s="8"/>
      <c r="J640" s="8"/>
      <c r="N640" s="8"/>
      <c r="O640" s="8"/>
      <c r="P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H641" s="8"/>
      <c r="I641" s="8"/>
      <c r="J641" s="8"/>
      <c r="N641" s="8"/>
      <c r="O641" s="8"/>
      <c r="P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H642" s="8"/>
      <c r="I642" s="8"/>
      <c r="J642" s="8"/>
      <c r="N642" s="8"/>
      <c r="O642" s="8"/>
      <c r="P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H643" s="8"/>
      <c r="I643" s="8"/>
      <c r="J643" s="8"/>
      <c r="N643" s="8"/>
      <c r="O643" s="8"/>
      <c r="P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H644" s="8"/>
      <c r="I644" s="8"/>
      <c r="J644" s="8"/>
      <c r="N644" s="8"/>
      <c r="O644" s="8"/>
      <c r="P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H645" s="8"/>
      <c r="I645" s="8"/>
      <c r="J645" s="8"/>
      <c r="N645" s="8"/>
      <c r="O645" s="8"/>
      <c r="P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H646" s="8"/>
      <c r="I646" s="8"/>
      <c r="J646" s="8"/>
      <c r="N646" s="8"/>
      <c r="O646" s="8"/>
      <c r="P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H647" s="8"/>
      <c r="I647" s="8"/>
      <c r="J647" s="8"/>
      <c r="N647" s="8"/>
      <c r="O647" s="8"/>
      <c r="P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H648" s="8"/>
      <c r="I648" s="8"/>
      <c r="J648" s="8"/>
      <c r="N648" s="8"/>
      <c r="O648" s="8"/>
      <c r="P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H649" s="8"/>
      <c r="I649" s="8"/>
      <c r="J649" s="8"/>
      <c r="N649" s="8"/>
      <c r="O649" s="8"/>
      <c r="P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H650" s="8"/>
      <c r="I650" s="8"/>
      <c r="J650" s="8"/>
      <c r="N650" s="8"/>
      <c r="O650" s="8"/>
      <c r="P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H651" s="8"/>
      <c r="I651" s="8"/>
      <c r="J651" s="8"/>
      <c r="N651" s="8"/>
      <c r="O651" s="8"/>
      <c r="P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H652" s="8"/>
      <c r="I652" s="8"/>
      <c r="J652" s="8"/>
      <c r="N652" s="8"/>
      <c r="O652" s="8"/>
      <c r="P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H653" s="8"/>
      <c r="I653" s="8"/>
      <c r="J653" s="8"/>
      <c r="N653" s="8"/>
      <c r="O653" s="8"/>
      <c r="P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H654" s="8"/>
      <c r="I654" s="8"/>
      <c r="J654" s="8"/>
      <c r="N654" s="8"/>
      <c r="O654" s="8"/>
      <c r="P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H655" s="8"/>
      <c r="I655" s="8"/>
      <c r="J655" s="8"/>
      <c r="N655" s="8"/>
      <c r="O655" s="8"/>
      <c r="P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H656" s="8"/>
      <c r="I656" s="8"/>
      <c r="J656" s="8"/>
      <c r="N656" s="8"/>
      <c r="O656" s="8"/>
      <c r="P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H657" s="8"/>
      <c r="I657" s="8"/>
      <c r="J657" s="8"/>
      <c r="N657" s="8"/>
      <c r="O657" s="8"/>
      <c r="P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H658" s="8"/>
      <c r="I658" s="8"/>
      <c r="J658" s="8"/>
      <c r="N658" s="8"/>
      <c r="O658" s="8"/>
      <c r="P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H659" s="8"/>
      <c r="I659" s="8"/>
      <c r="J659" s="8"/>
      <c r="N659" s="8"/>
      <c r="O659" s="8"/>
      <c r="P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H660" s="8"/>
      <c r="I660" s="8"/>
      <c r="J660" s="8"/>
      <c r="N660" s="8"/>
      <c r="O660" s="8"/>
      <c r="P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H661" s="8"/>
      <c r="I661" s="8"/>
      <c r="J661" s="8"/>
      <c r="N661" s="8"/>
      <c r="O661" s="8"/>
      <c r="P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H662" s="8"/>
      <c r="I662" s="8"/>
      <c r="J662" s="8"/>
      <c r="N662" s="8"/>
      <c r="O662" s="8"/>
      <c r="P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H663" s="8"/>
      <c r="I663" s="8"/>
      <c r="J663" s="8"/>
      <c r="N663" s="8"/>
      <c r="O663" s="8"/>
      <c r="P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H664" s="8"/>
      <c r="I664" s="8"/>
      <c r="J664" s="8"/>
      <c r="N664" s="8"/>
      <c r="O664" s="8"/>
      <c r="P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H665" s="8"/>
      <c r="I665" s="8"/>
      <c r="J665" s="8"/>
      <c r="N665" s="8"/>
      <c r="O665" s="8"/>
      <c r="P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H666" s="8"/>
      <c r="I666" s="8"/>
      <c r="J666" s="8"/>
      <c r="N666" s="8"/>
      <c r="O666" s="8"/>
      <c r="P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H667" s="8"/>
      <c r="I667" s="8"/>
      <c r="J667" s="8"/>
      <c r="N667" s="8"/>
      <c r="O667" s="8"/>
      <c r="P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H668" s="8"/>
      <c r="I668" s="8"/>
      <c r="J668" s="8"/>
      <c r="N668" s="8"/>
      <c r="O668" s="8"/>
      <c r="P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H669" s="8"/>
      <c r="I669" s="8"/>
      <c r="J669" s="8"/>
      <c r="N669" s="8"/>
      <c r="O669" s="8"/>
      <c r="P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H670" s="8"/>
      <c r="I670" s="8"/>
      <c r="J670" s="8"/>
      <c r="N670" s="8"/>
      <c r="O670" s="8"/>
      <c r="P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H671" s="8"/>
      <c r="I671" s="8"/>
      <c r="J671" s="8"/>
      <c r="N671" s="8"/>
      <c r="O671" s="8"/>
      <c r="P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H672" s="8"/>
      <c r="I672" s="8"/>
      <c r="J672" s="8"/>
      <c r="N672" s="8"/>
      <c r="O672" s="8"/>
      <c r="P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H673" s="8"/>
      <c r="I673" s="8"/>
      <c r="J673" s="8"/>
      <c r="N673" s="8"/>
      <c r="O673" s="8"/>
      <c r="P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H674" s="8"/>
      <c r="I674" s="8"/>
      <c r="J674" s="8"/>
      <c r="N674" s="8"/>
      <c r="O674" s="8"/>
      <c r="P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H675" s="8"/>
      <c r="I675" s="8"/>
      <c r="J675" s="8"/>
      <c r="N675" s="8"/>
      <c r="O675" s="8"/>
      <c r="P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H676" s="8"/>
      <c r="I676" s="8"/>
      <c r="J676" s="8"/>
      <c r="N676" s="8"/>
      <c r="O676" s="8"/>
      <c r="P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H677" s="8"/>
      <c r="I677" s="8"/>
      <c r="J677" s="8"/>
      <c r="N677" s="8"/>
      <c r="O677" s="8"/>
      <c r="P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H678" s="8"/>
      <c r="I678" s="8"/>
      <c r="J678" s="8"/>
      <c r="N678" s="8"/>
      <c r="O678" s="8"/>
      <c r="P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H679" s="8"/>
      <c r="I679" s="8"/>
      <c r="J679" s="8"/>
      <c r="N679" s="8"/>
      <c r="O679" s="8"/>
      <c r="P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H680" s="8"/>
      <c r="I680" s="8"/>
      <c r="J680" s="8"/>
      <c r="N680" s="8"/>
      <c r="O680" s="8"/>
      <c r="P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H681" s="8"/>
      <c r="I681" s="8"/>
      <c r="J681" s="8"/>
      <c r="N681" s="8"/>
      <c r="O681" s="8"/>
      <c r="P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H682" s="8"/>
      <c r="I682" s="8"/>
      <c r="J682" s="8"/>
      <c r="N682" s="8"/>
      <c r="O682" s="8"/>
      <c r="P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H683" s="8"/>
      <c r="I683" s="8"/>
      <c r="J683" s="8"/>
      <c r="N683" s="8"/>
      <c r="O683" s="8"/>
      <c r="P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H684" s="8"/>
      <c r="I684" s="8"/>
      <c r="J684" s="8"/>
      <c r="N684" s="8"/>
      <c r="O684" s="8"/>
      <c r="P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H685" s="8"/>
      <c r="I685" s="8"/>
      <c r="J685" s="8"/>
      <c r="N685" s="8"/>
      <c r="O685" s="8"/>
      <c r="P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H686" s="8"/>
      <c r="I686" s="8"/>
      <c r="J686" s="8"/>
      <c r="N686" s="8"/>
      <c r="O686" s="8"/>
      <c r="P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H687" s="8"/>
      <c r="I687" s="8"/>
      <c r="J687" s="8"/>
      <c r="N687" s="8"/>
      <c r="O687" s="8"/>
      <c r="P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H688" s="8"/>
      <c r="I688" s="8"/>
      <c r="J688" s="8"/>
      <c r="N688" s="8"/>
      <c r="O688" s="8"/>
      <c r="P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H689" s="8"/>
      <c r="I689" s="8"/>
      <c r="J689" s="8"/>
      <c r="N689" s="8"/>
      <c r="O689" s="8"/>
      <c r="P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H690" s="8"/>
      <c r="I690" s="8"/>
      <c r="J690" s="8"/>
      <c r="N690" s="8"/>
      <c r="O690" s="8"/>
      <c r="P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H691" s="8"/>
      <c r="I691" s="8"/>
      <c r="J691" s="8"/>
      <c r="N691" s="8"/>
      <c r="O691" s="8"/>
      <c r="P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H692" s="8"/>
      <c r="I692" s="8"/>
      <c r="J692" s="8"/>
      <c r="N692" s="8"/>
      <c r="O692" s="8"/>
      <c r="P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H693" s="8"/>
      <c r="I693" s="8"/>
      <c r="J693" s="8"/>
      <c r="N693" s="8"/>
      <c r="O693" s="8"/>
      <c r="P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H694" s="8"/>
      <c r="I694" s="8"/>
      <c r="J694" s="8"/>
      <c r="N694" s="8"/>
      <c r="O694" s="8"/>
      <c r="P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H695" s="8"/>
      <c r="I695" s="8"/>
      <c r="J695" s="8"/>
      <c r="N695" s="8"/>
      <c r="O695" s="8"/>
      <c r="P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H696" s="8"/>
      <c r="I696" s="8"/>
      <c r="J696" s="8"/>
      <c r="N696" s="8"/>
      <c r="O696" s="8"/>
      <c r="P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H697" s="8"/>
      <c r="I697" s="8"/>
      <c r="J697" s="8"/>
      <c r="N697" s="8"/>
      <c r="O697" s="8"/>
      <c r="P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H698" s="8"/>
      <c r="I698" s="8"/>
      <c r="J698" s="8"/>
      <c r="N698" s="8"/>
      <c r="O698" s="8"/>
      <c r="P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H699" s="8"/>
      <c r="I699" s="8"/>
      <c r="J699" s="8"/>
      <c r="N699" s="8"/>
      <c r="O699" s="8"/>
      <c r="P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H700" s="8"/>
      <c r="I700" s="8"/>
      <c r="J700" s="8"/>
      <c r="N700" s="8"/>
      <c r="O700" s="8"/>
      <c r="P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H701" s="8"/>
      <c r="I701" s="8"/>
      <c r="J701" s="8"/>
      <c r="N701" s="8"/>
      <c r="O701" s="8"/>
      <c r="P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H702" s="8"/>
      <c r="I702" s="8"/>
      <c r="J702" s="8"/>
      <c r="N702" s="8"/>
      <c r="O702" s="8"/>
      <c r="P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H703" s="8"/>
      <c r="I703" s="8"/>
      <c r="J703" s="8"/>
      <c r="N703" s="8"/>
      <c r="O703" s="8"/>
      <c r="P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H704" s="8"/>
      <c r="I704" s="8"/>
      <c r="J704" s="8"/>
      <c r="N704" s="8"/>
      <c r="O704" s="8"/>
      <c r="P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H705" s="8"/>
      <c r="I705" s="8"/>
      <c r="J705" s="8"/>
      <c r="N705" s="8"/>
      <c r="O705" s="8"/>
      <c r="P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H706" s="8"/>
      <c r="I706" s="8"/>
      <c r="J706" s="8"/>
      <c r="N706" s="8"/>
      <c r="O706" s="8"/>
      <c r="P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H707" s="8"/>
      <c r="I707" s="8"/>
      <c r="J707" s="8"/>
      <c r="N707" s="8"/>
      <c r="O707" s="8"/>
      <c r="P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H708" s="8"/>
      <c r="I708" s="8"/>
      <c r="J708" s="8"/>
      <c r="N708" s="8"/>
      <c r="O708" s="8"/>
      <c r="P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H709" s="8"/>
      <c r="I709" s="8"/>
      <c r="J709" s="8"/>
      <c r="N709" s="8"/>
      <c r="O709" s="8"/>
      <c r="P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H710" s="8"/>
      <c r="I710" s="8"/>
      <c r="J710" s="8"/>
      <c r="N710" s="8"/>
      <c r="O710" s="8"/>
      <c r="P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H711" s="8"/>
      <c r="I711" s="8"/>
      <c r="J711" s="8"/>
      <c r="N711" s="8"/>
      <c r="O711" s="8"/>
      <c r="P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H712" s="8"/>
      <c r="I712" s="8"/>
      <c r="J712" s="8"/>
      <c r="N712" s="8"/>
      <c r="O712" s="8"/>
      <c r="P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H713" s="8"/>
      <c r="I713" s="8"/>
      <c r="J713" s="8"/>
      <c r="N713" s="8"/>
      <c r="O713" s="8"/>
      <c r="P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H714" s="8"/>
      <c r="I714" s="8"/>
      <c r="J714" s="8"/>
      <c r="N714" s="8"/>
      <c r="O714" s="8"/>
      <c r="P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H715" s="8"/>
      <c r="I715" s="8"/>
      <c r="J715" s="8"/>
      <c r="N715" s="8"/>
      <c r="O715" s="8"/>
      <c r="P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H716" s="8"/>
      <c r="I716" s="8"/>
      <c r="J716" s="8"/>
      <c r="N716" s="8"/>
      <c r="O716" s="8"/>
      <c r="P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H717" s="8"/>
      <c r="I717" s="8"/>
      <c r="J717" s="8"/>
      <c r="N717" s="8"/>
      <c r="O717" s="8"/>
      <c r="P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H718" s="8"/>
      <c r="I718" s="8"/>
      <c r="J718" s="8"/>
      <c r="N718" s="8"/>
      <c r="O718" s="8"/>
      <c r="P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H719" s="8"/>
      <c r="I719" s="8"/>
      <c r="J719" s="8"/>
      <c r="N719" s="8"/>
      <c r="O719" s="8"/>
      <c r="P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H720" s="8"/>
      <c r="I720" s="8"/>
      <c r="J720" s="8"/>
      <c r="N720" s="8"/>
      <c r="O720" s="8"/>
      <c r="P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H721" s="8"/>
      <c r="I721" s="8"/>
      <c r="J721" s="8"/>
      <c r="N721" s="8"/>
      <c r="O721" s="8"/>
      <c r="P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H722" s="8"/>
      <c r="I722" s="8"/>
      <c r="J722" s="8"/>
      <c r="N722" s="8"/>
      <c r="O722" s="8"/>
      <c r="P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H723" s="8"/>
      <c r="I723" s="8"/>
      <c r="J723" s="8"/>
      <c r="N723" s="8"/>
      <c r="O723" s="8"/>
      <c r="P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H724" s="8"/>
      <c r="I724" s="8"/>
      <c r="J724" s="8"/>
      <c r="N724" s="8"/>
      <c r="O724" s="8"/>
      <c r="P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H725" s="8"/>
      <c r="I725" s="8"/>
      <c r="J725" s="8"/>
      <c r="N725" s="8"/>
      <c r="O725" s="8"/>
      <c r="P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H726" s="8"/>
      <c r="I726" s="8"/>
      <c r="J726" s="8"/>
      <c r="N726" s="8"/>
      <c r="O726" s="8"/>
      <c r="P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H727" s="8"/>
      <c r="I727" s="8"/>
      <c r="J727" s="8"/>
      <c r="N727" s="8"/>
      <c r="O727" s="8"/>
      <c r="P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H728" s="8"/>
      <c r="I728" s="8"/>
      <c r="J728" s="8"/>
      <c r="N728" s="8"/>
      <c r="O728" s="8"/>
      <c r="P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H729" s="8"/>
      <c r="I729" s="8"/>
      <c r="J729" s="8"/>
      <c r="N729" s="8"/>
      <c r="O729" s="8"/>
      <c r="P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H730" s="8"/>
      <c r="I730" s="8"/>
      <c r="J730" s="8"/>
      <c r="N730" s="8"/>
      <c r="O730" s="8"/>
      <c r="P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H731" s="8"/>
      <c r="I731" s="8"/>
      <c r="J731" s="8"/>
      <c r="N731" s="8"/>
      <c r="O731" s="8"/>
      <c r="P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H732" s="8"/>
      <c r="I732" s="8"/>
      <c r="J732" s="8"/>
      <c r="N732" s="8"/>
      <c r="O732" s="8"/>
      <c r="P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H733" s="8"/>
      <c r="I733" s="8"/>
      <c r="J733" s="8"/>
      <c r="N733" s="8"/>
      <c r="O733" s="8"/>
      <c r="P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H734" s="8"/>
      <c r="I734" s="8"/>
      <c r="J734" s="8"/>
      <c r="N734" s="8"/>
      <c r="O734" s="8"/>
      <c r="P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H735" s="8"/>
      <c r="I735" s="8"/>
      <c r="J735" s="8"/>
      <c r="N735" s="8"/>
      <c r="O735" s="8"/>
      <c r="P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H736" s="8"/>
      <c r="I736" s="8"/>
      <c r="J736" s="8"/>
      <c r="N736" s="8"/>
      <c r="O736" s="8"/>
      <c r="P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H737" s="8"/>
      <c r="I737" s="8"/>
      <c r="J737" s="8"/>
      <c r="N737" s="8"/>
      <c r="O737" s="8"/>
      <c r="P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H738" s="8"/>
      <c r="I738" s="8"/>
      <c r="J738" s="8"/>
      <c r="N738" s="8"/>
      <c r="O738" s="8"/>
      <c r="P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H739" s="8"/>
      <c r="I739" s="8"/>
      <c r="J739" s="8"/>
      <c r="N739" s="8"/>
      <c r="O739" s="8"/>
      <c r="P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H740" s="8"/>
      <c r="I740" s="8"/>
      <c r="J740" s="8"/>
      <c r="N740" s="8"/>
      <c r="O740" s="8"/>
      <c r="P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H741" s="8"/>
      <c r="I741" s="8"/>
      <c r="J741" s="8"/>
      <c r="N741" s="8"/>
      <c r="O741" s="8"/>
      <c r="P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H742" s="8"/>
      <c r="I742" s="8"/>
      <c r="J742" s="8"/>
      <c r="N742" s="8"/>
      <c r="O742" s="8"/>
      <c r="P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H743" s="8"/>
      <c r="I743" s="8"/>
      <c r="J743" s="8"/>
      <c r="N743" s="8"/>
      <c r="O743" s="8"/>
      <c r="P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H744" s="8"/>
      <c r="I744" s="8"/>
      <c r="J744" s="8"/>
      <c r="N744" s="8"/>
      <c r="O744" s="8"/>
      <c r="P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H745" s="8"/>
      <c r="I745" s="8"/>
      <c r="J745" s="8"/>
      <c r="N745" s="8"/>
      <c r="O745" s="8"/>
      <c r="P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H746" s="8"/>
      <c r="I746" s="8"/>
      <c r="J746" s="8"/>
      <c r="N746" s="8"/>
      <c r="O746" s="8"/>
      <c r="P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H747" s="8"/>
      <c r="I747" s="8"/>
      <c r="J747" s="8"/>
      <c r="N747" s="8"/>
      <c r="O747" s="8"/>
      <c r="P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H748" s="8"/>
      <c r="I748" s="8"/>
      <c r="J748" s="8"/>
      <c r="N748" s="8"/>
      <c r="O748" s="8"/>
      <c r="P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H749" s="8"/>
      <c r="I749" s="8"/>
      <c r="J749" s="8"/>
      <c r="N749" s="8"/>
      <c r="O749" s="8"/>
      <c r="P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H750" s="8"/>
      <c r="I750" s="8"/>
      <c r="J750" s="8"/>
      <c r="N750" s="8"/>
      <c r="O750" s="8"/>
      <c r="P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H751" s="8"/>
      <c r="I751" s="8"/>
      <c r="J751" s="8"/>
      <c r="N751" s="8"/>
      <c r="O751" s="8"/>
      <c r="P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H752" s="8"/>
      <c r="I752" s="8"/>
      <c r="J752" s="8"/>
      <c r="N752" s="8"/>
      <c r="O752" s="8"/>
      <c r="P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H753" s="8"/>
      <c r="I753" s="8"/>
      <c r="J753" s="8"/>
      <c r="N753" s="8"/>
      <c r="O753" s="8"/>
      <c r="P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H754" s="8"/>
      <c r="I754" s="8"/>
      <c r="J754" s="8"/>
      <c r="N754" s="8"/>
      <c r="O754" s="8"/>
      <c r="P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H755" s="8"/>
      <c r="I755" s="8"/>
      <c r="J755" s="8"/>
      <c r="N755" s="8"/>
      <c r="O755" s="8"/>
      <c r="P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H756" s="8"/>
      <c r="I756" s="8"/>
      <c r="J756" s="8"/>
      <c r="N756" s="8"/>
      <c r="O756" s="8"/>
      <c r="P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H757" s="8"/>
      <c r="I757" s="8"/>
      <c r="J757" s="8"/>
      <c r="N757" s="8"/>
      <c r="O757" s="8"/>
      <c r="P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H758" s="8"/>
      <c r="I758" s="8"/>
      <c r="J758" s="8"/>
      <c r="N758" s="8"/>
      <c r="O758" s="8"/>
      <c r="P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H759" s="8"/>
      <c r="I759" s="8"/>
      <c r="J759" s="8"/>
      <c r="N759" s="8"/>
      <c r="O759" s="8"/>
      <c r="P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H760" s="8"/>
      <c r="I760" s="8"/>
      <c r="J760" s="8"/>
      <c r="N760" s="8"/>
      <c r="O760" s="8"/>
      <c r="P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H761" s="8"/>
      <c r="I761" s="8"/>
      <c r="J761" s="8"/>
      <c r="N761" s="8"/>
      <c r="O761" s="8"/>
      <c r="P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H762" s="8"/>
      <c r="I762" s="8"/>
      <c r="J762" s="8"/>
      <c r="N762" s="8"/>
      <c r="O762" s="8"/>
      <c r="P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H763" s="8"/>
      <c r="I763" s="8"/>
      <c r="J763" s="8"/>
      <c r="N763" s="8"/>
      <c r="O763" s="8"/>
      <c r="P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H764" s="8"/>
      <c r="I764" s="8"/>
      <c r="J764" s="8"/>
      <c r="N764" s="8"/>
      <c r="O764" s="8"/>
      <c r="P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H765" s="8"/>
      <c r="I765" s="8"/>
      <c r="J765" s="8"/>
      <c r="N765" s="8"/>
      <c r="O765" s="8"/>
      <c r="P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H766" s="8"/>
      <c r="I766" s="8"/>
      <c r="J766" s="8"/>
      <c r="N766" s="8"/>
      <c r="O766" s="8"/>
      <c r="P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H767" s="8"/>
      <c r="I767" s="8"/>
      <c r="J767" s="8"/>
      <c r="N767" s="8"/>
      <c r="O767" s="8"/>
      <c r="P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H768" s="8"/>
      <c r="I768" s="8"/>
      <c r="J768" s="8"/>
      <c r="N768" s="8"/>
      <c r="O768" s="8"/>
      <c r="P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H769" s="8"/>
      <c r="I769" s="8"/>
      <c r="J769" s="8"/>
      <c r="N769" s="8"/>
      <c r="O769" s="8"/>
      <c r="P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H770" s="8"/>
      <c r="I770" s="8"/>
      <c r="J770" s="8"/>
      <c r="N770" s="8"/>
      <c r="O770" s="8"/>
      <c r="P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H771" s="8"/>
      <c r="I771" s="8"/>
      <c r="J771" s="8"/>
      <c r="N771" s="8"/>
      <c r="O771" s="8"/>
      <c r="P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H772" s="8"/>
      <c r="I772" s="8"/>
      <c r="J772" s="8"/>
      <c r="N772" s="8"/>
      <c r="O772" s="8"/>
      <c r="P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H773" s="8"/>
      <c r="I773" s="8"/>
      <c r="J773" s="8"/>
      <c r="N773" s="8"/>
      <c r="O773" s="8"/>
      <c r="P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H774" s="8"/>
      <c r="I774" s="8"/>
      <c r="J774" s="8"/>
      <c r="N774" s="8"/>
      <c r="O774" s="8"/>
      <c r="P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H775" s="8"/>
      <c r="I775" s="8"/>
      <c r="J775" s="8"/>
      <c r="N775" s="8"/>
      <c r="O775" s="8"/>
      <c r="P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H776" s="8"/>
      <c r="I776" s="8"/>
      <c r="J776" s="8"/>
      <c r="N776" s="8"/>
      <c r="O776" s="8"/>
      <c r="P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H777" s="8"/>
      <c r="I777" s="8"/>
      <c r="J777" s="8"/>
      <c r="N777" s="8"/>
      <c r="O777" s="8"/>
      <c r="P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H778" s="8"/>
      <c r="I778" s="8"/>
      <c r="J778" s="8"/>
      <c r="N778" s="8"/>
      <c r="O778" s="8"/>
      <c r="P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H779" s="8"/>
      <c r="I779" s="8"/>
      <c r="J779" s="8"/>
      <c r="N779" s="8"/>
      <c r="O779" s="8"/>
      <c r="P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H780" s="8"/>
      <c r="I780" s="8"/>
      <c r="J780" s="8"/>
      <c r="N780" s="8"/>
      <c r="O780" s="8"/>
      <c r="P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H781" s="8"/>
      <c r="I781" s="8"/>
      <c r="J781" s="8"/>
      <c r="N781" s="8"/>
      <c r="O781" s="8"/>
      <c r="P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H782" s="8"/>
      <c r="I782" s="8"/>
      <c r="J782" s="8"/>
      <c r="N782" s="8"/>
      <c r="O782" s="8"/>
      <c r="P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H783" s="8"/>
      <c r="I783" s="8"/>
      <c r="J783" s="8"/>
      <c r="N783" s="8"/>
      <c r="O783" s="8"/>
      <c r="P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H784" s="8"/>
      <c r="I784" s="8"/>
      <c r="J784" s="8"/>
      <c r="N784" s="8"/>
      <c r="O784" s="8"/>
      <c r="P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H785" s="8"/>
      <c r="I785" s="8"/>
      <c r="J785" s="8"/>
      <c r="N785" s="8"/>
      <c r="O785" s="8"/>
      <c r="P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H786" s="8"/>
      <c r="I786" s="8"/>
      <c r="J786" s="8"/>
      <c r="N786" s="8"/>
      <c r="O786" s="8"/>
      <c r="P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H787" s="8"/>
      <c r="I787" s="8"/>
      <c r="J787" s="8"/>
      <c r="N787" s="8"/>
      <c r="O787" s="8"/>
      <c r="P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H788" s="8"/>
      <c r="I788" s="8"/>
      <c r="J788" s="8"/>
      <c r="N788" s="8"/>
      <c r="O788" s="8"/>
      <c r="P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H789" s="8"/>
      <c r="I789" s="8"/>
      <c r="J789" s="8"/>
      <c r="N789" s="8"/>
      <c r="O789" s="8"/>
      <c r="P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H790" s="8"/>
      <c r="I790" s="8"/>
      <c r="J790" s="8"/>
      <c r="N790" s="8"/>
      <c r="O790" s="8"/>
      <c r="P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H791" s="8"/>
      <c r="I791" s="8"/>
      <c r="J791" s="8"/>
      <c r="N791" s="8"/>
      <c r="O791" s="8"/>
      <c r="P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H792" s="8"/>
      <c r="I792" s="8"/>
      <c r="J792" s="8"/>
      <c r="N792" s="8"/>
      <c r="O792" s="8"/>
      <c r="P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H793" s="8"/>
      <c r="I793" s="8"/>
      <c r="J793" s="8"/>
      <c r="N793" s="8"/>
      <c r="O793" s="8"/>
      <c r="P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H794" s="8"/>
      <c r="I794" s="8"/>
      <c r="J794" s="8"/>
      <c r="N794" s="8"/>
      <c r="O794" s="8"/>
      <c r="P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H795" s="8"/>
      <c r="I795" s="8"/>
      <c r="J795" s="8"/>
      <c r="N795" s="8"/>
      <c r="O795" s="8"/>
      <c r="P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H796" s="8"/>
      <c r="I796" s="8"/>
      <c r="J796" s="8"/>
      <c r="N796" s="8"/>
      <c r="O796" s="8"/>
      <c r="P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H797" s="8"/>
      <c r="I797" s="8"/>
      <c r="J797" s="8"/>
      <c r="N797" s="8"/>
      <c r="O797" s="8"/>
      <c r="P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H798" s="8"/>
      <c r="I798" s="8"/>
      <c r="J798" s="8"/>
      <c r="N798" s="8"/>
      <c r="O798" s="8"/>
      <c r="P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H799" s="8"/>
      <c r="I799" s="8"/>
      <c r="J799" s="8"/>
      <c r="N799" s="8"/>
      <c r="O799" s="8"/>
      <c r="P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H800" s="8"/>
      <c r="I800" s="8"/>
      <c r="J800" s="8"/>
      <c r="N800" s="8"/>
      <c r="O800" s="8"/>
      <c r="P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H801" s="8"/>
      <c r="I801" s="8"/>
      <c r="J801" s="8"/>
      <c r="N801" s="8"/>
      <c r="O801" s="8"/>
      <c r="P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H802" s="8"/>
      <c r="I802" s="8"/>
      <c r="J802" s="8"/>
      <c r="N802" s="8"/>
      <c r="O802" s="8"/>
      <c r="P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H803" s="8"/>
      <c r="I803" s="8"/>
      <c r="J803" s="8"/>
      <c r="N803" s="8"/>
      <c r="O803" s="8"/>
      <c r="P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H804" s="8"/>
      <c r="I804" s="8"/>
      <c r="J804" s="8"/>
      <c r="N804" s="8"/>
      <c r="O804" s="8"/>
      <c r="P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H805" s="8"/>
      <c r="I805" s="8"/>
      <c r="J805" s="8"/>
      <c r="N805" s="8"/>
      <c r="O805" s="8"/>
      <c r="P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H806" s="8"/>
      <c r="I806" s="8"/>
      <c r="J806" s="8"/>
      <c r="N806" s="8"/>
      <c r="O806" s="8"/>
      <c r="P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H807" s="8"/>
      <c r="I807" s="8"/>
      <c r="J807" s="8"/>
      <c r="N807" s="8"/>
      <c r="O807" s="8"/>
      <c r="P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H808" s="8"/>
      <c r="I808" s="8"/>
      <c r="J808" s="8"/>
      <c r="N808" s="8"/>
      <c r="O808" s="8"/>
      <c r="P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H809" s="8"/>
      <c r="I809" s="8"/>
      <c r="J809" s="8"/>
      <c r="N809" s="8"/>
      <c r="O809" s="8"/>
      <c r="P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H810" s="8"/>
      <c r="I810" s="8"/>
      <c r="J810" s="8"/>
      <c r="N810" s="8"/>
      <c r="O810" s="8"/>
      <c r="P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H811" s="8"/>
      <c r="I811" s="8"/>
      <c r="J811" s="8"/>
      <c r="N811" s="8"/>
      <c r="O811" s="8"/>
      <c r="P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H812" s="8"/>
      <c r="I812" s="8"/>
      <c r="J812" s="8"/>
      <c r="N812" s="8"/>
      <c r="O812" s="8"/>
      <c r="P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H813" s="8"/>
      <c r="I813" s="8"/>
      <c r="J813" s="8"/>
      <c r="N813" s="8"/>
      <c r="O813" s="8"/>
      <c r="P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H814" s="8"/>
      <c r="I814" s="8"/>
      <c r="J814" s="8"/>
      <c r="N814" s="8"/>
      <c r="O814" s="8"/>
      <c r="P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H815" s="8"/>
      <c r="I815" s="8"/>
      <c r="J815" s="8"/>
      <c r="N815" s="8"/>
      <c r="O815" s="8"/>
      <c r="P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H816" s="8"/>
      <c r="I816" s="8"/>
      <c r="J816" s="8"/>
      <c r="N816" s="8"/>
      <c r="O816" s="8"/>
      <c r="P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H817" s="8"/>
      <c r="I817" s="8"/>
      <c r="J817" s="8"/>
      <c r="N817" s="8"/>
      <c r="O817" s="8"/>
      <c r="P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H818" s="8"/>
      <c r="I818" s="8"/>
      <c r="J818" s="8"/>
      <c r="N818" s="8"/>
      <c r="O818" s="8"/>
      <c r="P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H819" s="8"/>
      <c r="I819" s="8"/>
      <c r="J819" s="8"/>
      <c r="N819" s="8"/>
      <c r="O819" s="8"/>
      <c r="P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H820" s="8"/>
      <c r="I820" s="8"/>
      <c r="J820" s="8"/>
      <c r="N820" s="8"/>
      <c r="O820" s="8"/>
      <c r="P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H821" s="8"/>
      <c r="I821" s="8"/>
      <c r="J821" s="8"/>
      <c r="N821" s="8"/>
      <c r="O821" s="8"/>
      <c r="P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H822" s="8"/>
      <c r="I822" s="8"/>
      <c r="J822" s="8"/>
      <c r="N822" s="8"/>
      <c r="O822" s="8"/>
      <c r="P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H823" s="8"/>
      <c r="I823" s="8"/>
      <c r="J823" s="8"/>
      <c r="N823" s="8"/>
      <c r="O823" s="8"/>
      <c r="P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H824" s="8"/>
      <c r="I824" s="8"/>
      <c r="J824" s="8"/>
      <c r="N824" s="8"/>
      <c r="O824" s="8"/>
      <c r="P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H825" s="8"/>
      <c r="I825" s="8"/>
      <c r="J825" s="8"/>
      <c r="N825" s="8"/>
      <c r="O825" s="8"/>
      <c r="P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H826" s="8"/>
      <c r="I826" s="8"/>
      <c r="J826" s="8"/>
      <c r="N826" s="8"/>
      <c r="O826" s="8"/>
      <c r="P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H827" s="8"/>
      <c r="I827" s="8"/>
      <c r="J827" s="8"/>
      <c r="N827" s="8"/>
      <c r="O827" s="8"/>
      <c r="P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H828" s="8"/>
      <c r="I828" s="8"/>
      <c r="J828" s="8"/>
      <c r="N828" s="8"/>
      <c r="O828" s="8"/>
      <c r="P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H829" s="8"/>
      <c r="I829" s="8"/>
      <c r="J829" s="8"/>
      <c r="N829" s="8"/>
      <c r="O829" s="8"/>
      <c r="P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H830" s="8"/>
      <c r="I830" s="8"/>
      <c r="J830" s="8"/>
      <c r="N830" s="8"/>
      <c r="O830" s="8"/>
      <c r="P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H831" s="8"/>
      <c r="I831" s="8"/>
      <c r="J831" s="8"/>
      <c r="N831" s="8"/>
      <c r="O831" s="8"/>
      <c r="P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H832" s="8"/>
      <c r="I832" s="8"/>
      <c r="J832" s="8"/>
      <c r="N832" s="8"/>
      <c r="O832" s="8"/>
      <c r="P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H833" s="8"/>
      <c r="I833" s="8"/>
      <c r="J833" s="8"/>
      <c r="N833" s="8"/>
      <c r="O833" s="8"/>
      <c r="P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H834" s="8"/>
      <c r="I834" s="8"/>
      <c r="J834" s="8"/>
      <c r="N834" s="8"/>
      <c r="O834" s="8"/>
      <c r="P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H835" s="8"/>
      <c r="I835" s="8"/>
      <c r="J835" s="8"/>
      <c r="N835" s="8"/>
      <c r="O835" s="8"/>
      <c r="P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H836" s="8"/>
      <c r="I836" s="8"/>
      <c r="J836" s="8"/>
      <c r="N836" s="8"/>
      <c r="O836" s="8"/>
      <c r="P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H837" s="8"/>
      <c r="I837" s="8"/>
      <c r="J837" s="8"/>
      <c r="N837" s="8"/>
      <c r="O837" s="8"/>
      <c r="P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H838" s="8"/>
      <c r="I838" s="8"/>
      <c r="J838" s="8"/>
      <c r="N838" s="8"/>
      <c r="O838" s="8"/>
      <c r="P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H839" s="8"/>
      <c r="I839" s="8"/>
      <c r="J839" s="8"/>
      <c r="N839" s="8"/>
      <c r="O839" s="8"/>
      <c r="P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H840" s="8"/>
      <c r="I840" s="8"/>
      <c r="J840" s="8"/>
      <c r="N840" s="8"/>
      <c r="O840" s="8"/>
      <c r="P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H841" s="8"/>
      <c r="I841" s="8"/>
      <c r="J841" s="8"/>
      <c r="N841" s="8"/>
      <c r="O841" s="8"/>
      <c r="P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H842" s="8"/>
      <c r="I842" s="8"/>
      <c r="J842" s="8"/>
      <c r="N842" s="8"/>
      <c r="O842" s="8"/>
      <c r="P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H843" s="8"/>
      <c r="I843" s="8"/>
      <c r="J843" s="8"/>
      <c r="N843" s="8"/>
      <c r="O843" s="8"/>
      <c r="P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H844" s="8"/>
      <c r="I844" s="8"/>
      <c r="J844" s="8"/>
      <c r="N844" s="8"/>
      <c r="O844" s="8"/>
      <c r="P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H845" s="8"/>
      <c r="I845" s="8"/>
      <c r="J845" s="8"/>
      <c r="N845" s="8"/>
      <c r="O845" s="8"/>
      <c r="P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H846" s="8"/>
      <c r="I846" s="8"/>
      <c r="J846" s="8"/>
      <c r="N846" s="8"/>
      <c r="O846" s="8"/>
      <c r="P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H847" s="8"/>
      <c r="I847" s="8"/>
      <c r="J847" s="8"/>
      <c r="N847" s="8"/>
      <c r="O847" s="8"/>
      <c r="P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H848" s="8"/>
      <c r="I848" s="8"/>
      <c r="J848" s="8"/>
      <c r="N848" s="8"/>
      <c r="O848" s="8"/>
      <c r="P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H849" s="8"/>
      <c r="I849" s="8"/>
      <c r="J849" s="8"/>
      <c r="N849" s="8"/>
      <c r="O849" s="8"/>
      <c r="P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H850" s="8"/>
      <c r="I850" s="8"/>
      <c r="J850" s="8"/>
      <c r="N850" s="8"/>
      <c r="O850" s="8"/>
      <c r="P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H851" s="8"/>
      <c r="I851" s="8"/>
      <c r="J851" s="8"/>
      <c r="N851" s="8"/>
      <c r="O851" s="8"/>
      <c r="P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H852" s="8"/>
      <c r="I852" s="8"/>
      <c r="J852" s="8"/>
      <c r="N852" s="8"/>
      <c r="O852" s="8"/>
      <c r="P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H853" s="8"/>
      <c r="I853" s="8"/>
      <c r="J853" s="8"/>
      <c r="N853" s="8"/>
      <c r="O853" s="8"/>
      <c r="P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H854" s="8"/>
      <c r="I854" s="8"/>
      <c r="J854" s="8"/>
      <c r="N854" s="8"/>
      <c r="O854" s="8"/>
      <c r="P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H855" s="8"/>
      <c r="I855" s="8"/>
      <c r="J855" s="8"/>
      <c r="N855" s="8"/>
      <c r="O855" s="8"/>
      <c r="P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H856" s="8"/>
      <c r="I856" s="8"/>
      <c r="J856" s="8"/>
      <c r="N856" s="8"/>
      <c r="O856" s="8"/>
      <c r="P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H857" s="8"/>
      <c r="I857" s="8"/>
      <c r="J857" s="8"/>
      <c r="N857" s="8"/>
      <c r="O857" s="8"/>
      <c r="P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H858" s="8"/>
      <c r="I858" s="8"/>
      <c r="J858" s="8"/>
      <c r="N858" s="8"/>
      <c r="O858" s="8"/>
      <c r="P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H859" s="8"/>
      <c r="I859" s="8"/>
      <c r="J859" s="8"/>
      <c r="N859" s="8"/>
      <c r="O859" s="8"/>
      <c r="P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H860" s="8"/>
      <c r="I860" s="8"/>
      <c r="J860" s="8"/>
      <c r="N860" s="8"/>
      <c r="O860" s="8"/>
      <c r="P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H861" s="8"/>
      <c r="I861" s="8"/>
      <c r="J861" s="8"/>
      <c r="N861" s="8"/>
      <c r="O861" s="8"/>
      <c r="P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H862" s="8"/>
      <c r="I862" s="8"/>
      <c r="J862" s="8"/>
      <c r="N862" s="8"/>
      <c r="O862" s="8"/>
      <c r="P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H863" s="8"/>
      <c r="I863" s="8"/>
      <c r="J863" s="8"/>
      <c r="N863" s="8"/>
      <c r="O863" s="8"/>
      <c r="P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H864" s="8"/>
      <c r="I864" s="8"/>
      <c r="J864" s="8"/>
      <c r="N864" s="8"/>
      <c r="O864" s="8"/>
      <c r="P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H865" s="8"/>
      <c r="I865" s="8"/>
      <c r="J865" s="8"/>
      <c r="N865" s="8"/>
      <c r="O865" s="8"/>
      <c r="P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H866" s="8"/>
      <c r="I866" s="8"/>
      <c r="J866" s="8"/>
      <c r="N866" s="8"/>
      <c r="O866" s="8"/>
      <c r="P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H867" s="8"/>
      <c r="I867" s="8"/>
      <c r="J867" s="8"/>
      <c r="N867" s="8"/>
      <c r="O867" s="8"/>
      <c r="P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H868" s="8"/>
      <c r="I868" s="8"/>
      <c r="J868" s="8"/>
      <c r="N868" s="8"/>
      <c r="O868" s="8"/>
      <c r="P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H869" s="8"/>
      <c r="I869" s="8"/>
      <c r="J869" s="8"/>
      <c r="N869" s="8"/>
      <c r="O869" s="8"/>
      <c r="P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H870" s="8"/>
      <c r="I870" s="8"/>
      <c r="J870" s="8"/>
      <c r="N870" s="8"/>
      <c r="O870" s="8"/>
      <c r="P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H871" s="8"/>
      <c r="I871" s="8"/>
      <c r="J871" s="8"/>
      <c r="N871" s="8"/>
      <c r="O871" s="8"/>
      <c r="P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H872" s="8"/>
      <c r="I872" s="8"/>
      <c r="J872" s="8"/>
      <c r="N872" s="8"/>
      <c r="O872" s="8"/>
      <c r="P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H873" s="8"/>
      <c r="I873" s="8"/>
      <c r="J873" s="8"/>
      <c r="N873" s="8"/>
      <c r="O873" s="8"/>
      <c r="P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H874" s="8"/>
      <c r="I874" s="8"/>
      <c r="J874" s="8"/>
      <c r="N874" s="8"/>
      <c r="O874" s="8"/>
      <c r="P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H875" s="8"/>
      <c r="I875" s="8"/>
      <c r="J875" s="8"/>
      <c r="N875" s="8"/>
      <c r="O875" s="8"/>
      <c r="P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H876" s="8"/>
      <c r="I876" s="8"/>
      <c r="J876" s="8"/>
      <c r="N876" s="8"/>
      <c r="O876" s="8"/>
      <c r="P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H877" s="8"/>
      <c r="I877" s="8"/>
      <c r="J877" s="8"/>
      <c r="N877" s="8"/>
      <c r="O877" s="8"/>
      <c r="P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H878" s="8"/>
      <c r="I878" s="8"/>
      <c r="J878" s="8"/>
      <c r="N878" s="8"/>
      <c r="O878" s="8"/>
      <c r="P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H879" s="8"/>
      <c r="I879" s="8"/>
      <c r="J879" s="8"/>
      <c r="N879" s="8"/>
      <c r="O879" s="8"/>
      <c r="P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H880" s="8"/>
      <c r="I880" s="8"/>
      <c r="J880" s="8"/>
      <c r="N880" s="8"/>
      <c r="O880" s="8"/>
      <c r="P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H881" s="8"/>
      <c r="I881" s="8"/>
      <c r="J881" s="8"/>
      <c r="N881" s="8"/>
      <c r="O881" s="8"/>
      <c r="P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H882" s="8"/>
      <c r="I882" s="8"/>
      <c r="J882" s="8"/>
      <c r="N882" s="8"/>
      <c r="O882" s="8"/>
      <c r="P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H883" s="8"/>
      <c r="I883" s="8"/>
      <c r="J883" s="8"/>
      <c r="N883" s="8"/>
      <c r="O883" s="8"/>
      <c r="P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H884" s="8"/>
      <c r="I884" s="8"/>
      <c r="J884" s="8"/>
      <c r="N884" s="8"/>
      <c r="O884" s="8"/>
      <c r="P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H885" s="8"/>
      <c r="I885" s="8"/>
      <c r="J885" s="8"/>
      <c r="N885" s="8"/>
      <c r="O885" s="8"/>
      <c r="P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H886" s="8"/>
      <c r="I886" s="8"/>
      <c r="J886" s="8"/>
      <c r="N886" s="8"/>
      <c r="O886" s="8"/>
      <c r="P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H887" s="8"/>
      <c r="I887" s="8"/>
      <c r="J887" s="8"/>
      <c r="N887" s="8"/>
      <c r="O887" s="8"/>
      <c r="P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H888" s="8"/>
      <c r="I888" s="8"/>
      <c r="J888" s="8"/>
      <c r="N888" s="8"/>
      <c r="O888" s="8"/>
      <c r="P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H889" s="8"/>
      <c r="I889" s="8"/>
      <c r="J889" s="8"/>
      <c r="N889" s="8"/>
      <c r="O889" s="8"/>
      <c r="P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H890" s="8"/>
      <c r="I890" s="8"/>
      <c r="J890" s="8"/>
      <c r="N890" s="8"/>
      <c r="O890" s="8"/>
      <c r="P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H891" s="8"/>
      <c r="I891" s="8"/>
      <c r="J891" s="8"/>
      <c r="N891" s="8"/>
      <c r="O891" s="8"/>
      <c r="P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H892" s="8"/>
      <c r="I892" s="8"/>
      <c r="J892" s="8"/>
      <c r="N892" s="8"/>
      <c r="O892" s="8"/>
      <c r="P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H893" s="8"/>
      <c r="I893" s="8"/>
      <c r="J893" s="8"/>
      <c r="N893" s="8"/>
      <c r="O893" s="8"/>
      <c r="P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H894" s="8"/>
      <c r="I894" s="8"/>
      <c r="J894" s="8"/>
      <c r="N894" s="8"/>
      <c r="O894" s="8"/>
      <c r="P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H895" s="8"/>
      <c r="I895" s="8"/>
      <c r="J895" s="8"/>
      <c r="N895" s="8"/>
      <c r="O895" s="8"/>
      <c r="P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H896" s="8"/>
      <c r="I896" s="8"/>
      <c r="J896" s="8"/>
      <c r="N896" s="8"/>
      <c r="O896" s="8"/>
      <c r="P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H897" s="8"/>
      <c r="I897" s="8"/>
      <c r="J897" s="8"/>
      <c r="N897" s="8"/>
      <c r="O897" s="8"/>
      <c r="P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H898" s="8"/>
      <c r="I898" s="8"/>
      <c r="J898" s="8"/>
      <c r="N898" s="8"/>
      <c r="O898" s="8"/>
      <c r="P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H899" s="8"/>
      <c r="I899" s="8"/>
      <c r="J899" s="8"/>
      <c r="N899" s="8"/>
      <c r="O899" s="8"/>
      <c r="P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H900" s="8"/>
      <c r="I900" s="8"/>
      <c r="J900" s="8"/>
      <c r="N900" s="8"/>
      <c r="O900" s="8"/>
      <c r="P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H901" s="8"/>
      <c r="I901" s="8"/>
      <c r="J901" s="8"/>
      <c r="N901" s="8"/>
      <c r="O901" s="8"/>
      <c r="P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H902" s="8"/>
      <c r="I902" s="8"/>
      <c r="J902" s="8"/>
      <c r="N902" s="8"/>
      <c r="O902" s="8"/>
      <c r="P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H903" s="8"/>
      <c r="I903" s="8"/>
      <c r="J903" s="8"/>
      <c r="N903" s="8"/>
      <c r="O903" s="8"/>
      <c r="P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H904" s="8"/>
      <c r="I904" s="8"/>
      <c r="J904" s="8"/>
      <c r="N904" s="8"/>
      <c r="O904" s="8"/>
      <c r="P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H905" s="8"/>
      <c r="I905" s="8"/>
      <c r="J905" s="8"/>
      <c r="N905" s="8"/>
      <c r="O905" s="8"/>
      <c r="P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H906" s="8"/>
      <c r="I906" s="8"/>
      <c r="J906" s="8"/>
      <c r="N906" s="8"/>
      <c r="O906" s="8"/>
      <c r="P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H907" s="8"/>
      <c r="I907" s="8"/>
      <c r="J907" s="8"/>
      <c r="N907" s="8"/>
      <c r="O907" s="8"/>
      <c r="P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H908" s="8"/>
      <c r="I908" s="8"/>
      <c r="J908" s="8"/>
      <c r="N908" s="8"/>
      <c r="O908" s="8"/>
      <c r="P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H909" s="8"/>
      <c r="I909" s="8"/>
      <c r="J909" s="8"/>
      <c r="N909" s="8"/>
      <c r="O909" s="8"/>
      <c r="P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H910" s="8"/>
      <c r="I910" s="8"/>
      <c r="J910" s="8"/>
      <c r="N910" s="8"/>
      <c r="O910" s="8"/>
      <c r="P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H911" s="8"/>
      <c r="I911" s="8"/>
      <c r="J911" s="8"/>
      <c r="N911" s="8"/>
      <c r="O911" s="8"/>
      <c r="P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H912" s="8"/>
      <c r="I912" s="8"/>
      <c r="J912" s="8"/>
      <c r="N912" s="8"/>
      <c r="O912" s="8"/>
      <c r="P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H913" s="8"/>
      <c r="I913" s="8"/>
      <c r="J913" s="8"/>
      <c r="N913" s="8"/>
      <c r="O913" s="8"/>
      <c r="P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H914" s="8"/>
      <c r="I914" s="8"/>
      <c r="J914" s="8"/>
      <c r="N914" s="8"/>
      <c r="O914" s="8"/>
      <c r="P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H915" s="8"/>
      <c r="I915" s="8"/>
      <c r="J915" s="8"/>
      <c r="N915" s="8"/>
      <c r="O915" s="8"/>
      <c r="P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H916" s="8"/>
      <c r="I916" s="8"/>
      <c r="J916" s="8"/>
      <c r="N916" s="8"/>
      <c r="O916" s="8"/>
      <c r="P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H917" s="8"/>
      <c r="I917" s="8"/>
      <c r="J917" s="8"/>
      <c r="N917" s="8"/>
      <c r="O917" s="8"/>
      <c r="P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H918" s="8"/>
      <c r="I918" s="8"/>
      <c r="J918" s="8"/>
      <c r="N918" s="8"/>
      <c r="O918" s="8"/>
      <c r="P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H919" s="8"/>
      <c r="I919" s="8"/>
      <c r="J919" s="8"/>
      <c r="N919" s="8"/>
      <c r="O919" s="8"/>
      <c r="P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H920" s="8"/>
      <c r="I920" s="8"/>
      <c r="J920" s="8"/>
      <c r="N920" s="8"/>
      <c r="O920" s="8"/>
      <c r="P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H921" s="8"/>
      <c r="I921" s="8"/>
      <c r="J921" s="8"/>
      <c r="N921" s="8"/>
      <c r="O921" s="8"/>
      <c r="P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H922" s="8"/>
      <c r="I922" s="8"/>
      <c r="J922" s="8"/>
      <c r="N922" s="8"/>
      <c r="O922" s="8"/>
      <c r="P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H923" s="8"/>
      <c r="I923" s="8"/>
      <c r="J923" s="8"/>
      <c r="N923" s="8"/>
      <c r="O923" s="8"/>
      <c r="P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H924" s="8"/>
      <c r="I924" s="8"/>
      <c r="J924" s="8"/>
      <c r="N924" s="8"/>
      <c r="O924" s="8"/>
      <c r="P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H925" s="8"/>
      <c r="I925" s="8"/>
      <c r="J925" s="8"/>
      <c r="N925" s="8"/>
      <c r="O925" s="8"/>
      <c r="P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H926" s="8"/>
      <c r="I926" s="8"/>
      <c r="J926" s="8"/>
      <c r="N926" s="8"/>
      <c r="O926" s="8"/>
      <c r="P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H927" s="8"/>
      <c r="I927" s="8"/>
      <c r="J927" s="8"/>
      <c r="N927" s="8"/>
      <c r="O927" s="8"/>
      <c r="P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H928" s="8"/>
      <c r="I928" s="8"/>
      <c r="J928" s="8"/>
      <c r="N928" s="8"/>
      <c r="O928" s="8"/>
      <c r="P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H929" s="8"/>
      <c r="I929" s="8"/>
      <c r="J929" s="8"/>
      <c r="N929" s="8"/>
      <c r="O929" s="8"/>
      <c r="P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H930" s="8"/>
      <c r="I930" s="8"/>
      <c r="J930" s="8"/>
      <c r="N930" s="8"/>
      <c r="O930" s="8"/>
      <c r="P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H931" s="8"/>
      <c r="I931" s="8"/>
      <c r="J931" s="8"/>
      <c r="N931" s="8"/>
      <c r="O931" s="8"/>
      <c r="P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H932" s="8"/>
      <c r="I932" s="8"/>
      <c r="J932" s="8"/>
      <c r="N932" s="8"/>
      <c r="O932" s="8"/>
      <c r="P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H933" s="8"/>
      <c r="I933" s="8"/>
      <c r="J933" s="8"/>
      <c r="N933" s="8"/>
      <c r="O933" s="8"/>
      <c r="P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H934" s="8"/>
      <c r="I934" s="8"/>
      <c r="J934" s="8"/>
      <c r="N934" s="8"/>
      <c r="O934" s="8"/>
      <c r="P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H935" s="8"/>
      <c r="I935" s="8"/>
      <c r="J935" s="8"/>
      <c r="N935" s="8"/>
      <c r="O935" s="8"/>
      <c r="P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H936" s="8"/>
      <c r="I936" s="8"/>
      <c r="J936" s="8"/>
      <c r="N936" s="8"/>
      <c r="O936" s="8"/>
      <c r="P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H937" s="8"/>
      <c r="I937" s="8"/>
      <c r="J937" s="8"/>
      <c r="N937" s="8"/>
      <c r="O937" s="8"/>
      <c r="P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H938" s="8"/>
      <c r="I938" s="8"/>
      <c r="J938" s="8"/>
      <c r="N938" s="8"/>
      <c r="O938" s="8"/>
      <c r="P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H939" s="8"/>
      <c r="I939" s="8"/>
      <c r="J939" s="8"/>
      <c r="N939" s="8"/>
      <c r="O939" s="8"/>
      <c r="P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H940" s="8"/>
      <c r="I940" s="8"/>
      <c r="J940" s="8"/>
      <c r="N940" s="8"/>
      <c r="O940" s="8"/>
      <c r="P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H941" s="8"/>
      <c r="I941" s="8"/>
      <c r="J941" s="8"/>
      <c r="N941" s="8"/>
      <c r="O941" s="8"/>
      <c r="P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H942" s="8"/>
      <c r="I942" s="8"/>
      <c r="J942" s="8"/>
      <c r="N942" s="8"/>
      <c r="O942" s="8"/>
      <c r="P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H943" s="8"/>
      <c r="I943" s="8"/>
      <c r="J943" s="8"/>
      <c r="N943" s="8"/>
      <c r="O943" s="8"/>
      <c r="P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H944" s="8"/>
      <c r="I944" s="8"/>
      <c r="J944" s="8"/>
      <c r="N944" s="8"/>
      <c r="O944" s="8"/>
      <c r="P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H945" s="8"/>
      <c r="I945" s="8"/>
      <c r="J945" s="8"/>
      <c r="N945" s="8"/>
      <c r="O945" s="8"/>
      <c r="P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H946" s="8"/>
      <c r="I946" s="8"/>
      <c r="J946" s="8"/>
      <c r="N946" s="8"/>
      <c r="O946" s="8"/>
      <c r="P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H947" s="8"/>
      <c r="I947" s="8"/>
      <c r="J947" s="8"/>
      <c r="N947" s="8"/>
      <c r="O947" s="8"/>
      <c r="P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H948" s="8"/>
      <c r="I948" s="8"/>
      <c r="J948" s="8"/>
      <c r="N948" s="8"/>
      <c r="O948" s="8"/>
      <c r="P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H949" s="8"/>
      <c r="I949" s="8"/>
      <c r="J949" s="8"/>
      <c r="N949" s="8"/>
      <c r="O949" s="8"/>
      <c r="P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H950" s="8"/>
      <c r="I950" s="8"/>
      <c r="J950" s="8"/>
      <c r="N950" s="8"/>
      <c r="O950" s="8"/>
      <c r="P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H951" s="8"/>
      <c r="I951" s="8"/>
      <c r="J951" s="8"/>
      <c r="N951" s="8"/>
      <c r="O951" s="8"/>
      <c r="P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H952" s="8"/>
      <c r="I952" s="8"/>
      <c r="J952" s="8"/>
      <c r="N952" s="8"/>
      <c r="O952" s="8"/>
      <c r="P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H953" s="8"/>
      <c r="I953" s="8"/>
      <c r="J953" s="8"/>
      <c r="N953" s="8"/>
      <c r="O953" s="8"/>
      <c r="P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H954" s="8"/>
      <c r="I954" s="8"/>
      <c r="J954" s="8"/>
      <c r="N954" s="8"/>
      <c r="O954" s="8"/>
      <c r="P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H955" s="8"/>
      <c r="I955" s="8"/>
      <c r="J955" s="8"/>
      <c r="N955" s="8"/>
      <c r="O955" s="8"/>
      <c r="P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H956" s="8"/>
      <c r="I956" s="8"/>
      <c r="J956" s="8"/>
      <c r="N956" s="8"/>
      <c r="O956" s="8"/>
      <c r="P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H957" s="8"/>
      <c r="I957" s="8"/>
      <c r="J957" s="8"/>
      <c r="N957" s="8"/>
      <c r="O957" s="8"/>
      <c r="P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H958" s="8"/>
      <c r="I958" s="8"/>
      <c r="J958" s="8"/>
      <c r="N958" s="8"/>
      <c r="O958" s="8"/>
      <c r="P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H959" s="8"/>
      <c r="I959" s="8"/>
      <c r="J959" s="8"/>
      <c r="N959" s="8"/>
      <c r="O959" s="8"/>
      <c r="P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H960" s="8"/>
      <c r="I960" s="8"/>
      <c r="J960" s="8"/>
      <c r="N960" s="8"/>
      <c r="O960" s="8"/>
      <c r="P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H961" s="8"/>
      <c r="I961" s="8"/>
      <c r="J961" s="8"/>
      <c r="N961" s="8"/>
      <c r="O961" s="8"/>
      <c r="P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H962" s="8"/>
      <c r="I962" s="8"/>
      <c r="J962" s="8"/>
      <c r="N962" s="8"/>
      <c r="O962" s="8"/>
      <c r="P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H963" s="8"/>
      <c r="I963" s="8"/>
      <c r="J963" s="8"/>
      <c r="N963" s="8"/>
      <c r="O963" s="8"/>
      <c r="P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H964" s="8"/>
      <c r="I964" s="8"/>
      <c r="J964" s="8"/>
      <c r="N964" s="8"/>
      <c r="O964" s="8"/>
      <c r="P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H965" s="8"/>
      <c r="I965" s="8"/>
      <c r="J965" s="8"/>
      <c r="N965" s="8"/>
      <c r="O965" s="8"/>
      <c r="P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H966" s="8"/>
      <c r="I966" s="8"/>
      <c r="J966" s="8"/>
      <c r="N966" s="8"/>
      <c r="O966" s="8"/>
      <c r="P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H967" s="8"/>
      <c r="I967" s="8"/>
      <c r="J967" s="8"/>
      <c r="N967" s="8"/>
      <c r="O967" s="8"/>
      <c r="P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H968" s="8"/>
      <c r="I968" s="8"/>
      <c r="J968" s="8"/>
      <c r="N968" s="8"/>
      <c r="O968" s="8"/>
      <c r="P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H969" s="8"/>
      <c r="I969" s="8"/>
      <c r="J969" s="8"/>
      <c r="N969" s="8"/>
      <c r="O969" s="8"/>
      <c r="P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H970" s="8"/>
      <c r="I970" s="8"/>
      <c r="J970" s="8"/>
      <c r="N970" s="8"/>
      <c r="O970" s="8"/>
      <c r="P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H971" s="8"/>
      <c r="I971" s="8"/>
      <c r="J971" s="8"/>
      <c r="N971" s="8"/>
      <c r="O971" s="8"/>
      <c r="P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H972" s="8"/>
      <c r="I972" s="8"/>
      <c r="J972" s="8"/>
      <c r="N972" s="8"/>
      <c r="O972" s="8"/>
      <c r="P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H973" s="8"/>
      <c r="I973" s="8"/>
      <c r="J973" s="8"/>
      <c r="N973" s="8"/>
      <c r="O973" s="8"/>
      <c r="P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H974" s="8"/>
      <c r="I974" s="8"/>
      <c r="J974" s="8"/>
      <c r="N974" s="8"/>
      <c r="O974" s="8"/>
      <c r="P974" s="8"/>
      <c r="T974" s="8"/>
      <c r="U974" s="8"/>
      <c r="V974" s="8"/>
      <c r="W974" s="8"/>
      <c r="X974" s="8"/>
      <c r="Y974" s="8"/>
      <c r="Z974" s="8"/>
      <c r="AA974" s="8"/>
      <c r="AB974" s="8"/>
    </row>
    <row r="975" ht="15.75" customHeight="1">
      <c r="H975" s="8"/>
      <c r="I975" s="8"/>
      <c r="J975" s="8"/>
      <c r="N975" s="8"/>
      <c r="O975" s="8"/>
      <c r="P975" s="8"/>
      <c r="T975" s="8"/>
      <c r="U975" s="8"/>
      <c r="V975" s="8"/>
      <c r="W975" s="8"/>
      <c r="X975" s="8"/>
      <c r="Y975" s="8"/>
      <c r="Z975" s="8"/>
      <c r="AA975" s="8"/>
      <c r="AB975" s="8"/>
    </row>
    <row r="976" ht="15.75" customHeight="1">
      <c r="H976" s="8"/>
      <c r="I976" s="8"/>
      <c r="J976" s="8"/>
      <c r="N976" s="8"/>
      <c r="O976" s="8"/>
      <c r="P976" s="8"/>
      <c r="T976" s="8"/>
      <c r="U976" s="8"/>
      <c r="V976" s="8"/>
      <c r="W976" s="8"/>
      <c r="X976" s="8"/>
      <c r="Y976" s="8"/>
      <c r="Z976" s="8"/>
      <c r="AA976" s="8"/>
      <c r="AB976" s="8"/>
    </row>
    <row r="977" ht="15.75" customHeight="1">
      <c r="H977" s="8"/>
      <c r="I977" s="8"/>
      <c r="J977" s="8"/>
      <c r="N977" s="8"/>
      <c r="O977" s="8"/>
      <c r="P977" s="8"/>
      <c r="T977" s="8"/>
      <c r="U977" s="8"/>
      <c r="V977" s="8"/>
      <c r="W977" s="8"/>
      <c r="X977" s="8"/>
      <c r="Y977" s="8"/>
      <c r="Z977" s="8"/>
      <c r="AA977" s="8"/>
      <c r="AB977" s="8"/>
    </row>
    <row r="978" ht="15.75" customHeight="1">
      <c r="H978" s="8"/>
      <c r="I978" s="8"/>
      <c r="J978" s="8"/>
      <c r="N978" s="8"/>
      <c r="O978" s="8"/>
      <c r="P978" s="8"/>
      <c r="T978" s="8"/>
      <c r="U978" s="8"/>
      <c r="V978" s="8"/>
      <c r="W978" s="8"/>
      <c r="X978" s="8"/>
      <c r="Y978" s="8"/>
      <c r="Z978" s="8"/>
      <c r="AA978" s="8"/>
      <c r="AB978" s="8"/>
    </row>
    <row r="979" ht="15.75" customHeight="1">
      <c r="H979" s="8"/>
      <c r="I979" s="8"/>
      <c r="J979" s="8"/>
      <c r="N979" s="8"/>
      <c r="O979" s="8"/>
      <c r="P979" s="8"/>
      <c r="T979" s="8"/>
      <c r="U979" s="8"/>
      <c r="V979" s="8"/>
      <c r="W979" s="8"/>
      <c r="X979" s="8"/>
      <c r="Y979" s="8"/>
      <c r="Z979" s="8"/>
      <c r="AA979" s="8"/>
      <c r="AB979" s="8"/>
    </row>
    <row r="980" ht="15.75" customHeight="1">
      <c r="H980" s="8"/>
      <c r="I980" s="8"/>
      <c r="J980" s="8"/>
      <c r="N980" s="8"/>
      <c r="O980" s="8"/>
      <c r="P980" s="8"/>
      <c r="T980" s="8"/>
      <c r="U980" s="8"/>
      <c r="V980" s="8"/>
      <c r="W980" s="8"/>
      <c r="X980" s="8"/>
      <c r="Y980" s="8"/>
      <c r="Z980" s="8"/>
      <c r="AA980" s="8"/>
      <c r="AB980" s="8"/>
    </row>
    <row r="981" ht="15.75" customHeight="1">
      <c r="H981" s="8"/>
      <c r="I981" s="8"/>
      <c r="J981" s="8"/>
      <c r="N981" s="8"/>
      <c r="O981" s="8"/>
      <c r="P981" s="8"/>
      <c r="T981" s="8"/>
      <c r="U981" s="8"/>
      <c r="V981" s="8"/>
      <c r="W981" s="8"/>
      <c r="X981" s="8"/>
      <c r="Y981" s="8"/>
      <c r="Z981" s="8"/>
      <c r="AA981" s="8"/>
      <c r="AB981" s="8"/>
    </row>
    <row r="982" ht="15.75" customHeight="1">
      <c r="H982" s="8"/>
      <c r="I982" s="8"/>
      <c r="J982" s="8"/>
      <c r="N982" s="8"/>
      <c r="O982" s="8"/>
      <c r="P982" s="8"/>
      <c r="T982" s="8"/>
      <c r="U982" s="8"/>
      <c r="V982" s="8"/>
      <c r="W982" s="8"/>
      <c r="X982" s="8"/>
      <c r="Y982" s="8"/>
      <c r="Z982" s="8"/>
      <c r="AA982" s="8"/>
      <c r="AB982" s="8"/>
    </row>
    <row r="983" ht="15.75" customHeight="1">
      <c r="H983" s="8"/>
      <c r="I983" s="8"/>
      <c r="J983" s="8"/>
      <c r="N983" s="8"/>
      <c r="O983" s="8"/>
      <c r="P983" s="8"/>
      <c r="T983" s="8"/>
      <c r="U983" s="8"/>
      <c r="V983" s="8"/>
      <c r="W983" s="8"/>
      <c r="X983" s="8"/>
      <c r="Y983" s="8"/>
      <c r="Z983" s="8"/>
      <c r="AA983" s="8"/>
      <c r="AB983" s="8"/>
    </row>
    <row r="984" ht="15.75" customHeight="1">
      <c r="H984" s="8"/>
      <c r="I984" s="8"/>
      <c r="J984" s="8"/>
      <c r="N984" s="8"/>
      <c r="O984" s="8"/>
      <c r="P984" s="8"/>
      <c r="T984" s="8"/>
      <c r="U984" s="8"/>
      <c r="V984" s="8"/>
      <c r="W984" s="8"/>
      <c r="X984" s="8"/>
      <c r="Y984" s="8"/>
      <c r="Z984" s="8"/>
      <c r="AA984" s="8"/>
      <c r="AB984" s="8"/>
    </row>
    <row r="985" ht="15.75" customHeight="1">
      <c r="H985" s="8"/>
      <c r="I985" s="8"/>
      <c r="J985" s="8"/>
      <c r="N985" s="8"/>
      <c r="O985" s="8"/>
      <c r="P985" s="8"/>
      <c r="T985" s="8"/>
      <c r="U985" s="8"/>
      <c r="V985" s="8"/>
      <c r="W985" s="8"/>
      <c r="X985" s="8"/>
      <c r="Y985" s="8"/>
      <c r="Z985" s="8"/>
      <c r="AA985" s="8"/>
      <c r="AB985" s="8"/>
    </row>
    <row r="986" ht="15.75" customHeight="1">
      <c r="H986" s="8"/>
      <c r="I986" s="8"/>
      <c r="J986" s="8"/>
      <c r="N986" s="8"/>
      <c r="O986" s="8"/>
      <c r="P986" s="8"/>
      <c r="T986" s="8"/>
      <c r="U986" s="8"/>
      <c r="V986" s="8"/>
      <c r="W986" s="8"/>
      <c r="X986" s="8"/>
      <c r="Y986" s="8"/>
      <c r="Z986" s="8"/>
      <c r="AA986" s="8"/>
      <c r="AB986" s="8"/>
    </row>
    <row r="987" ht="15.75" customHeight="1">
      <c r="H987" s="8"/>
      <c r="I987" s="8"/>
      <c r="J987" s="8"/>
      <c r="N987" s="8"/>
      <c r="O987" s="8"/>
      <c r="P987" s="8"/>
      <c r="T987" s="8"/>
      <c r="U987" s="8"/>
      <c r="V987" s="8"/>
      <c r="W987" s="8"/>
      <c r="X987" s="8"/>
      <c r="Y987" s="8"/>
      <c r="Z987" s="8"/>
      <c r="AA987" s="8"/>
      <c r="AB987" s="8"/>
    </row>
    <row r="988" ht="15.75" customHeight="1">
      <c r="H988" s="8"/>
      <c r="I988" s="8"/>
      <c r="J988" s="8"/>
      <c r="N988" s="8"/>
      <c r="O988" s="8"/>
      <c r="P988" s="8"/>
      <c r="T988" s="8"/>
      <c r="U988" s="8"/>
      <c r="V988" s="8"/>
      <c r="W988" s="8"/>
      <c r="X988" s="8"/>
      <c r="Y988" s="8"/>
      <c r="Z988" s="8"/>
      <c r="AA988" s="8"/>
      <c r="AB988" s="8"/>
    </row>
    <row r="989" ht="15.75" customHeight="1">
      <c r="H989" s="8"/>
      <c r="I989" s="8"/>
      <c r="J989" s="8"/>
      <c r="N989" s="8"/>
      <c r="O989" s="8"/>
      <c r="P989" s="8"/>
      <c r="T989" s="8"/>
      <c r="U989" s="8"/>
      <c r="V989" s="8"/>
      <c r="W989" s="8"/>
      <c r="X989" s="8"/>
      <c r="Y989" s="8"/>
      <c r="Z989" s="8"/>
      <c r="AA989" s="8"/>
      <c r="AB989" s="8"/>
    </row>
    <row r="990" ht="15.75" customHeight="1">
      <c r="H990" s="8"/>
      <c r="I990" s="8"/>
      <c r="J990" s="8"/>
      <c r="N990" s="8"/>
      <c r="O990" s="8"/>
      <c r="P990" s="8"/>
      <c r="T990" s="8"/>
      <c r="U990" s="8"/>
      <c r="V990" s="8"/>
      <c r="W990" s="8"/>
      <c r="X990" s="8"/>
      <c r="Y990" s="8"/>
      <c r="Z990" s="8"/>
      <c r="AA990" s="8"/>
      <c r="AB990" s="8"/>
    </row>
    <row r="991" ht="15.75" customHeight="1">
      <c r="H991" s="8"/>
      <c r="I991" s="8"/>
      <c r="J991" s="8"/>
      <c r="N991" s="8"/>
      <c r="O991" s="8"/>
      <c r="P991" s="8"/>
      <c r="T991" s="8"/>
      <c r="U991" s="8"/>
      <c r="V991" s="8"/>
      <c r="W991" s="8"/>
      <c r="X991" s="8"/>
      <c r="Y991" s="8"/>
      <c r="Z991" s="8"/>
      <c r="AA991" s="8"/>
      <c r="AB991" s="8"/>
    </row>
    <row r="992" ht="15.75" customHeight="1">
      <c r="H992" s="8"/>
      <c r="I992" s="8"/>
      <c r="J992" s="8"/>
      <c r="N992" s="8"/>
      <c r="O992" s="8"/>
      <c r="P992" s="8"/>
      <c r="T992" s="8"/>
      <c r="U992" s="8"/>
      <c r="V992" s="8"/>
      <c r="W992" s="8"/>
      <c r="X992" s="8"/>
      <c r="Y992" s="8"/>
      <c r="Z992" s="8"/>
      <c r="AA992" s="8"/>
      <c r="AB992" s="8"/>
    </row>
    <row r="993" ht="15.75" customHeight="1">
      <c r="H993" s="8"/>
      <c r="I993" s="8"/>
      <c r="J993" s="8"/>
      <c r="N993" s="8"/>
      <c r="O993" s="8"/>
      <c r="P993" s="8"/>
      <c r="T993" s="8"/>
      <c r="U993" s="8"/>
      <c r="V993" s="8"/>
      <c r="W993" s="8"/>
      <c r="X993" s="8"/>
      <c r="Y993" s="8"/>
      <c r="Z993" s="8"/>
      <c r="AA993" s="8"/>
      <c r="AB993" s="8"/>
    </row>
    <row r="994" ht="15.75" customHeight="1">
      <c r="H994" s="8"/>
      <c r="I994" s="8"/>
      <c r="J994" s="8"/>
      <c r="N994" s="8"/>
      <c r="O994" s="8"/>
      <c r="P994" s="8"/>
      <c r="T994" s="8"/>
      <c r="U994" s="8"/>
      <c r="V994" s="8"/>
      <c r="W994" s="8"/>
      <c r="X994" s="8"/>
      <c r="Y994" s="8"/>
      <c r="Z994" s="8"/>
      <c r="AA994" s="8"/>
      <c r="AB994" s="8"/>
    </row>
    <row r="995" ht="15.75" customHeight="1">
      <c r="H995" s="8"/>
      <c r="I995" s="8"/>
      <c r="J995" s="8"/>
      <c r="N995" s="8"/>
      <c r="O995" s="8"/>
      <c r="P995" s="8"/>
      <c r="T995" s="8"/>
      <c r="U995" s="8"/>
      <c r="V995" s="8"/>
      <c r="W995" s="8"/>
      <c r="X995" s="8"/>
      <c r="Y995" s="8"/>
      <c r="Z995" s="8"/>
      <c r="AA995" s="8"/>
      <c r="AB995" s="8"/>
    </row>
    <row r="996" ht="15.75" customHeight="1">
      <c r="H996" s="8"/>
      <c r="I996" s="8"/>
      <c r="J996" s="8"/>
      <c r="N996" s="8"/>
      <c r="O996" s="8"/>
      <c r="P996" s="8"/>
      <c r="T996" s="8"/>
      <c r="U996" s="8"/>
      <c r="V996" s="8"/>
      <c r="W996" s="8"/>
      <c r="X996" s="8"/>
      <c r="Y996" s="8"/>
      <c r="Z996" s="8"/>
      <c r="AA996" s="8"/>
      <c r="AB996" s="8"/>
    </row>
    <row r="997" ht="15.75" customHeight="1">
      <c r="H997" s="8"/>
      <c r="I997" s="8"/>
      <c r="J997" s="8"/>
      <c r="N997" s="8"/>
      <c r="O997" s="8"/>
      <c r="P997" s="8"/>
      <c r="T997" s="8"/>
      <c r="U997" s="8"/>
      <c r="V997" s="8"/>
      <c r="W997" s="8"/>
      <c r="X997" s="8"/>
      <c r="Y997" s="8"/>
      <c r="Z997" s="8"/>
      <c r="AA997" s="8"/>
      <c r="AB997" s="8"/>
    </row>
    <row r="998" ht="15.75" customHeight="1">
      <c r="H998" s="8"/>
      <c r="I998" s="8"/>
      <c r="J998" s="8"/>
      <c r="N998" s="8"/>
      <c r="O998" s="8"/>
      <c r="P998" s="8"/>
      <c r="T998" s="8"/>
      <c r="U998" s="8"/>
      <c r="V998" s="8"/>
      <c r="W998" s="8"/>
      <c r="X998" s="8"/>
      <c r="Y998" s="8"/>
      <c r="Z998" s="8"/>
      <c r="AA998" s="8"/>
      <c r="AB998" s="8"/>
    </row>
    <row r="999" ht="15.75" customHeight="1">
      <c r="H999" s="8"/>
      <c r="I999" s="8"/>
      <c r="J999" s="8"/>
      <c r="N999" s="8"/>
      <c r="O999" s="8"/>
      <c r="P999" s="8"/>
      <c r="T999" s="8"/>
      <c r="U999" s="8"/>
      <c r="V999" s="8"/>
      <c r="W999" s="8"/>
      <c r="X999" s="8"/>
      <c r="Y999" s="8"/>
      <c r="Z999" s="8"/>
      <c r="AA999" s="8"/>
      <c r="AB999" s="8"/>
    </row>
    <row r="1000" ht="15.75" customHeight="1">
      <c r="H1000" s="8"/>
      <c r="I1000" s="8"/>
      <c r="J1000" s="8"/>
      <c r="N1000" s="8"/>
      <c r="O1000" s="8"/>
      <c r="P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ht="15.75" customHeight="1">
      <c r="H1001" s="8"/>
      <c r="I1001" s="8"/>
      <c r="J1001" s="8"/>
      <c r="N1001" s="8"/>
      <c r="O1001" s="8"/>
      <c r="P1001" s="8"/>
      <c r="T1001" s="8"/>
      <c r="U1001" s="8"/>
      <c r="V1001" s="8"/>
      <c r="W1001" s="8"/>
      <c r="X1001" s="8"/>
      <c r="Y1001" s="8"/>
      <c r="Z1001" s="8"/>
      <c r="AA1001" s="8"/>
      <c r="AB1001" s="8"/>
    </row>
    <row r="1002" ht="15.75" customHeight="1">
      <c r="H1002" s="8"/>
      <c r="I1002" s="8"/>
      <c r="J1002" s="8"/>
      <c r="N1002" s="8"/>
      <c r="O1002" s="8"/>
      <c r="P1002" s="8"/>
      <c r="T1002" s="8"/>
      <c r="U1002" s="8"/>
      <c r="V1002" s="8"/>
      <c r="W1002" s="8"/>
      <c r="X1002" s="8"/>
      <c r="Y1002" s="8"/>
      <c r="Z1002" s="8"/>
      <c r="AA1002" s="8"/>
      <c r="AB1002" s="8"/>
    </row>
    <row r="1003" ht="15.75" customHeight="1">
      <c r="H1003" s="8"/>
      <c r="I1003" s="8"/>
      <c r="J1003" s="8"/>
      <c r="N1003" s="8"/>
      <c r="O1003" s="8"/>
      <c r="P1003" s="8"/>
      <c r="T1003" s="8"/>
      <c r="U1003" s="8"/>
      <c r="V1003" s="8"/>
      <c r="W1003" s="8"/>
      <c r="X1003" s="8"/>
      <c r="Y1003" s="8"/>
      <c r="Z1003" s="8"/>
      <c r="AA1003" s="8"/>
      <c r="AB1003" s="8"/>
    </row>
    <row r="1004" ht="15.75" customHeight="1">
      <c r="H1004" s="8"/>
      <c r="I1004" s="8"/>
      <c r="J1004" s="8"/>
      <c r="N1004" s="8"/>
      <c r="O1004" s="8"/>
      <c r="P1004" s="8"/>
      <c r="T1004" s="8"/>
      <c r="U1004" s="8"/>
      <c r="V1004" s="8"/>
      <c r="W1004" s="8"/>
      <c r="X1004" s="8"/>
      <c r="Y1004" s="8"/>
      <c r="Z1004" s="8"/>
      <c r="AA1004" s="8"/>
      <c r="AB1004" s="8"/>
    </row>
    <row r="1005" ht="15.75" customHeight="1">
      <c r="H1005" s="8"/>
      <c r="I1005" s="8"/>
      <c r="J1005" s="8"/>
      <c r="N1005" s="8"/>
      <c r="O1005" s="8"/>
      <c r="P1005" s="8"/>
      <c r="T1005" s="8"/>
      <c r="U1005" s="8"/>
      <c r="V1005" s="8"/>
      <c r="W1005" s="8"/>
      <c r="X1005" s="8"/>
      <c r="Y1005" s="8"/>
      <c r="Z1005" s="8"/>
      <c r="AA1005" s="8"/>
      <c r="AB1005" s="8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6:G57"/>
    <mergeCell ref="H56:J57"/>
    <mergeCell ref="A92:D92"/>
    <mergeCell ref="A150:D150"/>
    <mergeCell ref="A184:C184"/>
    <mergeCell ref="A185:C185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0.63"/>
    <col customWidth="1" min="3" max="3" width="32.75"/>
    <col customWidth="1" min="4" max="4" width="11.0"/>
    <col customWidth="1" min="5" max="5" width="13.63"/>
    <col customWidth="1" min="6" max="6" width="11.0"/>
    <col customWidth="1" min="7" max="8" width="15.5"/>
    <col customWidth="1" min="9" max="9" width="10.5"/>
    <col customWidth="1" min="10" max="10" width="14.38"/>
    <col customWidth="1" min="11" max="26" width="6.63"/>
  </cols>
  <sheetData>
    <row r="1" ht="14.25" customHeight="1">
      <c r="A1" s="511"/>
      <c r="B1" s="511"/>
      <c r="C1" s="511"/>
      <c r="D1" s="512"/>
      <c r="E1" s="511"/>
      <c r="F1" s="512"/>
      <c r="G1" s="511"/>
      <c r="H1" s="511"/>
      <c r="I1" s="8"/>
      <c r="J1" s="513" t="s">
        <v>389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4.25" customHeight="1">
      <c r="A2" s="511"/>
      <c r="B2" s="511"/>
      <c r="C2" s="511"/>
      <c r="D2" s="512"/>
      <c r="E2" s="511"/>
      <c r="F2" s="512"/>
      <c r="G2" s="511"/>
      <c r="H2" s="514" t="s">
        <v>390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4.25" customHeight="1">
      <c r="A3" s="511"/>
      <c r="B3" s="511"/>
      <c r="C3" s="511"/>
      <c r="D3" s="512"/>
      <c r="E3" s="511"/>
      <c r="F3" s="512"/>
      <c r="G3" s="511"/>
      <c r="H3" s="5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4.25" customHeight="1">
      <c r="A4" s="511"/>
      <c r="B4" s="515" t="s">
        <v>391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4.25" customHeight="1">
      <c r="A5" s="511"/>
      <c r="B5" s="515" t="s">
        <v>392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4.25" customHeight="1">
      <c r="A6" s="511"/>
      <c r="B6" s="516" t="s">
        <v>393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4.25" customHeight="1">
      <c r="A7" s="511"/>
      <c r="B7" s="515" t="s">
        <v>394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4.25" customHeight="1">
      <c r="A8" s="511"/>
      <c r="B8" s="511"/>
      <c r="C8" s="511"/>
      <c r="D8" s="512"/>
      <c r="E8" s="511"/>
      <c r="F8" s="512"/>
      <c r="G8" s="511"/>
      <c r="H8" s="51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4.25" customHeight="1">
      <c r="A9" s="29"/>
      <c r="B9" s="517" t="s">
        <v>395</v>
      </c>
      <c r="C9" s="518"/>
      <c r="D9" s="519"/>
      <c r="E9" s="520" t="s">
        <v>396</v>
      </c>
      <c r="F9" s="518"/>
      <c r="G9" s="518"/>
      <c r="H9" s="518"/>
      <c r="I9" s="518"/>
      <c r="J9" s="51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14.25" customHeight="1">
      <c r="A10" s="521" t="s">
        <v>397</v>
      </c>
      <c r="B10" s="521" t="s">
        <v>398</v>
      </c>
      <c r="C10" s="521" t="s">
        <v>51</v>
      </c>
      <c r="D10" s="522" t="s">
        <v>399</v>
      </c>
      <c r="E10" s="521" t="s">
        <v>400</v>
      </c>
      <c r="F10" s="522" t="s">
        <v>399</v>
      </c>
      <c r="G10" s="521" t="s">
        <v>401</v>
      </c>
      <c r="H10" s="521" t="s">
        <v>402</v>
      </c>
      <c r="I10" s="521" t="s">
        <v>403</v>
      </c>
      <c r="J10" s="521" t="s">
        <v>404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4.25" customHeight="1">
      <c r="A11" s="523"/>
      <c r="B11" s="523" t="s">
        <v>78</v>
      </c>
      <c r="C11" s="524"/>
      <c r="D11" s="525"/>
      <c r="E11" s="524"/>
      <c r="F11" s="525"/>
      <c r="G11" s="524"/>
      <c r="H11" s="524"/>
      <c r="I11" s="525"/>
      <c r="J11" s="52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4.25" customHeight="1">
      <c r="A12" s="523"/>
      <c r="B12" s="523" t="s">
        <v>118</v>
      </c>
      <c r="C12" s="524"/>
      <c r="D12" s="525"/>
      <c r="E12" s="524"/>
      <c r="F12" s="525"/>
      <c r="G12" s="524"/>
      <c r="H12" s="524"/>
      <c r="I12" s="525"/>
      <c r="J12" s="52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4.25" customHeight="1">
      <c r="A13" s="523"/>
      <c r="B13" s="523" t="s">
        <v>125</v>
      </c>
      <c r="C13" s="524"/>
      <c r="D13" s="525"/>
      <c r="E13" s="524"/>
      <c r="F13" s="525"/>
      <c r="G13" s="524"/>
      <c r="H13" s="524"/>
      <c r="I13" s="525"/>
      <c r="J13" s="524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4.25" customHeight="1">
      <c r="A14" s="523"/>
      <c r="B14" s="523" t="s">
        <v>141</v>
      </c>
      <c r="C14" s="524"/>
      <c r="D14" s="525"/>
      <c r="E14" s="524"/>
      <c r="F14" s="525"/>
      <c r="G14" s="524"/>
      <c r="H14" s="524"/>
      <c r="I14" s="525"/>
      <c r="J14" s="52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4.25" customHeight="1">
      <c r="A15" s="523"/>
      <c r="B15" s="523" t="s">
        <v>166</v>
      </c>
      <c r="C15" s="524"/>
      <c r="D15" s="525"/>
      <c r="E15" s="524"/>
      <c r="F15" s="525"/>
      <c r="G15" s="524"/>
      <c r="H15" s="524"/>
      <c r="I15" s="525"/>
      <c r="J15" s="52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4.25" customHeight="1">
      <c r="A16" s="523"/>
      <c r="B16" s="523"/>
      <c r="C16" s="524"/>
      <c r="D16" s="525"/>
      <c r="E16" s="524"/>
      <c r="F16" s="525"/>
      <c r="G16" s="524"/>
      <c r="H16" s="524"/>
      <c r="I16" s="525"/>
      <c r="J16" s="524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4.25" customHeight="1">
      <c r="A17" s="526"/>
      <c r="B17" s="527" t="s">
        <v>405</v>
      </c>
      <c r="C17" s="518"/>
      <c r="D17" s="528">
        <f>SUM(D11:D16)</f>
        <v>0</v>
      </c>
      <c r="E17" s="529"/>
      <c r="F17" s="528">
        <f>SUM(F11:F16)</f>
        <v>0</v>
      </c>
      <c r="G17" s="529"/>
      <c r="H17" s="529"/>
      <c r="I17" s="528">
        <f>SUM(I11:I16)</f>
        <v>0</v>
      </c>
      <c r="J17" s="529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</row>
    <row r="18" ht="14.25" customHeight="1">
      <c r="A18" s="511"/>
      <c r="B18" s="511"/>
      <c r="C18" s="511"/>
      <c r="D18" s="512"/>
      <c r="E18" s="511"/>
      <c r="F18" s="512"/>
      <c r="G18" s="511"/>
      <c r="H18" s="51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4.25" customHeight="1">
      <c r="A19" s="29"/>
      <c r="B19" s="517" t="s">
        <v>406</v>
      </c>
      <c r="C19" s="518"/>
      <c r="D19" s="519"/>
      <c r="E19" s="520" t="s">
        <v>396</v>
      </c>
      <c r="F19" s="518"/>
      <c r="G19" s="518"/>
      <c r="H19" s="518"/>
      <c r="I19" s="518"/>
      <c r="J19" s="51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4.25" customHeight="1">
      <c r="A20" s="521" t="s">
        <v>397</v>
      </c>
      <c r="B20" s="521" t="s">
        <v>398</v>
      </c>
      <c r="C20" s="521" t="s">
        <v>51</v>
      </c>
      <c r="D20" s="522" t="s">
        <v>399</v>
      </c>
      <c r="E20" s="521" t="s">
        <v>400</v>
      </c>
      <c r="F20" s="522" t="s">
        <v>399</v>
      </c>
      <c r="G20" s="521" t="s">
        <v>401</v>
      </c>
      <c r="H20" s="521" t="s">
        <v>402</v>
      </c>
      <c r="I20" s="521" t="s">
        <v>403</v>
      </c>
      <c r="J20" s="521" t="s">
        <v>404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4.25" customHeight="1">
      <c r="A21" s="523"/>
      <c r="B21" s="523" t="s">
        <v>78</v>
      </c>
      <c r="C21" s="524"/>
      <c r="D21" s="525"/>
      <c r="E21" s="524"/>
      <c r="F21" s="525"/>
      <c r="G21" s="524"/>
      <c r="H21" s="524"/>
      <c r="I21" s="525"/>
      <c r="J21" s="524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4.25" customHeight="1">
      <c r="A22" s="523"/>
      <c r="B22" s="523" t="s">
        <v>118</v>
      </c>
      <c r="C22" s="524"/>
      <c r="D22" s="525"/>
      <c r="E22" s="524"/>
      <c r="F22" s="525"/>
      <c r="G22" s="524"/>
      <c r="H22" s="524"/>
      <c r="I22" s="525"/>
      <c r="J22" s="524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4.25" customHeight="1">
      <c r="A23" s="523"/>
      <c r="B23" s="523" t="s">
        <v>125</v>
      </c>
      <c r="C23" s="524"/>
      <c r="D23" s="525"/>
      <c r="E23" s="524"/>
      <c r="F23" s="525"/>
      <c r="G23" s="524"/>
      <c r="H23" s="524"/>
      <c r="I23" s="525"/>
      <c r="J23" s="524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4.25" customHeight="1">
      <c r="A24" s="523"/>
      <c r="B24" s="523" t="s">
        <v>141</v>
      </c>
      <c r="C24" s="524"/>
      <c r="D24" s="525"/>
      <c r="E24" s="524"/>
      <c r="F24" s="525"/>
      <c r="G24" s="524"/>
      <c r="H24" s="524"/>
      <c r="I24" s="525"/>
      <c r="J24" s="524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4.25" customHeight="1">
      <c r="A25" s="523"/>
      <c r="B25" s="523" t="s">
        <v>166</v>
      </c>
      <c r="C25" s="524"/>
      <c r="D25" s="525"/>
      <c r="E25" s="524"/>
      <c r="F25" s="525"/>
      <c r="G25" s="524"/>
      <c r="H25" s="524"/>
      <c r="I25" s="525"/>
      <c r="J25" s="524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4.25" customHeight="1">
      <c r="A26" s="523"/>
      <c r="B26" s="523"/>
      <c r="C26" s="524"/>
      <c r="D26" s="525"/>
      <c r="E26" s="524"/>
      <c r="F26" s="525"/>
      <c r="G26" s="524"/>
      <c r="H26" s="524"/>
      <c r="I26" s="525"/>
      <c r="J26" s="524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4.25" customHeight="1">
      <c r="A27" s="526"/>
      <c r="B27" s="527" t="s">
        <v>405</v>
      </c>
      <c r="C27" s="518"/>
      <c r="D27" s="528">
        <f>SUM(D21:D26)</f>
        <v>0</v>
      </c>
      <c r="E27" s="529"/>
      <c r="F27" s="528">
        <f>SUM(F21:F26)</f>
        <v>0</v>
      </c>
      <c r="G27" s="529"/>
      <c r="H27" s="529"/>
      <c r="I27" s="528">
        <f>SUM(I21:I26)</f>
        <v>0</v>
      </c>
      <c r="J27" s="529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</row>
    <row r="28" ht="14.25" customHeight="1">
      <c r="A28" s="511"/>
      <c r="B28" s="511"/>
      <c r="C28" s="511"/>
      <c r="D28" s="512"/>
      <c r="E28" s="511"/>
      <c r="F28" s="512"/>
      <c r="G28" s="511"/>
      <c r="H28" s="51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4.25" customHeight="1">
      <c r="A29" s="29"/>
      <c r="B29" s="517" t="s">
        <v>407</v>
      </c>
      <c r="C29" s="518"/>
      <c r="D29" s="519"/>
      <c r="E29" s="520" t="s">
        <v>396</v>
      </c>
      <c r="F29" s="518"/>
      <c r="G29" s="518"/>
      <c r="H29" s="518"/>
      <c r="I29" s="518"/>
      <c r="J29" s="51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4.25" customHeight="1">
      <c r="A30" s="521" t="s">
        <v>397</v>
      </c>
      <c r="B30" s="521" t="s">
        <v>398</v>
      </c>
      <c r="C30" s="521" t="s">
        <v>51</v>
      </c>
      <c r="D30" s="522" t="s">
        <v>399</v>
      </c>
      <c r="E30" s="521" t="s">
        <v>400</v>
      </c>
      <c r="F30" s="522" t="s">
        <v>399</v>
      </c>
      <c r="G30" s="521" t="s">
        <v>401</v>
      </c>
      <c r="H30" s="521" t="s">
        <v>402</v>
      </c>
      <c r="I30" s="521" t="s">
        <v>403</v>
      </c>
      <c r="J30" s="521" t="s">
        <v>404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4.25" customHeight="1">
      <c r="A31" s="523"/>
      <c r="B31" s="523" t="s">
        <v>78</v>
      </c>
      <c r="C31" s="524"/>
      <c r="D31" s="525"/>
      <c r="E31" s="524"/>
      <c r="F31" s="525"/>
      <c r="G31" s="524"/>
      <c r="H31" s="524"/>
      <c r="I31" s="525"/>
      <c r="J31" s="524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4.25" customHeight="1">
      <c r="A32" s="523"/>
      <c r="B32" s="523" t="s">
        <v>118</v>
      </c>
      <c r="C32" s="524"/>
      <c r="D32" s="525"/>
      <c r="E32" s="524"/>
      <c r="F32" s="525"/>
      <c r="G32" s="524"/>
      <c r="H32" s="524"/>
      <c r="I32" s="525"/>
      <c r="J32" s="52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4.25" customHeight="1">
      <c r="A33" s="523"/>
      <c r="B33" s="523" t="s">
        <v>125</v>
      </c>
      <c r="C33" s="524"/>
      <c r="D33" s="525"/>
      <c r="E33" s="524"/>
      <c r="F33" s="525"/>
      <c r="G33" s="524"/>
      <c r="H33" s="524"/>
      <c r="I33" s="525"/>
      <c r="J33" s="524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4.25" customHeight="1">
      <c r="A34" s="523"/>
      <c r="B34" s="523" t="s">
        <v>141</v>
      </c>
      <c r="C34" s="524"/>
      <c r="D34" s="525"/>
      <c r="E34" s="524"/>
      <c r="F34" s="525"/>
      <c r="G34" s="524"/>
      <c r="H34" s="524"/>
      <c r="I34" s="525"/>
      <c r="J34" s="524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4.25" customHeight="1">
      <c r="A35" s="523"/>
      <c r="B35" s="523" t="s">
        <v>166</v>
      </c>
      <c r="C35" s="524"/>
      <c r="D35" s="525"/>
      <c r="E35" s="524"/>
      <c r="F35" s="525"/>
      <c r="G35" s="524"/>
      <c r="H35" s="524"/>
      <c r="I35" s="525"/>
      <c r="J35" s="524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4.25" customHeight="1">
      <c r="A36" s="523"/>
      <c r="B36" s="523"/>
      <c r="C36" s="524"/>
      <c r="D36" s="525"/>
      <c r="E36" s="524"/>
      <c r="F36" s="525"/>
      <c r="G36" s="524"/>
      <c r="H36" s="524"/>
      <c r="I36" s="525"/>
      <c r="J36" s="524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4.25" customHeight="1">
      <c r="A37" s="526"/>
      <c r="B37" s="527" t="s">
        <v>405</v>
      </c>
      <c r="C37" s="518"/>
      <c r="D37" s="528">
        <f>SUM(D31:D36)</f>
        <v>0</v>
      </c>
      <c r="E37" s="529"/>
      <c r="F37" s="528">
        <f>SUM(F31:F36)</f>
        <v>0</v>
      </c>
      <c r="G37" s="529"/>
      <c r="H37" s="529"/>
      <c r="I37" s="528">
        <f>SUM(I31:I36)</f>
        <v>0</v>
      </c>
      <c r="J37" s="529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</row>
    <row r="38" ht="14.25" customHeight="1">
      <c r="A38" s="511"/>
      <c r="B38" s="511"/>
      <c r="C38" s="511"/>
      <c r="D38" s="512"/>
      <c r="E38" s="511"/>
      <c r="F38" s="512"/>
      <c r="G38" s="511"/>
      <c r="H38" s="51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4.25" customHeight="1">
      <c r="A39" s="531"/>
      <c r="B39" s="531" t="s">
        <v>408</v>
      </c>
      <c r="C39" s="531"/>
      <c r="D39" s="532"/>
      <c r="E39" s="531"/>
      <c r="F39" s="532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</row>
    <row r="40" ht="14.25" customHeight="1">
      <c r="A40" s="511"/>
      <c r="B40" s="511"/>
      <c r="C40" s="511"/>
      <c r="D40" s="512"/>
      <c r="E40" s="511"/>
      <c r="F40" s="512"/>
      <c r="G40" s="511"/>
      <c r="H40" s="51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4.25" customHeight="1">
      <c r="A41" s="511"/>
      <c r="B41" s="511"/>
      <c r="C41" s="511"/>
      <c r="D41" s="512"/>
      <c r="E41" s="511"/>
      <c r="F41" s="512"/>
      <c r="G41" s="511"/>
      <c r="H41" s="51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4.25" customHeight="1">
      <c r="A42" s="511"/>
      <c r="B42" s="511"/>
      <c r="C42" s="511"/>
      <c r="D42" s="512"/>
      <c r="E42" s="511"/>
      <c r="F42" s="512"/>
      <c r="G42" s="511"/>
      <c r="H42" s="5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4.25" customHeight="1">
      <c r="A43" s="511"/>
      <c r="B43" s="511"/>
      <c r="C43" s="511"/>
      <c r="D43" s="512"/>
      <c r="E43" s="511"/>
      <c r="F43" s="512"/>
      <c r="G43" s="511"/>
      <c r="H43" s="5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4.25" customHeight="1">
      <c r="A44" s="511"/>
      <c r="B44" s="511"/>
      <c r="C44" s="511"/>
      <c r="D44" s="512"/>
      <c r="E44" s="511"/>
      <c r="F44" s="512"/>
      <c r="G44" s="511"/>
      <c r="H44" s="5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4.25" customHeight="1">
      <c r="A45" s="511"/>
      <c r="B45" s="511"/>
      <c r="C45" s="511"/>
      <c r="D45" s="512"/>
      <c r="E45" s="511"/>
      <c r="F45" s="512"/>
      <c r="G45" s="511"/>
      <c r="H45" s="51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4.25" customHeight="1">
      <c r="A46" s="511"/>
      <c r="B46" s="511"/>
      <c r="C46" s="511"/>
      <c r="D46" s="512"/>
      <c r="E46" s="511"/>
      <c r="F46" s="512"/>
      <c r="G46" s="511"/>
      <c r="H46" s="51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4.25" customHeight="1">
      <c r="A47" s="511"/>
      <c r="B47" s="511"/>
      <c r="C47" s="511"/>
      <c r="D47" s="512"/>
      <c r="E47" s="511"/>
      <c r="F47" s="512"/>
      <c r="G47" s="511"/>
      <c r="H47" s="51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4.25" customHeight="1">
      <c r="A48" s="511"/>
      <c r="B48" s="511"/>
      <c r="C48" s="511"/>
      <c r="D48" s="512"/>
      <c r="E48" s="511"/>
      <c r="F48" s="512"/>
      <c r="G48" s="511"/>
      <c r="H48" s="51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4.25" customHeight="1">
      <c r="A49" s="511"/>
      <c r="B49" s="511"/>
      <c r="C49" s="511"/>
      <c r="D49" s="512"/>
      <c r="E49" s="511"/>
      <c r="F49" s="512"/>
      <c r="G49" s="511"/>
      <c r="H49" s="51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4.25" customHeight="1">
      <c r="A50" s="511"/>
      <c r="B50" s="511"/>
      <c r="C50" s="511"/>
      <c r="D50" s="512"/>
      <c r="E50" s="511"/>
      <c r="F50" s="512"/>
      <c r="G50" s="511"/>
      <c r="H50" s="51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4.25" customHeight="1">
      <c r="A51" s="511"/>
      <c r="B51" s="511"/>
      <c r="C51" s="511"/>
      <c r="D51" s="512"/>
      <c r="E51" s="511"/>
      <c r="F51" s="512"/>
      <c r="G51" s="511"/>
      <c r="H51" s="51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4.25" customHeight="1">
      <c r="A52" s="511"/>
      <c r="B52" s="511"/>
      <c r="C52" s="511"/>
      <c r="D52" s="512"/>
      <c r="E52" s="511"/>
      <c r="F52" s="512"/>
      <c r="G52" s="511"/>
      <c r="H52" s="51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4.25" customHeight="1">
      <c r="A53" s="511"/>
      <c r="B53" s="511"/>
      <c r="C53" s="511"/>
      <c r="D53" s="512"/>
      <c r="E53" s="511"/>
      <c r="F53" s="512"/>
      <c r="G53" s="511"/>
      <c r="H53" s="51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4.25" customHeight="1">
      <c r="A54" s="511"/>
      <c r="B54" s="511"/>
      <c r="C54" s="511"/>
      <c r="D54" s="512"/>
      <c r="E54" s="511"/>
      <c r="F54" s="512"/>
      <c r="G54" s="511"/>
      <c r="H54" s="51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4.25" customHeight="1">
      <c r="A55" s="511"/>
      <c r="B55" s="511"/>
      <c r="C55" s="511"/>
      <c r="D55" s="512"/>
      <c r="E55" s="511"/>
      <c r="F55" s="512"/>
      <c r="G55" s="511"/>
      <c r="H55" s="51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4.25" customHeight="1">
      <c r="A56" s="511"/>
      <c r="B56" s="511"/>
      <c r="C56" s="511"/>
      <c r="D56" s="512"/>
      <c r="E56" s="511"/>
      <c r="F56" s="512"/>
      <c r="G56" s="511"/>
      <c r="H56" s="51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4.25" customHeight="1">
      <c r="A57" s="511"/>
      <c r="B57" s="511"/>
      <c r="C57" s="511"/>
      <c r="D57" s="512"/>
      <c r="E57" s="511"/>
      <c r="F57" s="512"/>
      <c r="G57" s="511"/>
      <c r="H57" s="51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4.25" customHeight="1">
      <c r="A58" s="511"/>
      <c r="B58" s="511"/>
      <c r="C58" s="511"/>
      <c r="D58" s="512"/>
      <c r="E58" s="511"/>
      <c r="F58" s="512"/>
      <c r="G58" s="511"/>
      <c r="H58" s="51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4.25" customHeight="1">
      <c r="A59" s="511"/>
      <c r="B59" s="511"/>
      <c r="C59" s="511"/>
      <c r="D59" s="512"/>
      <c r="E59" s="511"/>
      <c r="F59" s="512"/>
      <c r="G59" s="511"/>
      <c r="H59" s="51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4.25" customHeight="1">
      <c r="A60" s="511"/>
      <c r="B60" s="511"/>
      <c r="C60" s="511"/>
      <c r="D60" s="512"/>
      <c r="E60" s="511"/>
      <c r="F60" s="512"/>
      <c r="G60" s="511"/>
      <c r="H60" s="51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4.25" customHeight="1">
      <c r="A61" s="511"/>
      <c r="B61" s="511"/>
      <c r="C61" s="511"/>
      <c r="D61" s="512"/>
      <c r="E61" s="511"/>
      <c r="F61" s="512"/>
      <c r="G61" s="511"/>
      <c r="H61" s="51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4.25" customHeight="1">
      <c r="A62" s="511"/>
      <c r="B62" s="511"/>
      <c r="C62" s="511"/>
      <c r="D62" s="512"/>
      <c r="E62" s="511"/>
      <c r="F62" s="512"/>
      <c r="G62" s="511"/>
      <c r="H62" s="51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4.25" customHeight="1">
      <c r="A63" s="511"/>
      <c r="B63" s="511"/>
      <c r="C63" s="511"/>
      <c r="D63" s="512"/>
      <c r="E63" s="511"/>
      <c r="F63" s="512"/>
      <c r="G63" s="511"/>
      <c r="H63" s="51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4.25" customHeight="1">
      <c r="A64" s="511"/>
      <c r="B64" s="511"/>
      <c r="C64" s="511"/>
      <c r="D64" s="512"/>
      <c r="E64" s="511"/>
      <c r="F64" s="512"/>
      <c r="G64" s="511"/>
      <c r="H64" s="51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4.25" customHeight="1">
      <c r="A65" s="511"/>
      <c r="B65" s="511"/>
      <c r="C65" s="511"/>
      <c r="D65" s="512"/>
      <c r="E65" s="511"/>
      <c r="F65" s="512"/>
      <c r="G65" s="511"/>
      <c r="H65" s="5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4.25" customHeight="1">
      <c r="A66" s="511"/>
      <c r="B66" s="511"/>
      <c r="C66" s="511"/>
      <c r="D66" s="512"/>
      <c r="E66" s="511"/>
      <c r="F66" s="512"/>
      <c r="G66" s="511"/>
      <c r="H66" s="51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4.25" customHeight="1">
      <c r="A67" s="511"/>
      <c r="B67" s="511"/>
      <c r="C67" s="511"/>
      <c r="D67" s="512"/>
      <c r="E67" s="511"/>
      <c r="F67" s="512"/>
      <c r="G67" s="511"/>
      <c r="H67" s="51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4.25" customHeight="1">
      <c r="A68" s="511"/>
      <c r="B68" s="511"/>
      <c r="C68" s="511"/>
      <c r="D68" s="512"/>
      <c r="E68" s="511"/>
      <c r="F68" s="512"/>
      <c r="G68" s="511"/>
      <c r="H68" s="51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4.25" customHeight="1">
      <c r="A69" s="511"/>
      <c r="B69" s="511"/>
      <c r="C69" s="511"/>
      <c r="D69" s="512"/>
      <c r="E69" s="511"/>
      <c r="F69" s="512"/>
      <c r="G69" s="511"/>
      <c r="H69" s="51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4.25" customHeight="1">
      <c r="A70" s="511"/>
      <c r="B70" s="511"/>
      <c r="C70" s="511"/>
      <c r="D70" s="512"/>
      <c r="E70" s="511"/>
      <c r="F70" s="512"/>
      <c r="G70" s="511"/>
      <c r="H70" s="51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4.25" customHeight="1">
      <c r="A71" s="511"/>
      <c r="B71" s="511"/>
      <c r="C71" s="511"/>
      <c r="D71" s="512"/>
      <c r="E71" s="511"/>
      <c r="F71" s="512"/>
      <c r="G71" s="511"/>
      <c r="H71" s="51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4.25" customHeight="1">
      <c r="A72" s="511"/>
      <c r="B72" s="511"/>
      <c r="C72" s="511"/>
      <c r="D72" s="512"/>
      <c r="E72" s="511"/>
      <c r="F72" s="512"/>
      <c r="G72" s="511"/>
      <c r="H72" s="51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4.25" customHeight="1">
      <c r="A73" s="511"/>
      <c r="B73" s="511"/>
      <c r="C73" s="511"/>
      <c r="D73" s="512"/>
      <c r="E73" s="511"/>
      <c r="F73" s="512"/>
      <c r="G73" s="511"/>
      <c r="H73" s="511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4.25" customHeight="1">
      <c r="A74" s="511"/>
      <c r="B74" s="511"/>
      <c r="C74" s="511"/>
      <c r="D74" s="512"/>
      <c r="E74" s="511"/>
      <c r="F74" s="512"/>
      <c r="G74" s="511"/>
      <c r="H74" s="51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4.25" customHeight="1">
      <c r="A75" s="511"/>
      <c r="B75" s="511"/>
      <c r="C75" s="511"/>
      <c r="D75" s="512"/>
      <c r="E75" s="511"/>
      <c r="F75" s="512"/>
      <c r="G75" s="511"/>
      <c r="H75" s="51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4.25" customHeight="1">
      <c r="A76" s="511"/>
      <c r="B76" s="511"/>
      <c r="C76" s="511"/>
      <c r="D76" s="512"/>
      <c r="E76" s="511"/>
      <c r="F76" s="512"/>
      <c r="G76" s="511"/>
      <c r="H76" s="51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4.25" customHeight="1">
      <c r="A77" s="511"/>
      <c r="B77" s="511"/>
      <c r="C77" s="511"/>
      <c r="D77" s="512"/>
      <c r="E77" s="511"/>
      <c r="F77" s="512"/>
      <c r="G77" s="511"/>
      <c r="H77" s="51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4.25" customHeight="1">
      <c r="A78" s="511"/>
      <c r="B78" s="511"/>
      <c r="C78" s="511"/>
      <c r="D78" s="512"/>
      <c r="E78" s="511"/>
      <c r="F78" s="512"/>
      <c r="G78" s="511"/>
      <c r="H78" s="51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4.25" customHeight="1">
      <c r="A79" s="511"/>
      <c r="B79" s="511"/>
      <c r="C79" s="511"/>
      <c r="D79" s="512"/>
      <c r="E79" s="511"/>
      <c r="F79" s="512"/>
      <c r="G79" s="511"/>
      <c r="H79" s="51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4.25" customHeight="1">
      <c r="A80" s="511"/>
      <c r="B80" s="511"/>
      <c r="C80" s="511"/>
      <c r="D80" s="512"/>
      <c r="E80" s="511"/>
      <c r="F80" s="512"/>
      <c r="G80" s="511"/>
      <c r="H80" s="511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4.25" customHeight="1">
      <c r="A81" s="511"/>
      <c r="B81" s="511"/>
      <c r="C81" s="511"/>
      <c r="D81" s="512"/>
      <c r="E81" s="511"/>
      <c r="F81" s="512"/>
      <c r="G81" s="511"/>
      <c r="H81" s="51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4.25" customHeight="1">
      <c r="A82" s="511"/>
      <c r="B82" s="511"/>
      <c r="C82" s="511"/>
      <c r="D82" s="512"/>
      <c r="E82" s="511"/>
      <c r="F82" s="512"/>
      <c r="G82" s="511"/>
      <c r="H82" s="511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4.25" customHeight="1">
      <c r="A83" s="511"/>
      <c r="B83" s="511"/>
      <c r="C83" s="511"/>
      <c r="D83" s="512"/>
      <c r="E83" s="511"/>
      <c r="F83" s="512"/>
      <c r="G83" s="511"/>
      <c r="H83" s="511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4.25" customHeight="1">
      <c r="A84" s="511"/>
      <c r="B84" s="511"/>
      <c r="C84" s="511"/>
      <c r="D84" s="512"/>
      <c r="E84" s="511"/>
      <c r="F84" s="512"/>
      <c r="G84" s="511"/>
      <c r="H84" s="511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4.25" customHeight="1">
      <c r="A85" s="511"/>
      <c r="B85" s="511"/>
      <c r="C85" s="511"/>
      <c r="D85" s="512"/>
      <c r="E85" s="511"/>
      <c r="F85" s="512"/>
      <c r="G85" s="511"/>
      <c r="H85" s="511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4.25" customHeight="1">
      <c r="A86" s="511"/>
      <c r="B86" s="511"/>
      <c r="C86" s="511"/>
      <c r="D86" s="512"/>
      <c r="E86" s="511"/>
      <c r="F86" s="512"/>
      <c r="G86" s="511"/>
      <c r="H86" s="511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4.25" customHeight="1">
      <c r="A87" s="511"/>
      <c r="B87" s="511"/>
      <c r="C87" s="511"/>
      <c r="D87" s="512"/>
      <c r="E87" s="511"/>
      <c r="F87" s="512"/>
      <c r="G87" s="511"/>
      <c r="H87" s="511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4.25" customHeight="1">
      <c r="A88" s="511"/>
      <c r="B88" s="511"/>
      <c r="C88" s="511"/>
      <c r="D88" s="512"/>
      <c r="E88" s="511"/>
      <c r="F88" s="512"/>
      <c r="G88" s="511"/>
      <c r="H88" s="511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4.25" customHeight="1">
      <c r="A89" s="511"/>
      <c r="B89" s="511"/>
      <c r="C89" s="511"/>
      <c r="D89" s="512"/>
      <c r="E89" s="511"/>
      <c r="F89" s="512"/>
      <c r="G89" s="511"/>
      <c r="H89" s="511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4.25" customHeight="1">
      <c r="A90" s="511"/>
      <c r="B90" s="511"/>
      <c r="C90" s="511"/>
      <c r="D90" s="512"/>
      <c r="E90" s="511"/>
      <c r="F90" s="512"/>
      <c r="G90" s="511"/>
      <c r="H90" s="511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4.25" customHeight="1">
      <c r="A91" s="511"/>
      <c r="B91" s="511"/>
      <c r="C91" s="511"/>
      <c r="D91" s="512"/>
      <c r="E91" s="511"/>
      <c r="F91" s="512"/>
      <c r="G91" s="511"/>
      <c r="H91" s="511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4.25" customHeight="1">
      <c r="A92" s="511"/>
      <c r="B92" s="511"/>
      <c r="C92" s="511"/>
      <c r="D92" s="512"/>
      <c r="E92" s="511"/>
      <c r="F92" s="512"/>
      <c r="G92" s="511"/>
      <c r="H92" s="511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4.25" customHeight="1">
      <c r="A93" s="511"/>
      <c r="B93" s="511"/>
      <c r="C93" s="511"/>
      <c r="D93" s="512"/>
      <c r="E93" s="511"/>
      <c r="F93" s="512"/>
      <c r="G93" s="511"/>
      <c r="H93" s="511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4.25" customHeight="1">
      <c r="A94" s="511"/>
      <c r="B94" s="511"/>
      <c r="C94" s="511"/>
      <c r="D94" s="512"/>
      <c r="E94" s="511"/>
      <c r="F94" s="512"/>
      <c r="G94" s="511"/>
      <c r="H94" s="511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4.25" customHeight="1">
      <c r="A95" s="511"/>
      <c r="B95" s="511"/>
      <c r="C95" s="511"/>
      <c r="D95" s="512"/>
      <c r="E95" s="511"/>
      <c r="F95" s="512"/>
      <c r="G95" s="511"/>
      <c r="H95" s="511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4.25" customHeight="1">
      <c r="A96" s="511"/>
      <c r="B96" s="511"/>
      <c r="C96" s="511"/>
      <c r="D96" s="512"/>
      <c r="E96" s="511"/>
      <c r="F96" s="512"/>
      <c r="G96" s="511"/>
      <c r="H96" s="511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4.25" customHeight="1">
      <c r="A97" s="511"/>
      <c r="B97" s="511"/>
      <c r="C97" s="511"/>
      <c r="D97" s="512"/>
      <c r="E97" s="511"/>
      <c r="F97" s="512"/>
      <c r="G97" s="511"/>
      <c r="H97" s="511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4.25" customHeight="1">
      <c r="A98" s="511"/>
      <c r="B98" s="511"/>
      <c r="C98" s="511"/>
      <c r="D98" s="512"/>
      <c r="E98" s="511"/>
      <c r="F98" s="512"/>
      <c r="G98" s="511"/>
      <c r="H98" s="511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4.25" customHeight="1">
      <c r="A99" s="511"/>
      <c r="B99" s="511"/>
      <c r="C99" s="511"/>
      <c r="D99" s="512"/>
      <c r="E99" s="511"/>
      <c r="F99" s="512"/>
      <c r="G99" s="511"/>
      <c r="H99" s="511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4.25" customHeight="1">
      <c r="A100" s="511"/>
      <c r="B100" s="511"/>
      <c r="C100" s="511"/>
      <c r="D100" s="512"/>
      <c r="E100" s="511"/>
      <c r="F100" s="512"/>
      <c r="G100" s="511"/>
      <c r="H100" s="511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4.25" customHeight="1">
      <c r="A101" s="511"/>
      <c r="B101" s="511"/>
      <c r="C101" s="511"/>
      <c r="D101" s="512"/>
      <c r="E101" s="511"/>
      <c r="F101" s="512"/>
      <c r="G101" s="511"/>
      <c r="H101" s="511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4.25" customHeight="1">
      <c r="A102" s="511"/>
      <c r="B102" s="511"/>
      <c r="C102" s="511"/>
      <c r="D102" s="512"/>
      <c r="E102" s="511"/>
      <c r="F102" s="512"/>
      <c r="G102" s="511"/>
      <c r="H102" s="511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4.25" customHeight="1">
      <c r="A103" s="511"/>
      <c r="B103" s="511"/>
      <c r="C103" s="511"/>
      <c r="D103" s="512"/>
      <c r="E103" s="511"/>
      <c r="F103" s="512"/>
      <c r="G103" s="511"/>
      <c r="H103" s="511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4.25" customHeight="1">
      <c r="A104" s="511"/>
      <c r="B104" s="511"/>
      <c r="C104" s="511"/>
      <c r="D104" s="512"/>
      <c r="E104" s="511"/>
      <c r="F104" s="512"/>
      <c r="G104" s="511"/>
      <c r="H104" s="511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4.25" customHeight="1">
      <c r="A105" s="511"/>
      <c r="B105" s="511"/>
      <c r="C105" s="511"/>
      <c r="D105" s="512"/>
      <c r="E105" s="511"/>
      <c r="F105" s="512"/>
      <c r="G105" s="511"/>
      <c r="H105" s="511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4.25" customHeight="1">
      <c r="A106" s="511"/>
      <c r="B106" s="511"/>
      <c r="C106" s="511"/>
      <c r="D106" s="512"/>
      <c r="E106" s="511"/>
      <c r="F106" s="512"/>
      <c r="G106" s="511"/>
      <c r="H106" s="511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4.25" customHeight="1">
      <c r="A107" s="511"/>
      <c r="B107" s="511"/>
      <c r="C107" s="511"/>
      <c r="D107" s="512"/>
      <c r="E107" s="511"/>
      <c r="F107" s="512"/>
      <c r="G107" s="511"/>
      <c r="H107" s="511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4.25" customHeight="1">
      <c r="A108" s="511"/>
      <c r="B108" s="511"/>
      <c r="C108" s="511"/>
      <c r="D108" s="512"/>
      <c r="E108" s="511"/>
      <c r="F108" s="512"/>
      <c r="G108" s="511"/>
      <c r="H108" s="511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4.25" customHeight="1">
      <c r="A109" s="511"/>
      <c r="B109" s="511"/>
      <c r="C109" s="511"/>
      <c r="D109" s="512"/>
      <c r="E109" s="511"/>
      <c r="F109" s="512"/>
      <c r="G109" s="511"/>
      <c r="H109" s="511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4.25" customHeight="1">
      <c r="A110" s="511"/>
      <c r="B110" s="511"/>
      <c r="C110" s="511"/>
      <c r="D110" s="512"/>
      <c r="E110" s="511"/>
      <c r="F110" s="512"/>
      <c r="G110" s="511"/>
      <c r="H110" s="511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4.25" customHeight="1">
      <c r="A111" s="511"/>
      <c r="B111" s="511"/>
      <c r="C111" s="511"/>
      <c r="D111" s="512"/>
      <c r="E111" s="511"/>
      <c r="F111" s="512"/>
      <c r="G111" s="511"/>
      <c r="H111" s="511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4.25" customHeight="1">
      <c r="A112" s="511"/>
      <c r="B112" s="511"/>
      <c r="C112" s="511"/>
      <c r="D112" s="512"/>
      <c r="E112" s="511"/>
      <c r="F112" s="512"/>
      <c r="G112" s="511"/>
      <c r="H112" s="511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4.25" customHeight="1">
      <c r="A113" s="511"/>
      <c r="B113" s="511"/>
      <c r="C113" s="511"/>
      <c r="D113" s="512"/>
      <c r="E113" s="511"/>
      <c r="F113" s="512"/>
      <c r="G113" s="511"/>
      <c r="H113" s="511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4.25" customHeight="1">
      <c r="A114" s="511"/>
      <c r="B114" s="511"/>
      <c r="C114" s="511"/>
      <c r="D114" s="512"/>
      <c r="E114" s="511"/>
      <c r="F114" s="512"/>
      <c r="G114" s="511"/>
      <c r="H114" s="511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4.25" customHeight="1">
      <c r="A115" s="511"/>
      <c r="B115" s="511"/>
      <c r="C115" s="511"/>
      <c r="D115" s="512"/>
      <c r="E115" s="511"/>
      <c r="F115" s="512"/>
      <c r="G115" s="511"/>
      <c r="H115" s="511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4.25" customHeight="1">
      <c r="A116" s="511"/>
      <c r="B116" s="511"/>
      <c r="C116" s="511"/>
      <c r="D116" s="512"/>
      <c r="E116" s="511"/>
      <c r="F116" s="512"/>
      <c r="G116" s="511"/>
      <c r="H116" s="511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4.25" customHeight="1">
      <c r="A117" s="511"/>
      <c r="B117" s="511"/>
      <c r="C117" s="511"/>
      <c r="D117" s="512"/>
      <c r="E117" s="511"/>
      <c r="F117" s="512"/>
      <c r="G117" s="511"/>
      <c r="H117" s="511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4.25" customHeight="1">
      <c r="A118" s="511"/>
      <c r="B118" s="511"/>
      <c r="C118" s="511"/>
      <c r="D118" s="512"/>
      <c r="E118" s="511"/>
      <c r="F118" s="512"/>
      <c r="G118" s="511"/>
      <c r="H118" s="511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4.25" customHeight="1">
      <c r="A119" s="511"/>
      <c r="B119" s="511"/>
      <c r="C119" s="511"/>
      <c r="D119" s="512"/>
      <c r="E119" s="511"/>
      <c r="F119" s="512"/>
      <c r="G119" s="511"/>
      <c r="H119" s="511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4.25" customHeight="1">
      <c r="A120" s="511"/>
      <c r="B120" s="511"/>
      <c r="C120" s="511"/>
      <c r="D120" s="512"/>
      <c r="E120" s="511"/>
      <c r="F120" s="512"/>
      <c r="G120" s="511"/>
      <c r="H120" s="511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4.25" customHeight="1">
      <c r="A121" s="511"/>
      <c r="B121" s="511"/>
      <c r="C121" s="511"/>
      <c r="D121" s="512"/>
      <c r="E121" s="511"/>
      <c r="F121" s="512"/>
      <c r="G121" s="511"/>
      <c r="H121" s="511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4.25" customHeight="1">
      <c r="A122" s="511"/>
      <c r="B122" s="511"/>
      <c r="C122" s="511"/>
      <c r="D122" s="512"/>
      <c r="E122" s="511"/>
      <c r="F122" s="512"/>
      <c r="G122" s="511"/>
      <c r="H122" s="511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4.25" customHeight="1">
      <c r="A123" s="511"/>
      <c r="B123" s="511"/>
      <c r="C123" s="511"/>
      <c r="D123" s="512"/>
      <c r="E123" s="511"/>
      <c r="F123" s="512"/>
      <c r="G123" s="511"/>
      <c r="H123" s="511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4.25" customHeight="1">
      <c r="A124" s="511"/>
      <c r="B124" s="511"/>
      <c r="C124" s="511"/>
      <c r="D124" s="512"/>
      <c r="E124" s="511"/>
      <c r="F124" s="512"/>
      <c r="G124" s="511"/>
      <c r="H124" s="511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4.25" customHeight="1">
      <c r="A125" s="511"/>
      <c r="B125" s="511"/>
      <c r="C125" s="511"/>
      <c r="D125" s="512"/>
      <c r="E125" s="511"/>
      <c r="F125" s="512"/>
      <c r="G125" s="511"/>
      <c r="H125" s="511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4.25" customHeight="1">
      <c r="A126" s="511"/>
      <c r="B126" s="511"/>
      <c r="C126" s="511"/>
      <c r="D126" s="512"/>
      <c r="E126" s="511"/>
      <c r="F126" s="512"/>
      <c r="G126" s="511"/>
      <c r="H126" s="511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4.25" customHeight="1">
      <c r="A127" s="511"/>
      <c r="B127" s="511"/>
      <c r="C127" s="511"/>
      <c r="D127" s="512"/>
      <c r="E127" s="511"/>
      <c r="F127" s="512"/>
      <c r="G127" s="511"/>
      <c r="H127" s="511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4.25" customHeight="1">
      <c r="A128" s="511"/>
      <c r="B128" s="511"/>
      <c r="C128" s="511"/>
      <c r="D128" s="512"/>
      <c r="E128" s="511"/>
      <c r="F128" s="512"/>
      <c r="G128" s="511"/>
      <c r="H128" s="511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4.25" customHeight="1">
      <c r="A129" s="511"/>
      <c r="B129" s="511"/>
      <c r="C129" s="511"/>
      <c r="D129" s="512"/>
      <c r="E129" s="511"/>
      <c r="F129" s="512"/>
      <c r="G129" s="511"/>
      <c r="H129" s="511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4.25" customHeight="1">
      <c r="A130" s="511"/>
      <c r="B130" s="511"/>
      <c r="C130" s="511"/>
      <c r="D130" s="512"/>
      <c r="E130" s="511"/>
      <c r="F130" s="512"/>
      <c r="G130" s="511"/>
      <c r="H130" s="511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4.25" customHeight="1">
      <c r="A131" s="511"/>
      <c r="B131" s="511"/>
      <c r="C131" s="511"/>
      <c r="D131" s="512"/>
      <c r="E131" s="511"/>
      <c r="F131" s="512"/>
      <c r="G131" s="511"/>
      <c r="H131" s="511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4.25" customHeight="1">
      <c r="A132" s="511"/>
      <c r="B132" s="511"/>
      <c r="C132" s="511"/>
      <c r="D132" s="512"/>
      <c r="E132" s="511"/>
      <c r="F132" s="512"/>
      <c r="G132" s="511"/>
      <c r="H132" s="511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4.25" customHeight="1">
      <c r="A133" s="511"/>
      <c r="B133" s="511"/>
      <c r="C133" s="511"/>
      <c r="D133" s="512"/>
      <c r="E133" s="511"/>
      <c r="F133" s="512"/>
      <c r="G133" s="511"/>
      <c r="H133" s="511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4.25" customHeight="1">
      <c r="A134" s="511"/>
      <c r="B134" s="511"/>
      <c r="C134" s="511"/>
      <c r="D134" s="512"/>
      <c r="E134" s="511"/>
      <c r="F134" s="512"/>
      <c r="G134" s="511"/>
      <c r="H134" s="511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4.25" customHeight="1">
      <c r="A135" s="511"/>
      <c r="B135" s="511"/>
      <c r="C135" s="511"/>
      <c r="D135" s="512"/>
      <c r="E135" s="511"/>
      <c r="F135" s="512"/>
      <c r="G135" s="511"/>
      <c r="H135" s="511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4.25" customHeight="1">
      <c r="A136" s="511"/>
      <c r="B136" s="511"/>
      <c r="C136" s="511"/>
      <c r="D136" s="512"/>
      <c r="E136" s="511"/>
      <c r="F136" s="512"/>
      <c r="G136" s="511"/>
      <c r="H136" s="511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4.25" customHeight="1">
      <c r="A137" s="511"/>
      <c r="B137" s="511"/>
      <c r="C137" s="511"/>
      <c r="D137" s="512"/>
      <c r="E137" s="511"/>
      <c r="F137" s="512"/>
      <c r="G137" s="511"/>
      <c r="H137" s="511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4.25" customHeight="1">
      <c r="A138" s="511"/>
      <c r="B138" s="511"/>
      <c r="C138" s="511"/>
      <c r="D138" s="512"/>
      <c r="E138" s="511"/>
      <c r="F138" s="512"/>
      <c r="G138" s="511"/>
      <c r="H138" s="511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4.25" customHeight="1">
      <c r="A139" s="511"/>
      <c r="B139" s="511"/>
      <c r="C139" s="511"/>
      <c r="D139" s="512"/>
      <c r="E139" s="511"/>
      <c r="F139" s="512"/>
      <c r="G139" s="511"/>
      <c r="H139" s="511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4.25" customHeight="1">
      <c r="A140" s="511"/>
      <c r="B140" s="511"/>
      <c r="C140" s="511"/>
      <c r="D140" s="512"/>
      <c r="E140" s="511"/>
      <c r="F140" s="512"/>
      <c r="G140" s="511"/>
      <c r="H140" s="511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4.25" customHeight="1">
      <c r="A141" s="511"/>
      <c r="B141" s="511"/>
      <c r="C141" s="511"/>
      <c r="D141" s="512"/>
      <c r="E141" s="511"/>
      <c r="F141" s="512"/>
      <c r="G141" s="511"/>
      <c r="H141" s="511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4.25" customHeight="1">
      <c r="A142" s="511"/>
      <c r="B142" s="511"/>
      <c r="C142" s="511"/>
      <c r="D142" s="512"/>
      <c r="E142" s="511"/>
      <c r="F142" s="512"/>
      <c r="G142" s="511"/>
      <c r="H142" s="511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4.25" customHeight="1">
      <c r="A143" s="511"/>
      <c r="B143" s="511"/>
      <c r="C143" s="511"/>
      <c r="D143" s="512"/>
      <c r="E143" s="511"/>
      <c r="F143" s="512"/>
      <c r="G143" s="511"/>
      <c r="H143" s="511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4.25" customHeight="1">
      <c r="A144" s="511"/>
      <c r="B144" s="511"/>
      <c r="C144" s="511"/>
      <c r="D144" s="512"/>
      <c r="E144" s="511"/>
      <c r="F144" s="512"/>
      <c r="G144" s="511"/>
      <c r="H144" s="511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4.25" customHeight="1">
      <c r="A145" s="511"/>
      <c r="B145" s="511"/>
      <c r="C145" s="511"/>
      <c r="D145" s="512"/>
      <c r="E145" s="511"/>
      <c r="F145" s="512"/>
      <c r="G145" s="511"/>
      <c r="H145" s="511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4.25" customHeight="1">
      <c r="A146" s="511"/>
      <c r="B146" s="511"/>
      <c r="C146" s="511"/>
      <c r="D146" s="512"/>
      <c r="E146" s="511"/>
      <c r="F146" s="512"/>
      <c r="G146" s="511"/>
      <c r="H146" s="511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4.25" customHeight="1">
      <c r="A147" s="511"/>
      <c r="B147" s="511"/>
      <c r="C147" s="511"/>
      <c r="D147" s="512"/>
      <c r="E147" s="511"/>
      <c r="F147" s="512"/>
      <c r="G147" s="511"/>
      <c r="H147" s="511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4.25" customHeight="1">
      <c r="A148" s="511"/>
      <c r="B148" s="511"/>
      <c r="C148" s="511"/>
      <c r="D148" s="512"/>
      <c r="E148" s="511"/>
      <c r="F148" s="512"/>
      <c r="G148" s="511"/>
      <c r="H148" s="511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4.25" customHeight="1">
      <c r="A149" s="511"/>
      <c r="B149" s="511"/>
      <c r="C149" s="511"/>
      <c r="D149" s="512"/>
      <c r="E149" s="511"/>
      <c r="F149" s="512"/>
      <c r="G149" s="511"/>
      <c r="H149" s="511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4.25" customHeight="1">
      <c r="A150" s="511"/>
      <c r="B150" s="511"/>
      <c r="C150" s="511"/>
      <c r="D150" s="512"/>
      <c r="E150" s="511"/>
      <c r="F150" s="512"/>
      <c r="G150" s="511"/>
      <c r="H150" s="511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4.25" customHeight="1">
      <c r="A151" s="511"/>
      <c r="B151" s="511"/>
      <c r="C151" s="511"/>
      <c r="D151" s="512"/>
      <c r="E151" s="511"/>
      <c r="F151" s="512"/>
      <c r="G151" s="511"/>
      <c r="H151" s="511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4.25" customHeight="1">
      <c r="A152" s="511"/>
      <c r="B152" s="511"/>
      <c r="C152" s="511"/>
      <c r="D152" s="512"/>
      <c r="E152" s="511"/>
      <c r="F152" s="512"/>
      <c r="G152" s="511"/>
      <c r="H152" s="511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4.25" customHeight="1">
      <c r="A153" s="511"/>
      <c r="B153" s="511"/>
      <c r="C153" s="511"/>
      <c r="D153" s="512"/>
      <c r="E153" s="511"/>
      <c r="F153" s="512"/>
      <c r="G153" s="511"/>
      <c r="H153" s="511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4.25" customHeight="1">
      <c r="A154" s="511"/>
      <c r="B154" s="511"/>
      <c r="C154" s="511"/>
      <c r="D154" s="512"/>
      <c r="E154" s="511"/>
      <c r="F154" s="512"/>
      <c r="G154" s="511"/>
      <c r="H154" s="511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4.25" customHeight="1">
      <c r="A155" s="511"/>
      <c r="B155" s="511"/>
      <c r="C155" s="511"/>
      <c r="D155" s="512"/>
      <c r="E155" s="511"/>
      <c r="F155" s="512"/>
      <c r="G155" s="511"/>
      <c r="H155" s="511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4.25" customHeight="1">
      <c r="A156" s="511"/>
      <c r="B156" s="511"/>
      <c r="C156" s="511"/>
      <c r="D156" s="512"/>
      <c r="E156" s="511"/>
      <c r="F156" s="512"/>
      <c r="G156" s="511"/>
      <c r="H156" s="511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4.25" customHeight="1">
      <c r="A157" s="511"/>
      <c r="B157" s="511"/>
      <c r="C157" s="511"/>
      <c r="D157" s="512"/>
      <c r="E157" s="511"/>
      <c r="F157" s="512"/>
      <c r="G157" s="511"/>
      <c r="H157" s="511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4.25" customHeight="1">
      <c r="A158" s="511"/>
      <c r="B158" s="511"/>
      <c r="C158" s="511"/>
      <c r="D158" s="512"/>
      <c r="E158" s="511"/>
      <c r="F158" s="512"/>
      <c r="G158" s="511"/>
      <c r="H158" s="511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4.25" customHeight="1">
      <c r="A159" s="511"/>
      <c r="B159" s="511"/>
      <c r="C159" s="511"/>
      <c r="D159" s="512"/>
      <c r="E159" s="511"/>
      <c r="F159" s="512"/>
      <c r="G159" s="511"/>
      <c r="H159" s="511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4.25" customHeight="1">
      <c r="A160" s="511"/>
      <c r="B160" s="511"/>
      <c r="C160" s="511"/>
      <c r="D160" s="512"/>
      <c r="E160" s="511"/>
      <c r="F160" s="512"/>
      <c r="G160" s="511"/>
      <c r="H160" s="511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4.25" customHeight="1">
      <c r="A161" s="511"/>
      <c r="B161" s="511"/>
      <c r="C161" s="511"/>
      <c r="D161" s="512"/>
      <c r="E161" s="511"/>
      <c r="F161" s="512"/>
      <c r="G161" s="511"/>
      <c r="H161" s="511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4.25" customHeight="1">
      <c r="A162" s="511"/>
      <c r="B162" s="511"/>
      <c r="C162" s="511"/>
      <c r="D162" s="512"/>
      <c r="E162" s="511"/>
      <c r="F162" s="512"/>
      <c r="G162" s="511"/>
      <c r="H162" s="511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4.25" customHeight="1">
      <c r="A163" s="511"/>
      <c r="B163" s="511"/>
      <c r="C163" s="511"/>
      <c r="D163" s="512"/>
      <c r="E163" s="511"/>
      <c r="F163" s="512"/>
      <c r="G163" s="511"/>
      <c r="H163" s="511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4.25" customHeight="1">
      <c r="A164" s="511"/>
      <c r="B164" s="511"/>
      <c r="C164" s="511"/>
      <c r="D164" s="512"/>
      <c r="E164" s="511"/>
      <c r="F164" s="512"/>
      <c r="G164" s="511"/>
      <c r="H164" s="511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4.25" customHeight="1">
      <c r="A165" s="511"/>
      <c r="B165" s="511"/>
      <c r="C165" s="511"/>
      <c r="D165" s="512"/>
      <c r="E165" s="511"/>
      <c r="F165" s="512"/>
      <c r="G165" s="511"/>
      <c r="H165" s="511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4.25" customHeight="1">
      <c r="A166" s="511"/>
      <c r="B166" s="511"/>
      <c r="C166" s="511"/>
      <c r="D166" s="512"/>
      <c r="E166" s="511"/>
      <c r="F166" s="512"/>
      <c r="G166" s="511"/>
      <c r="H166" s="511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4.25" customHeight="1">
      <c r="A167" s="511"/>
      <c r="B167" s="511"/>
      <c r="C167" s="511"/>
      <c r="D167" s="512"/>
      <c r="E167" s="511"/>
      <c r="F167" s="512"/>
      <c r="G167" s="511"/>
      <c r="H167" s="511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4.25" customHeight="1">
      <c r="A168" s="511"/>
      <c r="B168" s="511"/>
      <c r="C168" s="511"/>
      <c r="D168" s="512"/>
      <c r="E168" s="511"/>
      <c r="F168" s="512"/>
      <c r="G168" s="511"/>
      <c r="H168" s="511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4.25" customHeight="1">
      <c r="A169" s="511"/>
      <c r="B169" s="511"/>
      <c r="C169" s="511"/>
      <c r="D169" s="512"/>
      <c r="E169" s="511"/>
      <c r="F169" s="512"/>
      <c r="G169" s="511"/>
      <c r="H169" s="511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4.25" customHeight="1">
      <c r="A170" s="511"/>
      <c r="B170" s="511"/>
      <c r="C170" s="511"/>
      <c r="D170" s="512"/>
      <c r="E170" s="511"/>
      <c r="F170" s="512"/>
      <c r="G170" s="511"/>
      <c r="H170" s="511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4.25" customHeight="1">
      <c r="A171" s="511"/>
      <c r="B171" s="511"/>
      <c r="C171" s="511"/>
      <c r="D171" s="512"/>
      <c r="E171" s="511"/>
      <c r="F171" s="512"/>
      <c r="G171" s="511"/>
      <c r="H171" s="511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4.25" customHeight="1">
      <c r="A172" s="511"/>
      <c r="B172" s="511"/>
      <c r="C172" s="511"/>
      <c r="D172" s="512"/>
      <c r="E172" s="511"/>
      <c r="F172" s="512"/>
      <c r="G172" s="511"/>
      <c r="H172" s="511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4.25" customHeight="1">
      <c r="A173" s="511"/>
      <c r="B173" s="511"/>
      <c r="C173" s="511"/>
      <c r="D173" s="512"/>
      <c r="E173" s="511"/>
      <c r="F173" s="512"/>
      <c r="G173" s="511"/>
      <c r="H173" s="511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4.25" customHeight="1">
      <c r="A174" s="511"/>
      <c r="B174" s="511"/>
      <c r="C174" s="511"/>
      <c r="D174" s="512"/>
      <c r="E174" s="511"/>
      <c r="F174" s="512"/>
      <c r="G174" s="511"/>
      <c r="H174" s="511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4.25" customHeight="1">
      <c r="A175" s="511"/>
      <c r="B175" s="511"/>
      <c r="C175" s="511"/>
      <c r="D175" s="512"/>
      <c r="E175" s="511"/>
      <c r="F175" s="512"/>
      <c r="G175" s="511"/>
      <c r="H175" s="511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4.25" customHeight="1">
      <c r="A176" s="511"/>
      <c r="B176" s="511"/>
      <c r="C176" s="511"/>
      <c r="D176" s="512"/>
      <c r="E176" s="511"/>
      <c r="F176" s="512"/>
      <c r="G176" s="511"/>
      <c r="H176" s="511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4.25" customHeight="1">
      <c r="A177" s="511"/>
      <c r="B177" s="511"/>
      <c r="C177" s="511"/>
      <c r="D177" s="512"/>
      <c r="E177" s="511"/>
      <c r="F177" s="512"/>
      <c r="G177" s="511"/>
      <c r="H177" s="511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4.25" customHeight="1">
      <c r="A178" s="511"/>
      <c r="B178" s="511"/>
      <c r="C178" s="511"/>
      <c r="D178" s="512"/>
      <c r="E178" s="511"/>
      <c r="F178" s="512"/>
      <c r="G178" s="511"/>
      <c r="H178" s="511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4.25" customHeight="1">
      <c r="A179" s="511"/>
      <c r="B179" s="511"/>
      <c r="C179" s="511"/>
      <c r="D179" s="512"/>
      <c r="E179" s="511"/>
      <c r="F179" s="512"/>
      <c r="G179" s="511"/>
      <c r="H179" s="511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4.25" customHeight="1">
      <c r="A180" s="511"/>
      <c r="B180" s="511"/>
      <c r="C180" s="511"/>
      <c r="D180" s="512"/>
      <c r="E180" s="511"/>
      <c r="F180" s="512"/>
      <c r="G180" s="511"/>
      <c r="H180" s="511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4.25" customHeight="1">
      <c r="A181" s="511"/>
      <c r="B181" s="511"/>
      <c r="C181" s="511"/>
      <c r="D181" s="512"/>
      <c r="E181" s="511"/>
      <c r="F181" s="512"/>
      <c r="G181" s="511"/>
      <c r="H181" s="511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4.25" customHeight="1">
      <c r="A182" s="511"/>
      <c r="B182" s="511"/>
      <c r="C182" s="511"/>
      <c r="D182" s="512"/>
      <c r="E182" s="511"/>
      <c r="F182" s="512"/>
      <c r="G182" s="511"/>
      <c r="H182" s="511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4.25" customHeight="1">
      <c r="A183" s="511"/>
      <c r="B183" s="511"/>
      <c r="C183" s="511"/>
      <c r="D183" s="512"/>
      <c r="E183" s="511"/>
      <c r="F183" s="512"/>
      <c r="G183" s="511"/>
      <c r="H183" s="511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4.25" customHeight="1">
      <c r="A184" s="511"/>
      <c r="B184" s="511"/>
      <c r="C184" s="511"/>
      <c r="D184" s="512"/>
      <c r="E184" s="511"/>
      <c r="F184" s="512"/>
      <c r="G184" s="511"/>
      <c r="H184" s="511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4.25" customHeight="1">
      <c r="A185" s="511"/>
      <c r="B185" s="511"/>
      <c r="C185" s="511"/>
      <c r="D185" s="512"/>
      <c r="E185" s="511"/>
      <c r="F185" s="512"/>
      <c r="G185" s="511"/>
      <c r="H185" s="511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4.25" customHeight="1">
      <c r="A186" s="511"/>
      <c r="B186" s="511"/>
      <c r="C186" s="511"/>
      <c r="D186" s="512"/>
      <c r="E186" s="511"/>
      <c r="F186" s="512"/>
      <c r="G186" s="511"/>
      <c r="H186" s="511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4.25" customHeight="1">
      <c r="A187" s="511"/>
      <c r="B187" s="511"/>
      <c r="C187" s="511"/>
      <c r="D187" s="512"/>
      <c r="E187" s="511"/>
      <c r="F187" s="512"/>
      <c r="G187" s="511"/>
      <c r="H187" s="511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4.25" customHeight="1">
      <c r="A188" s="511"/>
      <c r="B188" s="511"/>
      <c r="C188" s="511"/>
      <c r="D188" s="512"/>
      <c r="E188" s="511"/>
      <c r="F188" s="512"/>
      <c r="G188" s="511"/>
      <c r="H188" s="511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4.25" customHeight="1">
      <c r="A189" s="511"/>
      <c r="B189" s="511"/>
      <c r="C189" s="511"/>
      <c r="D189" s="512"/>
      <c r="E189" s="511"/>
      <c r="F189" s="512"/>
      <c r="G189" s="511"/>
      <c r="H189" s="511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4.25" customHeight="1">
      <c r="A190" s="511"/>
      <c r="B190" s="511"/>
      <c r="C190" s="511"/>
      <c r="D190" s="512"/>
      <c r="E190" s="511"/>
      <c r="F190" s="512"/>
      <c r="G190" s="511"/>
      <c r="H190" s="511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4.25" customHeight="1">
      <c r="A191" s="511"/>
      <c r="B191" s="511"/>
      <c r="C191" s="511"/>
      <c r="D191" s="512"/>
      <c r="E191" s="511"/>
      <c r="F191" s="512"/>
      <c r="G191" s="511"/>
      <c r="H191" s="511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4.25" customHeight="1">
      <c r="A192" s="511"/>
      <c r="B192" s="511"/>
      <c r="C192" s="511"/>
      <c r="D192" s="512"/>
      <c r="E192" s="511"/>
      <c r="F192" s="512"/>
      <c r="G192" s="511"/>
      <c r="H192" s="511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4.25" customHeight="1">
      <c r="A193" s="511"/>
      <c r="B193" s="511"/>
      <c r="C193" s="511"/>
      <c r="D193" s="512"/>
      <c r="E193" s="511"/>
      <c r="F193" s="512"/>
      <c r="G193" s="511"/>
      <c r="H193" s="511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4.25" customHeight="1">
      <c r="A194" s="511"/>
      <c r="B194" s="511"/>
      <c r="C194" s="511"/>
      <c r="D194" s="512"/>
      <c r="E194" s="511"/>
      <c r="F194" s="512"/>
      <c r="G194" s="511"/>
      <c r="H194" s="511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4.25" customHeight="1">
      <c r="A195" s="511"/>
      <c r="B195" s="511"/>
      <c r="C195" s="511"/>
      <c r="D195" s="512"/>
      <c r="E195" s="511"/>
      <c r="F195" s="512"/>
      <c r="G195" s="511"/>
      <c r="H195" s="511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4.25" customHeight="1">
      <c r="A196" s="511"/>
      <c r="B196" s="511"/>
      <c r="C196" s="511"/>
      <c r="D196" s="512"/>
      <c r="E196" s="511"/>
      <c r="F196" s="512"/>
      <c r="G196" s="511"/>
      <c r="H196" s="511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4.25" customHeight="1">
      <c r="A197" s="511"/>
      <c r="B197" s="511"/>
      <c r="C197" s="511"/>
      <c r="D197" s="512"/>
      <c r="E197" s="511"/>
      <c r="F197" s="512"/>
      <c r="G197" s="511"/>
      <c r="H197" s="511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4.25" customHeight="1">
      <c r="A198" s="511"/>
      <c r="B198" s="511"/>
      <c r="C198" s="511"/>
      <c r="D198" s="512"/>
      <c r="E198" s="511"/>
      <c r="F198" s="512"/>
      <c r="G198" s="511"/>
      <c r="H198" s="511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4.25" customHeight="1">
      <c r="A199" s="511"/>
      <c r="B199" s="511"/>
      <c r="C199" s="511"/>
      <c r="D199" s="512"/>
      <c r="E199" s="511"/>
      <c r="F199" s="512"/>
      <c r="G199" s="511"/>
      <c r="H199" s="511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4.25" customHeight="1">
      <c r="A200" s="511"/>
      <c r="B200" s="511"/>
      <c r="C200" s="511"/>
      <c r="D200" s="512"/>
      <c r="E200" s="511"/>
      <c r="F200" s="512"/>
      <c r="G200" s="511"/>
      <c r="H200" s="511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4.25" customHeight="1">
      <c r="A201" s="511"/>
      <c r="B201" s="511"/>
      <c r="C201" s="511"/>
      <c r="D201" s="512"/>
      <c r="E201" s="511"/>
      <c r="F201" s="512"/>
      <c r="G201" s="511"/>
      <c r="H201" s="511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4.25" customHeight="1">
      <c r="A202" s="511"/>
      <c r="B202" s="511"/>
      <c r="C202" s="511"/>
      <c r="D202" s="512"/>
      <c r="E202" s="511"/>
      <c r="F202" s="512"/>
      <c r="G202" s="511"/>
      <c r="H202" s="511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4.25" customHeight="1">
      <c r="A203" s="511"/>
      <c r="B203" s="511"/>
      <c r="C203" s="511"/>
      <c r="D203" s="512"/>
      <c r="E203" s="511"/>
      <c r="F203" s="512"/>
      <c r="G203" s="511"/>
      <c r="H203" s="511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4.25" customHeight="1">
      <c r="A204" s="511"/>
      <c r="B204" s="511"/>
      <c r="C204" s="511"/>
      <c r="D204" s="512"/>
      <c r="E204" s="511"/>
      <c r="F204" s="512"/>
      <c r="G204" s="511"/>
      <c r="H204" s="511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4.25" customHeight="1">
      <c r="A205" s="511"/>
      <c r="B205" s="511"/>
      <c r="C205" s="511"/>
      <c r="D205" s="512"/>
      <c r="E205" s="511"/>
      <c r="F205" s="512"/>
      <c r="G205" s="511"/>
      <c r="H205" s="511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4.25" customHeight="1">
      <c r="A206" s="511"/>
      <c r="B206" s="511"/>
      <c r="C206" s="511"/>
      <c r="D206" s="512"/>
      <c r="E206" s="511"/>
      <c r="F206" s="512"/>
      <c r="G206" s="511"/>
      <c r="H206" s="511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4.25" customHeight="1">
      <c r="A207" s="511"/>
      <c r="B207" s="511"/>
      <c r="C207" s="511"/>
      <c r="D207" s="512"/>
      <c r="E207" s="511"/>
      <c r="F207" s="512"/>
      <c r="G207" s="511"/>
      <c r="H207" s="511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4.25" customHeight="1">
      <c r="A208" s="511"/>
      <c r="B208" s="511"/>
      <c r="C208" s="511"/>
      <c r="D208" s="512"/>
      <c r="E208" s="511"/>
      <c r="F208" s="512"/>
      <c r="G208" s="511"/>
      <c r="H208" s="511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4.25" customHeight="1">
      <c r="A209" s="511"/>
      <c r="B209" s="511"/>
      <c r="C209" s="511"/>
      <c r="D209" s="512"/>
      <c r="E209" s="511"/>
      <c r="F209" s="512"/>
      <c r="G209" s="511"/>
      <c r="H209" s="511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4.25" customHeight="1">
      <c r="A210" s="511"/>
      <c r="B210" s="511"/>
      <c r="C210" s="511"/>
      <c r="D210" s="512"/>
      <c r="E210" s="511"/>
      <c r="F210" s="512"/>
      <c r="G210" s="511"/>
      <c r="H210" s="511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4.25" customHeight="1">
      <c r="A211" s="511"/>
      <c r="B211" s="511"/>
      <c r="C211" s="511"/>
      <c r="D211" s="512"/>
      <c r="E211" s="511"/>
      <c r="F211" s="512"/>
      <c r="G211" s="511"/>
      <c r="H211" s="511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4.25" customHeight="1">
      <c r="A212" s="511"/>
      <c r="B212" s="511"/>
      <c r="C212" s="511"/>
      <c r="D212" s="512"/>
      <c r="E212" s="511"/>
      <c r="F212" s="512"/>
      <c r="G212" s="511"/>
      <c r="H212" s="511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4.25" customHeight="1">
      <c r="A213" s="511"/>
      <c r="B213" s="511"/>
      <c r="C213" s="511"/>
      <c r="D213" s="512"/>
      <c r="E213" s="511"/>
      <c r="F213" s="512"/>
      <c r="G213" s="511"/>
      <c r="H213" s="511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4.25" customHeight="1">
      <c r="A214" s="511"/>
      <c r="B214" s="511"/>
      <c r="C214" s="511"/>
      <c r="D214" s="512"/>
      <c r="E214" s="511"/>
      <c r="F214" s="512"/>
      <c r="G214" s="511"/>
      <c r="H214" s="511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4.25" customHeight="1">
      <c r="A215" s="511"/>
      <c r="B215" s="511"/>
      <c r="C215" s="511"/>
      <c r="D215" s="512"/>
      <c r="E215" s="511"/>
      <c r="F215" s="512"/>
      <c r="G215" s="511"/>
      <c r="H215" s="511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4.25" customHeight="1">
      <c r="A216" s="511"/>
      <c r="B216" s="511"/>
      <c r="C216" s="511"/>
      <c r="D216" s="512"/>
      <c r="E216" s="511"/>
      <c r="F216" s="512"/>
      <c r="G216" s="511"/>
      <c r="H216" s="511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4.25" customHeight="1">
      <c r="A217" s="511"/>
      <c r="B217" s="511"/>
      <c r="C217" s="511"/>
      <c r="D217" s="512"/>
      <c r="E217" s="511"/>
      <c r="F217" s="512"/>
      <c r="G217" s="511"/>
      <c r="H217" s="511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4.25" customHeight="1">
      <c r="A218" s="511"/>
      <c r="B218" s="511"/>
      <c r="C218" s="511"/>
      <c r="D218" s="512"/>
      <c r="E218" s="511"/>
      <c r="F218" s="512"/>
      <c r="G218" s="511"/>
      <c r="H218" s="511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4.25" customHeight="1">
      <c r="A219" s="511"/>
      <c r="B219" s="511"/>
      <c r="C219" s="511"/>
      <c r="D219" s="512"/>
      <c r="E219" s="511"/>
      <c r="F219" s="512"/>
      <c r="G219" s="511"/>
      <c r="H219" s="511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4.25" customHeight="1">
      <c r="A220" s="511"/>
      <c r="B220" s="511"/>
      <c r="C220" s="511"/>
      <c r="D220" s="512"/>
      <c r="E220" s="511"/>
      <c r="F220" s="512"/>
      <c r="G220" s="511"/>
      <c r="H220" s="511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4.25" customHeight="1">
      <c r="A221" s="511"/>
      <c r="B221" s="511"/>
      <c r="C221" s="511"/>
      <c r="D221" s="512"/>
      <c r="E221" s="511"/>
      <c r="F221" s="512"/>
      <c r="G221" s="511"/>
      <c r="H221" s="511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4.25" customHeight="1">
      <c r="A222" s="511"/>
      <c r="B222" s="511"/>
      <c r="C222" s="511"/>
      <c r="D222" s="512"/>
      <c r="E222" s="511"/>
      <c r="F222" s="512"/>
      <c r="G222" s="511"/>
      <c r="H222" s="511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4.25" customHeight="1">
      <c r="A223" s="511"/>
      <c r="B223" s="511"/>
      <c r="C223" s="511"/>
      <c r="D223" s="512"/>
      <c r="E223" s="511"/>
      <c r="F223" s="512"/>
      <c r="G223" s="511"/>
      <c r="H223" s="511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4.25" customHeight="1">
      <c r="A224" s="511"/>
      <c r="B224" s="511"/>
      <c r="C224" s="511"/>
      <c r="D224" s="512"/>
      <c r="E224" s="511"/>
      <c r="F224" s="512"/>
      <c r="G224" s="511"/>
      <c r="H224" s="511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4.25" customHeight="1">
      <c r="A225" s="511"/>
      <c r="B225" s="511"/>
      <c r="C225" s="511"/>
      <c r="D225" s="512"/>
      <c r="E225" s="511"/>
      <c r="F225" s="512"/>
      <c r="G225" s="511"/>
      <c r="H225" s="511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4.25" customHeight="1">
      <c r="A226" s="511"/>
      <c r="B226" s="511"/>
      <c r="C226" s="511"/>
      <c r="D226" s="512"/>
      <c r="E226" s="511"/>
      <c r="F226" s="512"/>
      <c r="G226" s="511"/>
      <c r="H226" s="511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4.25" customHeight="1">
      <c r="A227" s="511"/>
      <c r="B227" s="511"/>
      <c r="C227" s="511"/>
      <c r="D227" s="512"/>
      <c r="E227" s="511"/>
      <c r="F227" s="512"/>
      <c r="G227" s="511"/>
      <c r="H227" s="511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4.25" customHeight="1">
      <c r="A228" s="511"/>
      <c r="B228" s="511"/>
      <c r="C228" s="511"/>
      <c r="D228" s="512"/>
      <c r="E228" s="511"/>
      <c r="F228" s="512"/>
      <c r="G228" s="511"/>
      <c r="H228" s="511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4.25" customHeight="1">
      <c r="A229" s="511"/>
      <c r="B229" s="511"/>
      <c r="C229" s="511"/>
      <c r="D229" s="512"/>
      <c r="E229" s="511"/>
      <c r="F229" s="512"/>
      <c r="G229" s="511"/>
      <c r="H229" s="511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4.25" customHeight="1">
      <c r="A230" s="511"/>
      <c r="B230" s="511"/>
      <c r="C230" s="511"/>
      <c r="D230" s="512"/>
      <c r="E230" s="511"/>
      <c r="F230" s="512"/>
      <c r="G230" s="511"/>
      <c r="H230" s="511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4.25" customHeight="1">
      <c r="A231" s="511"/>
      <c r="B231" s="511"/>
      <c r="C231" s="511"/>
      <c r="D231" s="512"/>
      <c r="E231" s="511"/>
      <c r="F231" s="512"/>
      <c r="G231" s="511"/>
      <c r="H231" s="511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4.25" customHeight="1">
      <c r="A232" s="511"/>
      <c r="B232" s="511"/>
      <c r="C232" s="511"/>
      <c r="D232" s="512"/>
      <c r="E232" s="511"/>
      <c r="F232" s="512"/>
      <c r="G232" s="511"/>
      <c r="H232" s="511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4.25" customHeight="1">
      <c r="A233" s="511"/>
      <c r="B233" s="511"/>
      <c r="C233" s="511"/>
      <c r="D233" s="512"/>
      <c r="E233" s="511"/>
      <c r="F233" s="512"/>
      <c r="G233" s="511"/>
      <c r="H233" s="511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4.25" customHeight="1">
      <c r="A234" s="511"/>
      <c r="B234" s="511"/>
      <c r="C234" s="511"/>
      <c r="D234" s="512"/>
      <c r="E234" s="511"/>
      <c r="F234" s="512"/>
      <c r="G234" s="511"/>
      <c r="H234" s="511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4.25" customHeight="1">
      <c r="A235" s="511"/>
      <c r="B235" s="511"/>
      <c r="C235" s="511"/>
      <c r="D235" s="512"/>
      <c r="E235" s="511"/>
      <c r="F235" s="512"/>
      <c r="G235" s="511"/>
      <c r="H235" s="511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4.25" customHeight="1">
      <c r="A236" s="511"/>
      <c r="B236" s="511"/>
      <c r="C236" s="511"/>
      <c r="D236" s="512"/>
      <c r="E236" s="511"/>
      <c r="F236" s="512"/>
      <c r="G236" s="511"/>
      <c r="H236" s="511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4.25" customHeight="1">
      <c r="A237" s="511"/>
      <c r="B237" s="511"/>
      <c r="C237" s="511"/>
      <c r="D237" s="512"/>
      <c r="E237" s="511"/>
      <c r="F237" s="512"/>
      <c r="G237" s="511"/>
      <c r="H237" s="511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4.25" customHeight="1">
      <c r="A238" s="511"/>
      <c r="B238" s="511"/>
      <c r="C238" s="511"/>
      <c r="D238" s="512"/>
      <c r="E238" s="511"/>
      <c r="F238" s="512"/>
      <c r="G238" s="511"/>
      <c r="H238" s="511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4.25" customHeight="1">
      <c r="A239" s="511"/>
      <c r="B239" s="511"/>
      <c r="C239" s="511"/>
      <c r="D239" s="512"/>
      <c r="E239" s="511"/>
      <c r="F239" s="512"/>
      <c r="G239" s="511"/>
      <c r="H239" s="511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4.25" customHeight="1">
      <c r="A240" s="511"/>
      <c r="B240" s="511"/>
      <c r="C240" s="511"/>
      <c r="D240" s="512"/>
      <c r="E240" s="511"/>
      <c r="F240" s="512"/>
      <c r="G240" s="511"/>
      <c r="H240" s="511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4.25" customHeight="1">
      <c r="A241" s="511"/>
      <c r="B241" s="511"/>
      <c r="C241" s="511"/>
      <c r="D241" s="512"/>
      <c r="E241" s="511"/>
      <c r="F241" s="512"/>
      <c r="G241" s="511"/>
      <c r="H241" s="511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4.25" customHeight="1">
      <c r="A242" s="511"/>
      <c r="B242" s="511"/>
      <c r="C242" s="511"/>
      <c r="D242" s="512"/>
      <c r="E242" s="511"/>
      <c r="F242" s="512"/>
      <c r="G242" s="511"/>
      <c r="H242" s="511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4.25" customHeight="1">
      <c r="A243" s="511"/>
      <c r="B243" s="511"/>
      <c r="C243" s="511"/>
      <c r="D243" s="512"/>
      <c r="E243" s="511"/>
      <c r="F243" s="512"/>
      <c r="G243" s="511"/>
      <c r="H243" s="511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4.25" customHeight="1">
      <c r="A244" s="511"/>
      <c r="B244" s="511"/>
      <c r="C244" s="511"/>
      <c r="D244" s="512"/>
      <c r="E244" s="511"/>
      <c r="F244" s="512"/>
      <c r="G244" s="511"/>
      <c r="H244" s="511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4.25" customHeight="1">
      <c r="A245" s="511"/>
      <c r="B245" s="511"/>
      <c r="C245" s="511"/>
      <c r="D245" s="512"/>
      <c r="E245" s="511"/>
      <c r="F245" s="512"/>
      <c r="G245" s="511"/>
      <c r="H245" s="511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4.25" customHeight="1">
      <c r="A246" s="511"/>
      <c r="B246" s="511"/>
      <c r="C246" s="511"/>
      <c r="D246" s="512"/>
      <c r="E246" s="511"/>
      <c r="F246" s="512"/>
      <c r="G246" s="511"/>
      <c r="H246" s="511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4.25" customHeight="1">
      <c r="A247" s="511"/>
      <c r="B247" s="511"/>
      <c r="C247" s="511"/>
      <c r="D247" s="512"/>
      <c r="E247" s="511"/>
      <c r="F247" s="512"/>
      <c r="G247" s="511"/>
      <c r="H247" s="511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4.25" customHeight="1">
      <c r="A248" s="511"/>
      <c r="B248" s="511"/>
      <c r="C248" s="511"/>
      <c r="D248" s="512"/>
      <c r="E248" s="511"/>
      <c r="F248" s="512"/>
      <c r="G248" s="511"/>
      <c r="H248" s="511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4.25" customHeight="1">
      <c r="A249" s="511"/>
      <c r="B249" s="511"/>
      <c r="C249" s="511"/>
      <c r="D249" s="512"/>
      <c r="E249" s="511"/>
      <c r="F249" s="512"/>
      <c r="G249" s="511"/>
      <c r="H249" s="511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4.25" customHeight="1">
      <c r="A250" s="511"/>
      <c r="B250" s="511"/>
      <c r="C250" s="511"/>
      <c r="D250" s="512"/>
      <c r="E250" s="511"/>
      <c r="F250" s="512"/>
      <c r="G250" s="511"/>
      <c r="H250" s="511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4.25" customHeight="1">
      <c r="A251" s="511"/>
      <c r="B251" s="511"/>
      <c r="C251" s="511"/>
      <c r="D251" s="512"/>
      <c r="E251" s="511"/>
      <c r="F251" s="512"/>
      <c r="G251" s="511"/>
      <c r="H251" s="511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4.25" customHeight="1">
      <c r="A252" s="511"/>
      <c r="B252" s="511"/>
      <c r="C252" s="511"/>
      <c r="D252" s="512"/>
      <c r="E252" s="511"/>
      <c r="F252" s="512"/>
      <c r="G252" s="511"/>
      <c r="H252" s="511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4.25" customHeight="1">
      <c r="A253" s="511"/>
      <c r="B253" s="511"/>
      <c r="C253" s="511"/>
      <c r="D253" s="512"/>
      <c r="E253" s="511"/>
      <c r="F253" s="512"/>
      <c r="G253" s="511"/>
      <c r="H253" s="511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4.25" customHeight="1">
      <c r="A254" s="511"/>
      <c r="B254" s="511"/>
      <c r="C254" s="511"/>
      <c r="D254" s="512"/>
      <c r="E254" s="511"/>
      <c r="F254" s="512"/>
      <c r="G254" s="511"/>
      <c r="H254" s="511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4.25" customHeight="1">
      <c r="A255" s="511"/>
      <c r="B255" s="511"/>
      <c r="C255" s="511"/>
      <c r="D255" s="512"/>
      <c r="E255" s="511"/>
      <c r="F255" s="512"/>
      <c r="G255" s="511"/>
      <c r="H255" s="511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4.25" customHeight="1">
      <c r="A256" s="511"/>
      <c r="B256" s="511"/>
      <c r="C256" s="511"/>
      <c r="D256" s="512"/>
      <c r="E256" s="511"/>
      <c r="F256" s="512"/>
      <c r="G256" s="511"/>
      <c r="H256" s="511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4.25" customHeight="1">
      <c r="A257" s="511"/>
      <c r="B257" s="511"/>
      <c r="C257" s="511"/>
      <c r="D257" s="512"/>
      <c r="E257" s="511"/>
      <c r="F257" s="512"/>
      <c r="G257" s="511"/>
      <c r="H257" s="511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4.25" customHeight="1">
      <c r="A258" s="511"/>
      <c r="B258" s="511"/>
      <c r="C258" s="511"/>
      <c r="D258" s="512"/>
      <c r="E258" s="511"/>
      <c r="F258" s="512"/>
      <c r="G258" s="511"/>
      <c r="H258" s="511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4.25" customHeight="1">
      <c r="A259" s="511"/>
      <c r="B259" s="511"/>
      <c r="C259" s="511"/>
      <c r="D259" s="512"/>
      <c r="E259" s="511"/>
      <c r="F259" s="512"/>
      <c r="G259" s="511"/>
      <c r="H259" s="511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4.25" customHeight="1">
      <c r="A260" s="511"/>
      <c r="B260" s="511"/>
      <c r="C260" s="511"/>
      <c r="D260" s="512"/>
      <c r="E260" s="511"/>
      <c r="F260" s="512"/>
      <c r="G260" s="511"/>
      <c r="H260" s="511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4.25" customHeight="1">
      <c r="A261" s="511"/>
      <c r="B261" s="511"/>
      <c r="C261" s="511"/>
      <c r="D261" s="512"/>
      <c r="E261" s="511"/>
      <c r="F261" s="512"/>
      <c r="G261" s="511"/>
      <c r="H261" s="511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4.25" customHeight="1">
      <c r="A262" s="511"/>
      <c r="B262" s="511"/>
      <c r="C262" s="511"/>
      <c r="D262" s="512"/>
      <c r="E262" s="511"/>
      <c r="F262" s="512"/>
      <c r="G262" s="511"/>
      <c r="H262" s="511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4.25" customHeight="1">
      <c r="A263" s="511"/>
      <c r="B263" s="511"/>
      <c r="C263" s="511"/>
      <c r="D263" s="512"/>
      <c r="E263" s="511"/>
      <c r="F263" s="512"/>
      <c r="G263" s="511"/>
      <c r="H263" s="511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4.25" customHeight="1">
      <c r="A264" s="511"/>
      <c r="B264" s="511"/>
      <c r="C264" s="511"/>
      <c r="D264" s="512"/>
      <c r="E264" s="511"/>
      <c r="F264" s="512"/>
      <c r="G264" s="511"/>
      <c r="H264" s="511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4.25" customHeight="1">
      <c r="A265" s="511"/>
      <c r="B265" s="511"/>
      <c r="C265" s="511"/>
      <c r="D265" s="512"/>
      <c r="E265" s="511"/>
      <c r="F265" s="512"/>
      <c r="G265" s="511"/>
      <c r="H265" s="511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4.25" customHeight="1">
      <c r="A266" s="511"/>
      <c r="B266" s="511"/>
      <c r="C266" s="511"/>
      <c r="D266" s="512"/>
      <c r="E266" s="511"/>
      <c r="F266" s="512"/>
      <c r="G266" s="511"/>
      <c r="H266" s="511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4.25" customHeight="1">
      <c r="A267" s="511"/>
      <c r="B267" s="511"/>
      <c r="C267" s="511"/>
      <c r="D267" s="512"/>
      <c r="E267" s="511"/>
      <c r="F267" s="512"/>
      <c r="G267" s="511"/>
      <c r="H267" s="511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4.25" customHeight="1">
      <c r="A268" s="511"/>
      <c r="B268" s="511"/>
      <c r="C268" s="511"/>
      <c r="D268" s="512"/>
      <c r="E268" s="511"/>
      <c r="F268" s="512"/>
      <c r="G268" s="511"/>
      <c r="H268" s="511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4.25" customHeight="1">
      <c r="A269" s="511"/>
      <c r="B269" s="511"/>
      <c r="C269" s="511"/>
      <c r="D269" s="512"/>
      <c r="E269" s="511"/>
      <c r="F269" s="512"/>
      <c r="G269" s="511"/>
      <c r="H269" s="511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4.25" customHeight="1">
      <c r="A270" s="511"/>
      <c r="B270" s="511"/>
      <c r="C270" s="511"/>
      <c r="D270" s="512"/>
      <c r="E270" s="511"/>
      <c r="F270" s="512"/>
      <c r="G270" s="511"/>
      <c r="H270" s="511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4.25" customHeight="1">
      <c r="A271" s="511"/>
      <c r="B271" s="511"/>
      <c r="C271" s="511"/>
      <c r="D271" s="512"/>
      <c r="E271" s="511"/>
      <c r="F271" s="512"/>
      <c r="G271" s="511"/>
      <c r="H271" s="511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4.25" customHeight="1">
      <c r="A272" s="511"/>
      <c r="B272" s="511"/>
      <c r="C272" s="511"/>
      <c r="D272" s="512"/>
      <c r="E272" s="511"/>
      <c r="F272" s="512"/>
      <c r="G272" s="511"/>
      <c r="H272" s="511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4.25" customHeight="1">
      <c r="A273" s="511"/>
      <c r="B273" s="511"/>
      <c r="C273" s="511"/>
      <c r="D273" s="512"/>
      <c r="E273" s="511"/>
      <c r="F273" s="512"/>
      <c r="G273" s="511"/>
      <c r="H273" s="511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4.25" customHeight="1">
      <c r="A274" s="511"/>
      <c r="B274" s="511"/>
      <c r="C274" s="511"/>
      <c r="D274" s="512"/>
      <c r="E274" s="511"/>
      <c r="F274" s="512"/>
      <c r="G274" s="511"/>
      <c r="H274" s="511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4.25" customHeight="1">
      <c r="A275" s="511"/>
      <c r="B275" s="511"/>
      <c r="C275" s="511"/>
      <c r="D275" s="512"/>
      <c r="E275" s="511"/>
      <c r="F275" s="512"/>
      <c r="G275" s="511"/>
      <c r="H275" s="511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4.25" customHeight="1">
      <c r="A276" s="511"/>
      <c r="B276" s="511"/>
      <c r="C276" s="511"/>
      <c r="D276" s="512"/>
      <c r="E276" s="511"/>
      <c r="F276" s="512"/>
      <c r="G276" s="511"/>
      <c r="H276" s="511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4.25" customHeight="1">
      <c r="A277" s="511"/>
      <c r="B277" s="511"/>
      <c r="C277" s="511"/>
      <c r="D277" s="512"/>
      <c r="E277" s="511"/>
      <c r="F277" s="512"/>
      <c r="G277" s="511"/>
      <c r="H277" s="511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4.25" customHeight="1">
      <c r="A278" s="511"/>
      <c r="B278" s="511"/>
      <c r="C278" s="511"/>
      <c r="D278" s="512"/>
      <c r="E278" s="511"/>
      <c r="F278" s="512"/>
      <c r="G278" s="511"/>
      <c r="H278" s="511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4.25" customHeight="1">
      <c r="A279" s="511"/>
      <c r="B279" s="511"/>
      <c r="C279" s="511"/>
      <c r="D279" s="512"/>
      <c r="E279" s="511"/>
      <c r="F279" s="512"/>
      <c r="G279" s="511"/>
      <c r="H279" s="511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4.25" customHeight="1">
      <c r="A280" s="511"/>
      <c r="B280" s="511"/>
      <c r="C280" s="511"/>
      <c r="D280" s="512"/>
      <c r="E280" s="511"/>
      <c r="F280" s="512"/>
      <c r="G280" s="511"/>
      <c r="H280" s="511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4.25" customHeight="1">
      <c r="A281" s="511"/>
      <c r="B281" s="511"/>
      <c r="C281" s="511"/>
      <c r="D281" s="512"/>
      <c r="E281" s="511"/>
      <c r="F281" s="512"/>
      <c r="G281" s="511"/>
      <c r="H281" s="511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4.25" customHeight="1">
      <c r="A282" s="511"/>
      <c r="B282" s="511"/>
      <c r="C282" s="511"/>
      <c r="D282" s="512"/>
      <c r="E282" s="511"/>
      <c r="F282" s="512"/>
      <c r="G282" s="511"/>
      <c r="H282" s="511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4.25" customHeight="1">
      <c r="A283" s="511"/>
      <c r="B283" s="511"/>
      <c r="C283" s="511"/>
      <c r="D283" s="512"/>
      <c r="E283" s="511"/>
      <c r="F283" s="512"/>
      <c r="G283" s="511"/>
      <c r="H283" s="511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4.25" customHeight="1">
      <c r="A284" s="511"/>
      <c r="B284" s="511"/>
      <c r="C284" s="511"/>
      <c r="D284" s="512"/>
      <c r="E284" s="511"/>
      <c r="F284" s="512"/>
      <c r="G284" s="511"/>
      <c r="H284" s="511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4.25" customHeight="1">
      <c r="A285" s="511"/>
      <c r="B285" s="511"/>
      <c r="C285" s="511"/>
      <c r="D285" s="512"/>
      <c r="E285" s="511"/>
      <c r="F285" s="512"/>
      <c r="G285" s="511"/>
      <c r="H285" s="511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4.25" customHeight="1">
      <c r="A286" s="511"/>
      <c r="B286" s="511"/>
      <c r="C286" s="511"/>
      <c r="D286" s="512"/>
      <c r="E286" s="511"/>
      <c r="F286" s="512"/>
      <c r="G286" s="511"/>
      <c r="H286" s="511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4.25" customHeight="1">
      <c r="A287" s="511"/>
      <c r="B287" s="511"/>
      <c r="C287" s="511"/>
      <c r="D287" s="512"/>
      <c r="E287" s="511"/>
      <c r="F287" s="512"/>
      <c r="G287" s="511"/>
      <c r="H287" s="511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4.25" customHeight="1">
      <c r="A288" s="511"/>
      <c r="B288" s="511"/>
      <c r="C288" s="511"/>
      <c r="D288" s="512"/>
      <c r="E288" s="511"/>
      <c r="F288" s="512"/>
      <c r="G288" s="511"/>
      <c r="H288" s="511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4.25" customHeight="1">
      <c r="A289" s="511"/>
      <c r="B289" s="511"/>
      <c r="C289" s="511"/>
      <c r="D289" s="512"/>
      <c r="E289" s="511"/>
      <c r="F289" s="512"/>
      <c r="G289" s="511"/>
      <c r="H289" s="511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4.25" customHeight="1">
      <c r="A290" s="511"/>
      <c r="B290" s="511"/>
      <c r="C290" s="511"/>
      <c r="D290" s="512"/>
      <c r="E290" s="511"/>
      <c r="F290" s="512"/>
      <c r="G290" s="511"/>
      <c r="H290" s="511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4.25" customHeight="1">
      <c r="A291" s="511"/>
      <c r="B291" s="511"/>
      <c r="C291" s="511"/>
      <c r="D291" s="512"/>
      <c r="E291" s="511"/>
      <c r="F291" s="512"/>
      <c r="G291" s="511"/>
      <c r="H291" s="511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4.25" customHeight="1">
      <c r="A292" s="511"/>
      <c r="B292" s="511"/>
      <c r="C292" s="511"/>
      <c r="D292" s="512"/>
      <c r="E292" s="511"/>
      <c r="F292" s="512"/>
      <c r="G292" s="511"/>
      <c r="H292" s="511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4.25" customHeight="1">
      <c r="A293" s="511"/>
      <c r="B293" s="511"/>
      <c r="C293" s="511"/>
      <c r="D293" s="512"/>
      <c r="E293" s="511"/>
      <c r="F293" s="512"/>
      <c r="G293" s="511"/>
      <c r="H293" s="511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4.25" customHeight="1">
      <c r="A294" s="511"/>
      <c r="B294" s="511"/>
      <c r="C294" s="511"/>
      <c r="D294" s="512"/>
      <c r="E294" s="511"/>
      <c r="F294" s="512"/>
      <c r="G294" s="511"/>
      <c r="H294" s="511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4.25" customHeight="1">
      <c r="A295" s="511"/>
      <c r="B295" s="511"/>
      <c r="C295" s="511"/>
      <c r="D295" s="512"/>
      <c r="E295" s="511"/>
      <c r="F295" s="512"/>
      <c r="G295" s="511"/>
      <c r="H295" s="511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4.25" customHeight="1">
      <c r="A296" s="511"/>
      <c r="B296" s="511"/>
      <c r="C296" s="511"/>
      <c r="D296" s="512"/>
      <c r="E296" s="511"/>
      <c r="F296" s="512"/>
      <c r="G296" s="511"/>
      <c r="H296" s="511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4.25" customHeight="1">
      <c r="A297" s="511"/>
      <c r="B297" s="511"/>
      <c r="C297" s="511"/>
      <c r="D297" s="512"/>
      <c r="E297" s="511"/>
      <c r="F297" s="512"/>
      <c r="G297" s="511"/>
      <c r="H297" s="511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4.25" customHeight="1">
      <c r="A298" s="511"/>
      <c r="B298" s="511"/>
      <c r="C298" s="511"/>
      <c r="D298" s="512"/>
      <c r="E298" s="511"/>
      <c r="F298" s="512"/>
      <c r="G298" s="511"/>
      <c r="H298" s="511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4.25" customHeight="1">
      <c r="A299" s="511"/>
      <c r="B299" s="511"/>
      <c r="C299" s="511"/>
      <c r="D299" s="512"/>
      <c r="E299" s="511"/>
      <c r="F299" s="512"/>
      <c r="G299" s="511"/>
      <c r="H299" s="511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4.25" customHeight="1">
      <c r="A300" s="511"/>
      <c r="B300" s="511"/>
      <c r="C300" s="511"/>
      <c r="D300" s="512"/>
      <c r="E300" s="511"/>
      <c r="F300" s="512"/>
      <c r="G300" s="511"/>
      <c r="H300" s="511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4.25" customHeight="1">
      <c r="A301" s="511"/>
      <c r="B301" s="511"/>
      <c r="C301" s="511"/>
      <c r="D301" s="512"/>
      <c r="E301" s="511"/>
      <c r="F301" s="512"/>
      <c r="G301" s="511"/>
      <c r="H301" s="511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4.25" customHeight="1">
      <c r="A302" s="511"/>
      <c r="B302" s="511"/>
      <c r="C302" s="511"/>
      <c r="D302" s="512"/>
      <c r="E302" s="511"/>
      <c r="F302" s="512"/>
      <c r="G302" s="511"/>
      <c r="H302" s="511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4.25" customHeight="1">
      <c r="A303" s="511"/>
      <c r="B303" s="511"/>
      <c r="C303" s="511"/>
      <c r="D303" s="512"/>
      <c r="E303" s="511"/>
      <c r="F303" s="512"/>
      <c r="G303" s="511"/>
      <c r="H303" s="511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4.25" customHeight="1">
      <c r="A304" s="511"/>
      <c r="B304" s="511"/>
      <c r="C304" s="511"/>
      <c r="D304" s="512"/>
      <c r="E304" s="511"/>
      <c r="F304" s="512"/>
      <c r="G304" s="511"/>
      <c r="H304" s="511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4.25" customHeight="1">
      <c r="A305" s="511"/>
      <c r="B305" s="511"/>
      <c r="C305" s="511"/>
      <c r="D305" s="512"/>
      <c r="E305" s="511"/>
      <c r="F305" s="512"/>
      <c r="G305" s="511"/>
      <c r="H305" s="511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4.25" customHeight="1">
      <c r="A306" s="511"/>
      <c r="B306" s="511"/>
      <c r="C306" s="511"/>
      <c r="D306" s="512"/>
      <c r="E306" s="511"/>
      <c r="F306" s="512"/>
      <c r="G306" s="511"/>
      <c r="H306" s="511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4.25" customHeight="1">
      <c r="A307" s="511"/>
      <c r="B307" s="511"/>
      <c r="C307" s="511"/>
      <c r="D307" s="512"/>
      <c r="E307" s="511"/>
      <c r="F307" s="512"/>
      <c r="G307" s="511"/>
      <c r="H307" s="511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4.25" customHeight="1">
      <c r="A308" s="511"/>
      <c r="B308" s="511"/>
      <c r="C308" s="511"/>
      <c r="D308" s="512"/>
      <c r="E308" s="511"/>
      <c r="F308" s="512"/>
      <c r="G308" s="511"/>
      <c r="H308" s="511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4.25" customHeight="1">
      <c r="A309" s="511"/>
      <c r="B309" s="511"/>
      <c r="C309" s="511"/>
      <c r="D309" s="512"/>
      <c r="E309" s="511"/>
      <c r="F309" s="512"/>
      <c r="G309" s="511"/>
      <c r="H309" s="511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4.25" customHeight="1">
      <c r="A310" s="511"/>
      <c r="B310" s="511"/>
      <c r="C310" s="511"/>
      <c r="D310" s="512"/>
      <c r="E310" s="511"/>
      <c r="F310" s="512"/>
      <c r="G310" s="511"/>
      <c r="H310" s="511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4.25" customHeight="1">
      <c r="A311" s="511"/>
      <c r="B311" s="511"/>
      <c r="C311" s="511"/>
      <c r="D311" s="512"/>
      <c r="E311" s="511"/>
      <c r="F311" s="512"/>
      <c r="G311" s="511"/>
      <c r="H311" s="511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4.25" customHeight="1">
      <c r="A312" s="511"/>
      <c r="B312" s="511"/>
      <c r="C312" s="511"/>
      <c r="D312" s="512"/>
      <c r="E312" s="511"/>
      <c r="F312" s="512"/>
      <c r="G312" s="511"/>
      <c r="H312" s="511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4.25" customHeight="1">
      <c r="A313" s="511"/>
      <c r="B313" s="511"/>
      <c r="C313" s="511"/>
      <c r="D313" s="512"/>
      <c r="E313" s="511"/>
      <c r="F313" s="512"/>
      <c r="G313" s="511"/>
      <c r="H313" s="511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4.25" customHeight="1">
      <c r="A314" s="511"/>
      <c r="B314" s="511"/>
      <c r="C314" s="511"/>
      <c r="D314" s="512"/>
      <c r="E314" s="511"/>
      <c r="F314" s="512"/>
      <c r="G314" s="511"/>
      <c r="H314" s="511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4.25" customHeight="1">
      <c r="A315" s="511"/>
      <c r="B315" s="511"/>
      <c r="C315" s="511"/>
      <c r="D315" s="512"/>
      <c r="E315" s="511"/>
      <c r="F315" s="512"/>
      <c r="G315" s="511"/>
      <c r="H315" s="511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4.25" customHeight="1">
      <c r="A316" s="511"/>
      <c r="B316" s="511"/>
      <c r="C316" s="511"/>
      <c r="D316" s="512"/>
      <c r="E316" s="511"/>
      <c r="F316" s="512"/>
      <c r="G316" s="511"/>
      <c r="H316" s="511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4.25" customHeight="1">
      <c r="A317" s="511"/>
      <c r="B317" s="511"/>
      <c r="C317" s="511"/>
      <c r="D317" s="512"/>
      <c r="E317" s="511"/>
      <c r="F317" s="512"/>
      <c r="G317" s="511"/>
      <c r="H317" s="511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4.25" customHeight="1">
      <c r="A318" s="511"/>
      <c r="B318" s="511"/>
      <c r="C318" s="511"/>
      <c r="D318" s="512"/>
      <c r="E318" s="511"/>
      <c r="F318" s="512"/>
      <c r="G318" s="511"/>
      <c r="H318" s="511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4.25" customHeight="1">
      <c r="A319" s="511"/>
      <c r="B319" s="511"/>
      <c r="C319" s="511"/>
      <c r="D319" s="512"/>
      <c r="E319" s="511"/>
      <c r="F319" s="512"/>
      <c r="G319" s="511"/>
      <c r="H319" s="511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4.25" customHeight="1">
      <c r="A320" s="511"/>
      <c r="B320" s="511"/>
      <c r="C320" s="511"/>
      <c r="D320" s="512"/>
      <c r="E320" s="511"/>
      <c r="F320" s="512"/>
      <c r="G320" s="511"/>
      <c r="H320" s="511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4.25" customHeight="1">
      <c r="A321" s="511"/>
      <c r="B321" s="511"/>
      <c r="C321" s="511"/>
      <c r="D321" s="512"/>
      <c r="E321" s="511"/>
      <c r="F321" s="512"/>
      <c r="G321" s="511"/>
      <c r="H321" s="511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4.25" customHeight="1">
      <c r="A322" s="511"/>
      <c r="B322" s="511"/>
      <c r="C322" s="511"/>
      <c r="D322" s="512"/>
      <c r="E322" s="511"/>
      <c r="F322" s="512"/>
      <c r="G322" s="511"/>
      <c r="H322" s="511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4.25" customHeight="1">
      <c r="A323" s="511"/>
      <c r="B323" s="511"/>
      <c r="C323" s="511"/>
      <c r="D323" s="512"/>
      <c r="E323" s="511"/>
      <c r="F323" s="512"/>
      <c r="G323" s="511"/>
      <c r="H323" s="511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4.25" customHeight="1">
      <c r="A324" s="511"/>
      <c r="B324" s="511"/>
      <c r="C324" s="511"/>
      <c r="D324" s="512"/>
      <c r="E324" s="511"/>
      <c r="F324" s="512"/>
      <c r="G324" s="511"/>
      <c r="H324" s="511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4.25" customHeight="1">
      <c r="A325" s="511"/>
      <c r="B325" s="511"/>
      <c r="C325" s="511"/>
      <c r="D325" s="512"/>
      <c r="E325" s="511"/>
      <c r="F325" s="512"/>
      <c r="G325" s="511"/>
      <c r="H325" s="511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4.25" customHeight="1">
      <c r="A326" s="511"/>
      <c r="B326" s="511"/>
      <c r="C326" s="511"/>
      <c r="D326" s="512"/>
      <c r="E326" s="511"/>
      <c r="F326" s="512"/>
      <c r="G326" s="511"/>
      <c r="H326" s="511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4.25" customHeight="1">
      <c r="A327" s="511"/>
      <c r="B327" s="511"/>
      <c r="C327" s="511"/>
      <c r="D327" s="512"/>
      <c r="E327" s="511"/>
      <c r="F327" s="512"/>
      <c r="G327" s="511"/>
      <c r="H327" s="511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4.25" customHeight="1">
      <c r="A328" s="511"/>
      <c r="B328" s="511"/>
      <c r="C328" s="511"/>
      <c r="D328" s="512"/>
      <c r="E328" s="511"/>
      <c r="F328" s="512"/>
      <c r="G328" s="511"/>
      <c r="H328" s="511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4.25" customHeight="1">
      <c r="A329" s="511"/>
      <c r="B329" s="511"/>
      <c r="C329" s="511"/>
      <c r="D329" s="512"/>
      <c r="E329" s="511"/>
      <c r="F329" s="512"/>
      <c r="G329" s="511"/>
      <c r="H329" s="511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4.25" customHeight="1">
      <c r="A330" s="511"/>
      <c r="B330" s="511"/>
      <c r="C330" s="511"/>
      <c r="D330" s="512"/>
      <c r="E330" s="511"/>
      <c r="F330" s="512"/>
      <c r="G330" s="511"/>
      <c r="H330" s="511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4.25" customHeight="1">
      <c r="A331" s="511"/>
      <c r="B331" s="511"/>
      <c r="C331" s="511"/>
      <c r="D331" s="512"/>
      <c r="E331" s="511"/>
      <c r="F331" s="512"/>
      <c r="G331" s="511"/>
      <c r="H331" s="511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4.25" customHeight="1">
      <c r="A332" s="511"/>
      <c r="B332" s="511"/>
      <c r="C332" s="511"/>
      <c r="D332" s="512"/>
      <c r="E332" s="511"/>
      <c r="F332" s="512"/>
      <c r="G332" s="511"/>
      <c r="H332" s="511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4.25" customHeight="1">
      <c r="A333" s="511"/>
      <c r="B333" s="511"/>
      <c r="C333" s="511"/>
      <c r="D333" s="512"/>
      <c r="E333" s="511"/>
      <c r="F333" s="512"/>
      <c r="G333" s="511"/>
      <c r="H333" s="511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4.25" customHeight="1">
      <c r="A334" s="511"/>
      <c r="B334" s="511"/>
      <c r="C334" s="511"/>
      <c r="D334" s="512"/>
      <c r="E334" s="511"/>
      <c r="F334" s="512"/>
      <c r="G334" s="511"/>
      <c r="H334" s="511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4.25" customHeight="1">
      <c r="A335" s="511"/>
      <c r="B335" s="511"/>
      <c r="C335" s="511"/>
      <c r="D335" s="512"/>
      <c r="E335" s="511"/>
      <c r="F335" s="512"/>
      <c r="G335" s="511"/>
      <c r="H335" s="511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4.25" customHeight="1">
      <c r="A336" s="511"/>
      <c r="B336" s="511"/>
      <c r="C336" s="511"/>
      <c r="D336" s="512"/>
      <c r="E336" s="511"/>
      <c r="F336" s="512"/>
      <c r="G336" s="511"/>
      <c r="H336" s="511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4.25" customHeight="1">
      <c r="A337" s="511"/>
      <c r="B337" s="511"/>
      <c r="C337" s="511"/>
      <c r="D337" s="512"/>
      <c r="E337" s="511"/>
      <c r="F337" s="512"/>
      <c r="G337" s="511"/>
      <c r="H337" s="511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4.25" customHeight="1">
      <c r="A338" s="511"/>
      <c r="B338" s="511"/>
      <c r="C338" s="511"/>
      <c r="D338" s="512"/>
      <c r="E338" s="511"/>
      <c r="F338" s="512"/>
      <c r="G338" s="511"/>
      <c r="H338" s="511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4.25" customHeight="1">
      <c r="A339" s="511"/>
      <c r="B339" s="511"/>
      <c r="C339" s="511"/>
      <c r="D339" s="512"/>
      <c r="E339" s="511"/>
      <c r="F339" s="512"/>
      <c r="G339" s="511"/>
      <c r="H339" s="511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4.25" customHeight="1">
      <c r="A340" s="511"/>
      <c r="B340" s="511"/>
      <c r="C340" s="511"/>
      <c r="D340" s="512"/>
      <c r="E340" s="511"/>
      <c r="F340" s="512"/>
      <c r="G340" s="511"/>
      <c r="H340" s="511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4.25" customHeight="1">
      <c r="A341" s="511"/>
      <c r="B341" s="511"/>
      <c r="C341" s="511"/>
      <c r="D341" s="512"/>
      <c r="E341" s="511"/>
      <c r="F341" s="512"/>
      <c r="G341" s="511"/>
      <c r="H341" s="511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4.25" customHeight="1">
      <c r="A342" s="511"/>
      <c r="B342" s="511"/>
      <c r="C342" s="511"/>
      <c r="D342" s="512"/>
      <c r="E342" s="511"/>
      <c r="F342" s="512"/>
      <c r="G342" s="511"/>
      <c r="H342" s="511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4.25" customHeight="1">
      <c r="A343" s="511"/>
      <c r="B343" s="511"/>
      <c r="C343" s="511"/>
      <c r="D343" s="512"/>
      <c r="E343" s="511"/>
      <c r="F343" s="512"/>
      <c r="G343" s="511"/>
      <c r="H343" s="511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4.25" customHeight="1">
      <c r="A344" s="511"/>
      <c r="B344" s="511"/>
      <c r="C344" s="511"/>
      <c r="D344" s="512"/>
      <c r="E344" s="511"/>
      <c r="F344" s="512"/>
      <c r="G344" s="511"/>
      <c r="H344" s="511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4.25" customHeight="1">
      <c r="A345" s="511"/>
      <c r="B345" s="511"/>
      <c r="C345" s="511"/>
      <c r="D345" s="512"/>
      <c r="E345" s="511"/>
      <c r="F345" s="512"/>
      <c r="G345" s="511"/>
      <c r="H345" s="511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4.25" customHeight="1">
      <c r="A346" s="511"/>
      <c r="B346" s="511"/>
      <c r="C346" s="511"/>
      <c r="D346" s="512"/>
      <c r="E346" s="511"/>
      <c r="F346" s="512"/>
      <c r="G346" s="511"/>
      <c r="H346" s="511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4.25" customHeight="1">
      <c r="A347" s="511"/>
      <c r="B347" s="511"/>
      <c r="C347" s="511"/>
      <c r="D347" s="512"/>
      <c r="E347" s="511"/>
      <c r="F347" s="512"/>
      <c r="G347" s="511"/>
      <c r="H347" s="511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4.25" customHeight="1">
      <c r="A348" s="511"/>
      <c r="B348" s="511"/>
      <c r="C348" s="511"/>
      <c r="D348" s="512"/>
      <c r="E348" s="511"/>
      <c r="F348" s="512"/>
      <c r="G348" s="511"/>
      <c r="H348" s="511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4.25" customHeight="1">
      <c r="A349" s="511"/>
      <c r="B349" s="511"/>
      <c r="C349" s="511"/>
      <c r="D349" s="512"/>
      <c r="E349" s="511"/>
      <c r="F349" s="512"/>
      <c r="G349" s="511"/>
      <c r="H349" s="511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4.25" customHeight="1">
      <c r="A350" s="511"/>
      <c r="B350" s="511"/>
      <c r="C350" s="511"/>
      <c r="D350" s="512"/>
      <c r="E350" s="511"/>
      <c r="F350" s="512"/>
      <c r="G350" s="511"/>
      <c r="H350" s="511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4.25" customHeight="1">
      <c r="A351" s="511"/>
      <c r="B351" s="511"/>
      <c r="C351" s="511"/>
      <c r="D351" s="512"/>
      <c r="E351" s="511"/>
      <c r="F351" s="512"/>
      <c r="G351" s="511"/>
      <c r="H351" s="511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4.25" customHeight="1">
      <c r="A352" s="511"/>
      <c r="B352" s="511"/>
      <c r="C352" s="511"/>
      <c r="D352" s="512"/>
      <c r="E352" s="511"/>
      <c r="F352" s="512"/>
      <c r="G352" s="511"/>
      <c r="H352" s="511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4.25" customHeight="1">
      <c r="A353" s="511"/>
      <c r="B353" s="511"/>
      <c r="C353" s="511"/>
      <c r="D353" s="512"/>
      <c r="E353" s="511"/>
      <c r="F353" s="512"/>
      <c r="G353" s="511"/>
      <c r="H353" s="511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4.25" customHeight="1">
      <c r="A354" s="511"/>
      <c r="B354" s="511"/>
      <c r="C354" s="511"/>
      <c r="D354" s="512"/>
      <c r="E354" s="511"/>
      <c r="F354" s="512"/>
      <c r="G354" s="511"/>
      <c r="H354" s="511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4.25" customHeight="1">
      <c r="A355" s="511"/>
      <c r="B355" s="511"/>
      <c r="C355" s="511"/>
      <c r="D355" s="512"/>
      <c r="E355" s="511"/>
      <c r="F355" s="512"/>
      <c r="G355" s="511"/>
      <c r="H355" s="511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4.25" customHeight="1">
      <c r="A356" s="511"/>
      <c r="B356" s="511"/>
      <c r="C356" s="511"/>
      <c r="D356" s="512"/>
      <c r="E356" s="511"/>
      <c r="F356" s="512"/>
      <c r="G356" s="511"/>
      <c r="H356" s="511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4.25" customHeight="1">
      <c r="A357" s="511"/>
      <c r="B357" s="511"/>
      <c r="C357" s="511"/>
      <c r="D357" s="512"/>
      <c r="E357" s="511"/>
      <c r="F357" s="512"/>
      <c r="G357" s="511"/>
      <c r="H357" s="511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4.25" customHeight="1">
      <c r="A358" s="511"/>
      <c r="B358" s="511"/>
      <c r="C358" s="511"/>
      <c r="D358" s="512"/>
      <c r="E358" s="511"/>
      <c r="F358" s="512"/>
      <c r="G358" s="511"/>
      <c r="H358" s="511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4.25" customHeight="1">
      <c r="A359" s="511"/>
      <c r="B359" s="511"/>
      <c r="C359" s="511"/>
      <c r="D359" s="512"/>
      <c r="E359" s="511"/>
      <c r="F359" s="512"/>
      <c r="G359" s="511"/>
      <c r="H359" s="511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4.25" customHeight="1">
      <c r="A360" s="511"/>
      <c r="B360" s="511"/>
      <c r="C360" s="511"/>
      <c r="D360" s="512"/>
      <c r="E360" s="511"/>
      <c r="F360" s="512"/>
      <c r="G360" s="511"/>
      <c r="H360" s="511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4.25" customHeight="1">
      <c r="A361" s="511"/>
      <c r="B361" s="511"/>
      <c r="C361" s="511"/>
      <c r="D361" s="512"/>
      <c r="E361" s="511"/>
      <c r="F361" s="512"/>
      <c r="G361" s="511"/>
      <c r="H361" s="511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4.25" customHeight="1">
      <c r="A362" s="511"/>
      <c r="B362" s="511"/>
      <c r="C362" s="511"/>
      <c r="D362" s="512"/>
      <c r="E362" s="511"/>
      <c r="F362" s="512"/>
      <c r="G362" s="511"/>
      <c r="H362" s="511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4.25" customHeight="1">
      <c r="A363" s="511"/>
      <c r="B363" s="511"/>
      <c r="C363" s="511"/>
      <c r="D363" s="512"/>
      <c r="E363" s="511"/>
      <c r="F363" s="512"/>
      <c r="G363" s="511"/>
      <c r="H363" s="511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4.25" customHeight="1">
      <c r="A364" s="511"/>
      <c r="B364" s="511"/>
      <c r="C364" s="511"/>
      <c r="D364" s="512"/>
      <c r="E364" s="511"/>
      <c r="F364" s="512"/>
      <c r="G364" s="511"/>
      <c r="H364" s="511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4.25" customHeight="1">
      <c r="A365" s="511"/>
      <c r="B365" s="511"/>
      <c r="C365" s="511"/>
      <c r="D365" s="512"/>
      <c r="E365" s="511"/>
      <c r="F365" s="512"/>
      <c r="G365" s="511"/>
      <c r="H365" s="511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4.25" customHeight="1">
      <c r="A366" s="511"/>
      <c r="B366" s="511"/>
      <c r="C366" s="511"/>
      <c r="D366" s="512"/>
      <c r="E366" s="511"/>
      <c r="F366" s="512"/>
      <c r="G366" s="511"/>
      <c r="H366" s="511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4.25" customHeight="1">
      <c r="A367" s="511"/>
      <c r="B367" s="511"/>
      <c r="C367" s="511"/>
      <c r="D367" s="512"/>
      <c r="E367" s="511"/>
      <c r="F367" s="512"/>
      <c r="G367" s="511"/>
      <c r="H367" s="511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4.25" customHeight="1">
      <c r="A368" s="511"/>
      <c r="B368" s="511"/>
      <c r="C368" s="511"/>
      <c r="D368" s="512"/>
      <c r="E368" s="511"/>
      <c r="F368" s="512"/>
      <c r="G368" s="511"/>
      <c r="H368" s="511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4.25" customHeight="1">
      <c r="A369" s="511"/>
      <c r="B369" s="511"/>
      <c r="C369" s="511"/>
      <c r="D369" s="512"/>
      <c r="E369" s="511"/>
      <c r="F369" s="512"/>
      <c r="G369" s="511"/>
      <c r="H369" s="511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4.25" customHeight="1">
      <c r="A370" s="511"/>
      <c r="B370" s="511"/>
      <c r="C370" s="511"/>
      <c r="D370" s="512"/>
      <c r="E370" s="511"/>
      <c r="F370" s="512"/>
      <c r="G370" s="511"/>
      <c r="H370" s="511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4.25" customHeight="1">
      <c r="A371" s="511"/>
      <c r="B371" s="511"/>
      <c r="C371" s="511"/>
      <c r="D371" s="512"/>
      <c r="E371" s="511"/>
      <c r="F371" s="512"/>
      <c r="G371" s="511"/>
      <c r="H371" s="511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4.25" customHeight="1">
      <c r="A372" s="511"/>
      <c r="B372" s="511"/>
      <c r="C372" s="511"/>
      <c r="D372" s="512"/>
      <c r="E372" s="511"/>
      <c r="F372" s="512"/>
      <c r="G372" s="511"/>
      <c r="H372" s="511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4.25" customHeight="1">
      <c r="A373" s="511"/>
      <c r="B373" s="511"/>
      <c r="C373" s="511"/>
      <c r="D373" s="512"/>
      <c r="E373" s="511"/>
      <c r="F373" s="512"/>
      <c r="G373" s="511"/>
      <c r="H373" s="511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4.25" customHeight="1">
      <c r="A374" s="511"/>
      <c r="B374" s="511"/>
      <c r="C374" s="511"/>
      <c r="D374" s="512"/>
      <c r="E374" s="511"/>
      <c r="F374" s="512"/>
      <c r="G374" s="511"/>
      <c r="H374" s="511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4.25" customHeight="1">
      <c r="A375" s="511"/>
      <c r="B375" s="511"/>
      <c r="C375" s="511"/>
      <c r="D375" s="512"/>
      <c r="E375" s="511"/>
      <c r="F375" s="512"/>
      <c r="G375" s="511"/>
      <c r="H375" s="511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4.25" customHeight="1">
      <c r="A376" s="511"/>
      <c r="B376" s="511"/>
      <c r="C376" s="511"/>
      <c r="D376" s="512"/>
      <c r="E376" s="511"/>
      <c r="F376" s="512"/>
      <c r="G376" s="511"/>
      <c r="H376" s="511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4.25" customHeight="1">
      <c r="A377" s="511"/>
      <c r="B377" s="511"/>
      <c r="C377" s="511"/>
      <c r="D377" s="512"/>
      <c r="E377" s="511"/>
      <c r="F377" s="512"/>
      <c r="G377" s="511"/>
      <c r="H377" s="511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4.25" customHeight="1">
      <c r="A378" s="511"/>
      <c r="B378" s="511"/>
      <c r="C378" s="511"/>
      <c r="D378" s="512"/>
      <c r="E378" s="511"/>
      <c r="F378" s="512"/>
      <c r="G378" s="511"/>
      <c r="H378" s="511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4.25" customHeight="1">
      <c r="A379" s="511"/>
      <c r="B379" s="511"/>
      <c r="C379" s="511"/>
      <c r="D379" s="512"/>
      <c r="E379" s="511"/>
      <c r="F379" s="512"/>
      <c r="G379" s="511"/>
      <c r="H379" s="511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4.25" customHeight="1">
      <c r="A380" s="511"/>
      <c r="B380" s="511"/>
      <c r="C380" s="511"/>
      <c r="D380" s="512"/>
      <c r="E380" s="511"/>
      <c r="F380" s="512"/>
      <c r="G380" s="511"/>
      <c r="H380" s="511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4.25" customHeight="1">
      <c r="A381" s="511"/>
      <c r="B381" s="511"/>
      <c r="C381" s="511"/>
      <c r="D381" s="512"/>
      <c r="E381" s="511"/>
      <c r="F381" s="512"/>
      <c r="G381" s="511"/>
      <c r="H381" s="511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4.25" customHeight="1">
      <c r="A382" s="511"/>
      <c r="B382" s="511"/>
      <c r="C382" s="511"/>
      <c r="D382" s="512"/>
      <c r="E382" s="511"/>
      <c r="F382" s="512"/>
      <c r="G382" s="511"/>
      <c r="H382" s="511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4.25" customHeight="1">
      <c r="A383" s="511"/>
      <c r="B383" s="511"/>
      <c r="C383" s="511"/>
      <c r="D383" s="512"/>
      <c r="E383" s="511"/>
      <c r="F383" s="512"/>
      <c r="G383" s="511"/>
      <c r="H383" s="511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4.25" customHeight="1">
      <c r="A384" s="511"/>
      <c r="B384" s="511"/>
      <c r="C384" s="511"/>
      <c r="D384" s="512"/>
      <c r="E384" s="511"/>
      <c r="F384" s="512"/>
      <c r="G384" s="511"/>
      <c r="H384" s="511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4.25" customHeight="1">
      <c r="A385" s="511"/>
      <c r="B385" s="511"/>
      <c r="C385" s="511"/>
      <c r="D385" s="512"/>
      <c r="E385" s="511"/>
      <c r="F385" s="512"/>
      <c r="G385" s="511"/>
      <c r="H385" s="511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4.25" customHeight="1">
      <c r="A386" s="511"/>
      <c r="B386" s="511"/>
      <c r="C386" s="511"/>
      <c r="D386" s="512"/>
      <c r="E386" s="511"/>
      <c r="F386" s="512"/>
      <c r="G386" s="511"/>
      <c r="H386" s="511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4.25" customHeight="1">
      <c r="A387" s="511"/>
      <c r="B387" s="511"/>
      <c r="C387" s="511"/>
      <c r="D387" s="512"/>
      <c r="E387" s="511"/>
      <c r="F387" s="512"/>
      <c r="G387" s="511"/>
      <c r="H387" s="511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4.25" customHeight="1">
      <c r="A388" s="511"/>
      <c r="B388" s="511"/>
      <c r="C388" s="511"/>
      <c r="D388" s="512"/>
      <c r="E388" s="511"/>
      <c r="F388" s="512"/>
      <c r="G388" s="511"/>
      <c r="H388" s="511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4.25" customHeight="1">
      <c r="A389" s="511"/>
      <c r="B389" s="511"/>
      <c r="C389" s="511"/>
      <c r="D389" s="512"/>
      <c r="E389" s="511"/>
      <c r="F389" s="512"/>
      <c r="G389" s="511"/>
      <c r="H389" s="511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4.25" customHeight="1">
      <c r="A390" s="511"/>
      <c r="B390" s="511"/>
      <c r="C390" s="511"/>
      <c r="D390" s="512"/>
      <c r="E390" s="511"/>
      <c r="F390" s="512"/>
      <c r="G390" s="511"/>
      <c r="H390" s="511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4.25" customHeight="1">
      <c r="A391" s="511"/>
      <c r="B391" s="511"/>
      <c r="C391" s="511"/>
      <c r="D391" s="512"/>
      <c r="E391" s="511"/>
      <c r="F391" s="512"/>
      <c r="G391" s="511"/>
      <c r="H391" s="511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4.25" customHeight="1">
      <c r="A392" s="511"/>
      <c r="B392" s="511"/>
      <c r="C392" s="511"/>
      <c r="D392" s="512"/>
      <c r="E392" s="511"/>
      <c r="F392" s="512"/>
      <c r="G392" s="511"/>
      <c r="H392" s="511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4.25" customHeight="1">
      <c r="A393" s="511"/>
      <c r="B393" s="511"/>
      <c r="C393" s="511"/>
      <c r="D393" s="512"/>
      <c r="E393" s="511"/>
      <c r="F393" s="512"/>
      <c r="G393" s="511"/>
      <c r="H393" s="511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4.25" customHeight="1">
      <c r="A394" s="511"/>
      <c r="B394" s="511"/>
      <c r="C394" s="511"/>
      <c r="D394" s="512"/>
      <c r="E394" s="511"/>
      <c r="F394" s="512"/>
      <c r="G394" s="511"/>
      <c r="H394" s="511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4.25" customHeight="1">
      <c r="A395" s="511"/>
      <c r="B395" s="511"/>
      <c r="C395" s="511"/>
      <c r="D395" s="512"/>
      <c r="E395" s="511"/>
      <c r="F395" s="512"/>
      <c r="G395" s="511"/>
      <c r="H395" s="511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4.25" customHeight="1">
      <c r="A396" s="511"/>
      <c r="B396" s="511"/>
      <c r="C396" s="511"/>
      <c r="D396" s="512"/>
      <c r="E396" s="511"/>
      <c r="F396" s="512"/>
      <c r="G396" s="511"/>
      <c r="H396" s="511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4.25" customHeight="1">
      <c r="A397" s="511"/>
      <c r="B397" s="511"/>
      <c r="C397" s="511"/>
      <c r="D397" s="512"/>
      <c r="E397" s="511"/>
      <c r="F397" s="512"/>
      <c r="G397" s="511"/>
      <c r="H397" s="511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4.25" customHeight="1">
      <c r="A398" s="511"/>
      <c r="B398" s="511"/>
      <c r="C398" s="511"/>
      <c r="D398" s="512"/>
      <c r="E398" s="511"/>
      <c r="F398" s="512"/>
      <c r="G398" s="511"/>
      <c r="H398" s="511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4.25" customHeight="1">
      <c r="A399" s="511"/>
      <c r="B399" s="511"/>
      <c r="C399" s="511"/>
      <c r="D399" s="512"/>
      <c r="E399" s="511"/>
      <c r="F399" s="512"/>
      <c r="G399" s="511"/>
      <c r="H399" s="511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4.25" customHeight="1">
      <c r="A400" s="511"/>
      <c r="B400" s="511"/>
      <c r="C400" s="511"/>
      <c r="D400" s="512"/>
      <c r="E400" s="511"/>
      <c r="F400" s="512"/>
      <c r="G400" s="511"/>
      <c r="H400" s="511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4.25" customHeight="1">
      <c r="A401" s="511"/>
      <c r="B401" s="511"/>
      <c r="C401" s="511"/>
      <c r="D401" s="512"/>
      <c r="E401" s="511"/>
      <c r="F401" s="512"/>
      <c r="G401" s="511"/>
      <c r="H401" s="511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4.25" customHeight="1">
      <c r="A402" s="511"/>
      <c r="B402" s="511"/>
      <c r="C402" s="511"/>
      <c r="D402" s="512"/>
      <c r="E402" s="511"/>
      <c r="F402" s="512"/>
      <c r="G402" s="511"/>
      <c r="H402" s="511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4.25" customHeight="1">
      <c r="A403" s="511"/>
      <c r="B403" s="511"/>
      <c r="C403" s="511"/>
      <c r="D403" s="512"/>
      <c r="E403" s="511"/>
      <c r="F403" s="512"/>
      <c r="G403" s="511"/>
      <c r="H403" s="511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4.25" customHeight="1">
      <c r="A404" s="511"/>
      <c r="B404" s="511"/>
      <c r="C404" s="511"/>
      <c r="D404" s="512"/>
      <c r="E404" s="511"/>
      <c r="F404" s="512"/>
      <c r="G404" s="511"/>
      <c r="H404" s="511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4.25" customHeight="1">
      <c r="A405" s="511"/>
      <c r="B405" s="511"/>
      <c r="C405" s="511"/>
      <c r="D405" s="512"/>
      <c r="E405" s="511"/>
      <c r="F405" s="512"/>
      <c r="G405" s="511"/>
      <c r="H405" s="511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4.25" customHeight="1">
      <c r="A406" s="511"/>
      <c r="B406" s="511"/>
      <c r="C406" s="511"/>
      <c r="D406" s="512"/>
      <c r="E406" s="511"/>
      <c r="F406" s="512"/>
      <c r="G406" s="511"/>
      <c r="H406" s="511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4.25" customHeight="1">
      <c r="A407" s="511"/>
      <c r="B407" s="511"/>
      <c r="C407" s="511"/>
      <c r="D407" s="512"/>
      <c r="E407" s="511"/>
      <c r="F407" s="512"/>
      <c r="G407" s="511"/>
      <c r="H407" s="511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4.25" customHeight="1">
      <c r="A408" s="511"/>
      <c r="B408" s="511"/>
      <c r="C408" s="511"/>
      <c r="D408" s="512"/>
      <c r="E408" s="511"/>
      <c r="F408" s="512"/>
      <c r="G408" s="511"/>
      <c r="H408" s="511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4.25" customHeight="1">
      <c r="A409" s="511"/>
      <c r="B409" s="511"/>
      <c r="C409" s="511"/>
      <c r="D409" s="512"/>
      <c r="E409" s="511"/>
      <c r="F409" s="512"/>
      <c r="G409" s="511"/>
      <c r="H409" s="511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4.25" customHeight="1">
      <c r="A410" s="511"/>
      <c r="B410" s="511"/>
      <c r="C410" s="511"/>
      <c r="D410" s="512"/>
      <c r="E410" s="511"/>
      <c r="F410" s="512"/>
      <c r="G410" s="511"/>
      <c r="H410" s="511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4.25" customHeight="1">
      <c r="A411" s="511"/>
      <c r="B411" s="511"/>
      <c r="C411" s="511"/>
      <c r="D411" s="512"/>
      <c r="E411" s="511"/>
      <c r="F411" s="512"/>
      <c r="G411" s="511"/>
      <c r="H411" s="511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4.25" customHeight="1">
      <c r="A412" s="511"/>
      <c r="B412" s="511"/>
      <c r="C412" s="511"/>
      <c r="D412" s="512"/>
      <c r="E412" s="511"/>
      <c r="F412" s="512"/>
      <c r="G412" s="511"/>
      <c r="H412" s="511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4.25" customHeight="1">
      <c r="A413" s="511"/>
      <c r="B413" s="511"/>
      <c r="C413" s="511"/>
      <c r="D413" s="512"/>
      <c r="E413" s="511"/>
      <c r="F413" s="512"/>
      <c r="G413" s="511"/>
      <c r="H413" s="511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4.25" customHeight="1">
      <c r="A414" s="511"/>
      <c r="B414" s="511"/>
      <c r="C414" s="511"/>
      <c r="D414" s="512"/>
      <c r="E414" s="511"/>
      <c r="F414" s="512"/>
      <c r="G414" s="511"/>
      <c r="H414" s="511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4.25" customHeight="1">
      <c r="A415" s="511"/>
      <c r="B415" s="511"/>
      <c r="C415" s="511"/>
      <c r="D415" s="512"/>
      <c r="E415" s="511"/>
      <c r="F415" s="512"/>
      <c r="G415" s="511"/>
      <c r="H415" s="511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4.25" customHeight="1">
      <c r="A416" s="511"/>
      <c r="B416" s="511"/>
      <c r="C416" s="511"/>
      <c r="D416" s="512"/>
      <c r="E416" s="511"/>
      <c r="F416" s="512"/>
      <c r="G416" s="511"/>
      <c r="H416" s="511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4.25" customHeight="1">
      <c r="A417" s="511"/>
      <c r="B417" s="511"/>
      <c r="C417" s="511"/>
      <c r="D417" s="512"/>
      <c r="E417" s="511"/>
      <c r="F417" s="512"/>
      <c r="G417" s="511"/>
      <c r="H417" s="511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4.25" customHeight="1">
      <c r="A418" s="511"/>
      <c r="B418" s="511"/>
      <c r="C418" s="511"/>
      <c r="D418" s="512"/>
      <c r="E418" s="511"/>
      <c r="F418" s="512"/>
      <c r="G418" s="511"/>
      <c r="H418" s="511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4.25" customHeight="1">
      <c r="A419" s="511"/>
      <c r="B419" s="511"/>
      <c r="C419" s="511"/>
      <c r="D419" s="512"/>
      <c r="E419" s="511"/>
      <c r="F419" s="512"/>
      <c r="G419" s="511"/>
      <c r="H419" s="511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4.25" customHeight="1">
      <c r="A420" s="511"/>
      <c r="B420" s="511"/>
      <c r="C420" s="511"/>
      <c r="D420" s="512"/>
      <c r="E420" s="511"/>
      <c r="F420" s="512"/>
      <c r="G420" s="511"/>
      <c r="H420" s="511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4.25" customHeight="1">
      <c r="A421" s="511"/>
      <c r="B421" s="511"/>
      <c r="C421" s="511"/>
      <c r="D421" s="512"/>
      <c r="E421" s="511"/>
      <c r="F421" s="512"/>
      <c r="G421" s="511"/>
      <c r="H421" s="511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4.25" customHeight="1">
      <c r="A422" s="511"/>
      <c r="B422" s="511"/>
      <c r="C422" s="511"/>
      <c r="D422" s="512"/>
      <c r="E422" s="511"/>
      <c r="F422" s="512"/>
      <c r="G422" s="511"/>
      <c r="H422" s="511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4.25" customHeight="1">
      <c r="A423" s="511"/>
      <c r="B423" s="511"/>
      <c r="C423" s="511"/>
      <c r="D423" s="512"/>
      <c r="E423" s="511"/>
      <c r="F423" s="512"/>
      <c r="G423" s="511"/>
      <c r="H423" s="511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4.25" customHeight="1">
      <c r="A424" s="511"/>
      <c r="B424" s="511"/>
      <c r="C424" s="511"/>
      <c r="D424" s="512"/>
      <c r="E424" s="511"/>
      <c r="F424" s="512"/>
      <c r="G424" s="511"/>
      <c r="H424" s="511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4.25" customHeight="1">
      <c r="A425" s="511"/>
      <c r="B425" s="511"/>
      <c r="C425" s="511"/>
      <c r="D425" s="512"/>
      <c r="E425" s="511"/>
      <c r="F425" s="512"/>
      <c r="G425" s="511"/>
      <c r="H425" s="511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4.25" customHeight="1">
      <c r="A426" s="511"/>
      <c r="B426" s="511"/>
      <c r="C426" s="511"/>
      <c r="D426" s="512"/>
      <c r="E426" s="511"/>
      <c r="F426" s="512"/>
      <c r="G426" s="511"/>
      <c r="H426" s="511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4.25" customHeight="1">
      <c r="A427" s="511"/>
      <c r="B427" s="511"/>
      <c r="C427" s="511"/>
      <c r="D427" s="512"/>
      <c r="E427" s="511"/>
      <c r="F427" s="512"/>
      <c r="G427" s="511"/>
      <c r="H427" s="511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4.25" customHeight="1">
      <c r="A428" s="511"/>
      <c r="B428" s="511"/>
      <c r="C428" s="511"/>
      <c r="D428" s="512"/>
      <c r="E428" s="511"/>
      <c r="F428" s="512"/>
      <c r="G428" s="511"/>
      <c r="H428" s="511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4.25" customHeight="1">
      <c r="A429" s="511"/>
      <c r="B429" s="511"/>
      <c r="C429" s="511"/>
      <c r="D429" s="512"/>
      <c r="E429" s="511"/>
      <c r="F429" s="512"/>
      <c r="G429" s="511"/>
      <c r="H429" s="511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4.25" customHeight="1">
      <c r="A430" s="511"/>
      <c r="B430" s="511"/>
      <c r="C430" s="511"/>
      <c r="D430" s="512"/>
      <c r="E430" s="511"/>
      <c r="F430" s="512"/>
      <c r="G430" s="511"/>
      <c r="H430" s="511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4.25" customHeight="1">
      <c r="A431" s="511"/>
      <c r="B431" s="511"/>
      <c r="C431" s="511"/>
      <c r="D431" s="512"/>
      <c r="E431" s="511"/>
      <c r="F431" s="512"/>
      <c r="G431" s="511"/>
      <c r="H431" s="511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4.25" customHeight="1">
      <c r="A432" s="511"/>
      <c r="B432" s="511"/>
      <c r="C432" s="511"/>
      <c r="D432" s="512"/>
      <c r="E432" s="511"/>
      <c r="F432" s="512"/>
      <c r="G432" s="511"/>
      <c r="H432" s="511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4.25" customHeight="1">
      <c r="A433" s="511"/>
      <c r="B433" s="511"/>
      <c r="C433" s="511"/>
      <c r="D433" s="512"/>
      <c r="E433" s="511"/>
      <c r="F433" s="512"/>
      <c r="G433" s="511"/>
      <c r="H433" s="511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4.25" customHeight="1">
      <c r="A434" s="511"/>
      <c r="B434" s="511"/>
      <c r="C434" s="511"/>
      <c r="D434" s="512"/>
      <c r="E434" s="511"/>
      <c r="F434" s="512"/>
      <c r="G434" s="511"/>
      <c r="H434" s="511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4.25" customHeight="1">
      <c r="A435" s="511"/>
      <c r="B435" s="511"/>
      <c r="C435" s="511"/>
      <c r="D435" s="512"/>
      <c r="E435" s="511"/>
      <c r="F435" s="512"/>
      <c r="G435" s="511"/>
      <c r="H435" s="511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4.25" customHeight="1">
      <c r="A436" s="511"/>
      <c r="B436" s="511"/>
      <c r="C436" s="511"/>
      <c r="D436" s="512"/>
      <c r="E436" s="511"/>
      <c r="F436" s="512"/>
      <c r="G436" s="511"/>
      <c r="H436" s="511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4.25" customHeight="1">
      <c r="A437" s="511"/>
      <c r="B437" s="511"/>
      <c r="C437" s="511"/>
      <c r="D437" s="512"/>
      <c r="E437" s="511"/>
      <c r="F437" s="512"/>
      <c r="G437" s="511"/>
      <c r="H437" s="511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4.25" customHeight="1">
      <c r="A438" s="511"/>
      <c r="B438" s="511"/>
      <c r="C438" s="511"/>
      <c r="D438" s="512"/>
      <c r="E438" s="511"/>
      <c r="F438" s="512"/>
      <c r="G438" s="511"/>
      <c r="H438" s="511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4.25" customHeight="1">
      <c r="A439" s="511"/>
      <c r="B439" s="511"/>
      <c r="C439" s="511"/>
      <c r="D439" s="512"/>
      <c r="E439" s="511"/>
      <c r="F439" s="512"/>
      <c r="G439" s="511"/>
      <c r="H439" s="511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4.25" customHeight="1">
      <c r="A440" s="511"/>
      <c r="B440" s="511"/>
      <c r="C440" s="511"/>
      <c r="D440" s="512"/>
      <c r="E440" s="511"/>
      <c r="F440" s="512"/>
      <c r="G440" s="511"/>
      <c r="H440" s="511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4.25" customHeight="1">
      <c r="A441" s="511"/>
      <c r="B441" s="511"/>
      <c r="C441" s="511"/>
      <c r="D441" s="512"/>
      <c r="E441" s="511"/>
      <c r="F441" s="512"/>
      <c r="G441" s="511"/>
      <c r="H441" s="511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4.25" customHeight="1">
      <c r="A442" s="511"/>
      <c r="B442" s="511"/>
      <c r="C442" s="511"/>
      <c r="D442" s="512"/>
      <c r="E442" s="511"/>
      <c r="F442" s="512"/>
      <c r="G442" s="511"/>
      <c r="H442" s="511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4.25" customHeight="1">
      <c r="A443" s="511"/>
      <c r="B443" s="511"/>
      <c r="C443" s="511"/>
      <c r="D443" s="512"/>
      <c r="E443" s="511"/>
      <c r="F443" s="512"/>
      <c r="G443" s="511"/>
      <c r="H443" s="511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4.25" customHeight="1">
      <c r="A444" s="511"/>
      <c r="B444" s="511"/>
      <c r="C444" s="511"/>
      <c r="D444" s="512"/>
      <c r="E444" s="511"/>
      <c r="F444" s="512"/>
      <c r="G444" s="511"/>
      <c r="H444" s="511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4.25" customHeight="1">
      <c r="A445" s="511"/>
      <c r="B445" s="511"/>
      <c r="C445" s="511"/>
      <c r="D445" s="512"/>
      <c r="E445" s="511"/>
      <c r="F445" s="512"/>
      <c r="G445" s="511"/>
      <c r="H445" s="511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4.25" customHeight="1">
      <c r="A446" s="511"/>
      <c r="B446" s="511"/>
      <c r="C446" s="511"/>
      <c r="D446" s="512"/>
      <c r="E446" s="511"/>
      <c r="F446" s="512"/>
      <c r="G446" s="511"/>
      <c r="H446" s="511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4.25" customHeight="1">
      <c r="A447" s="511"/>
      <c r="B447" s="511"/>
      <c r="C447" s="511"/>
      <c r="D447" s="512"/>
      <c r="E447" s="511"/>
      <c r="F447" s="512"/>
      <c r="G447" s="511"/>
      <c r="H447" s="511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4.25" customHeight="1">
      <c r="A448" s="511"/>
      <c r="B448" s="511"/>
      <c r="C448" s="511"/>
      <c r="D448" s="512"/>
      <c r="E448" s="511"/>
      <c r="F448" s="512"/>
      <c r="G448" s="511"/>
      <c r="H448" s="511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4.25" customHeight="1">
      <c r="A449" s="511"/>
      <c r="B449" s="511"/>
      <c r="C449" s="511"/>
      <c r="D449" s="512"/>
      <c r="E449" s="511"/>
      <c r="F449" s="512"/>
      <c r="G449" s="511"/>
      <c r="H449" s="511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4.25" customHeight="1">
      <c r="A450" s="511"/>
      <c r="B450" s="511"/>
      <c r="C450" s="511"/>
      <c r="D450" s="512"/>
      <c r="E450" s="511"/>
      <c r="F450" s="512"/>
      <c r="G450" s="511"/>
      <c r="H450" s="511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4.25" customHeight="1">
      <c r="A451" s="511"/>
      <c r="B451" s="511"/>
      <c r="C451" s="511"/>
      <c r="D451" s="512"/>
      <c r="E451" s="511"/>
      <c r="F451" s="512"/>
      <c r="G451" s="511"/>
      <c r="H451" s="511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4.25" customHeight="1">
      <c r="A452" s="511"/>
      <c r="B452" s="511"/>
      <c r="C452" s="511"/>
      <c r="D452" s="512"/>
      <c r="E452" s="511"/>
      <c r="F452" s="512"/>
      <c r="G452" s="511"/>
      <c r="H452" s="511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4.25" customHeight="1">
      <c r="A453" s="511"/>
      <c r="B453" s="511"/>
      <c r="C453" s="511"/>
      <c r="D453" s="512"/>
      <c r="E453" s="511"/>
      <c r="F453" s="512"/>
      <c r="G453" s="511"/>
      <c r="H453" s="511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4.25" customHeight="1">
      <c r="A454" s="511"/>
      <c r="B454" s="511"/>
      <c r="C454" s="511"/>
      <c r="D454" s="512"/>
      <c r="E454" s="511"/>
      <c r="F454" s="512"/>
      <c r="G454" s="511"/>
      <c r="H454" s="511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4.25" customHeight="1">
      <c r="A455" s="511"/>
      <c r="B455" s="511"/>
      <c r="C455" s="511"/>
      <c r="D455" s="512"/>
      <c r="E455" s="511"/>
      <c r="F455" s="512"/>
      <c r="G455" s="511"/>
      <c r="H455" s="511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4.25" customHeight="1">
      <c r="A456" s="511"/>
      <c r="B456" s="511"/>
      <c r="C456" s="511"/>
      <c r="D456" s="512"/>
      <c r="E456" s="511"/>
      <c r="F456" s="512"/>
      <c r="G456" s="511"/>
      <c r="H456" s="511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4.25" customHeight="1">
      <c r="A457" s="511"/>
      <c r="B457" s="511"/>
      <c r="C457" s="511"/>
      <c r="D457" s="512"/>
      <c r="E457" s="511"/>
      <c r="F457" s="512"/>
      <c r="G457" s="511"/>
      <c r="H457" s="511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4.25" customHeight="1">
      <c r="A458" s="511"/>
      <c r="B458" s="511"/>
      <c r="C458" s="511"/>
      <c r="D458" s="512"/>
      <c r="E458" s="511"/>
      <c r="F458" s="512"/>
      <c r="G458" s="511"/>
      <c r="H458" s="511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4.25" customHeight="1">
      <c r="A459" s="511"/>
      <c r="B459" s="511"/>
      <c r="C459" s="511"/>
      <c r="D459" s="512"/>
      <c r="E459" s="511"/>
      <c r="F459" s="512"/>
      <c r="G459" s="511"/>
      <c r="H459" s="511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4.25" customHeight="1">
      <c r="A460" s="511"/>
      <c r="B460" s="511"/>
      <c r="C460" s="511"/>
      <c r="D460" s="512"/>
      <c r="E460" s="511"/>
      <c r="F460" s="512"/>
      <c r="G460" s="511"/>
      <c r="H460" s="511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4.25" customHeight="1">
      <c r="A461" s="511"/>
      <c r="B461" s="511"/>
      <c r="C461" s="511"/>
      <c r="D461" s="512"/>
      <c r="E461" s="511"/>
      <c r="F461" s="512"/>
      <c r="G461" s="511"/>
      <c r="H461" s="511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4.25" customHeight="1">
      <c r="A462" s="511"/>
      <c r="B462" s="511"/>
      <c r="C462" s="511"/>
      <c r="D462" s="512"/>
      <c r="E462" s="511"/>
      <c r="F462" s="512"/>
      <c r="G462" s="511"/>
      <c r="H462" s="511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4.25" customHeight="1">
      <c r="A463" s="511"/>
      <c r="B463" s="511"/>
      <c r="C463" s="511"/>
      <c r="D463" s="512"/>
      <c r="E463" s="511"/>
      <c r="F463" s="512"/>
      <c r="G463" s="511"/>
      <c r="H463" s="511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4.25" customHeight="1">
      <c r="A464" s="511"/>
      <c r="B464" s="511"/>
      <c r="C464" s="511"/>
      <c r="D464" s="512"/>
      <c r="E464" s="511"/>
      <c r="F464" s="512"/>
      <c r="G464" s="511"/>
      <c r="H464" s="511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4.25" customHeight="1">
      <c r="A465" s="511"/>
      <c r="B465" s="511"/>
      <c r="C465" s="511"/>
      <c r="D465" s="512"/>
      <c r="E465" s="511"/>
      <c r="F465" s="512"/>
      <c r="G465" s="511"/>
      <c r="H465" s="511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4.25" customHeight="1">
      <c r="A466" s="511"/>
      <c r="B466" s="511"/>
      <c r="C466" s="511"/>
      <c r="D466" s="512"/>
      <c r="E466" s="511"/>
      <c r="F466" s="512"/>
      <c r="G466" s="511"/>
      <c r="H466" s="511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4.25" customHeight="1">
      <c r="A467" s="511"/>
      <c r="B467" s="511"/>
      <c r="C467" s="511"/>
      <c r="D467" s="512"/>
      <c r="E467" s="511"/>
      <c r="F467" s="512"/>
      <c r="G467" s="511"/>
      <c r="H467" s="511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4.25" customHeight="1">
      <c r="A468" s="511"/>
      <c r="B468" s="511"/>
      <c r="C468" s="511"/>
      <c r="D468" s="512"/>
      <c r="E468" s="511"/>
      <c r="F468" s="512"/>
      <c r="G468" s="511"/>
      <c r="H468" s="511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4.25" customHeight="1">
      <c r="A469" s="511"/>
      <c r="B469" s="511"/>
      <c r="C469" s="511"/>
      <c r="D469" s="512"/>
      <c r="E469" s="511"/>
      <c r="F469" s="512"/>
      <c r="G469" s="511"/>
      <c r="H469" s="511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4.25" customHeight="1">
      <c r="A470" s="511"/>
      <c r="B470" s="511"/>
      <c r="C470" s="511"/>
      <c r="D470" s="512"/>
      <c r="E470" s="511"/>
      <c r="F470" s="512"/>
      <c r="G470" s="511"/>
      <c r="H470" s="511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4.25" customHeight="1">
      <c r="A471" s="511"/>
      <c r="B471" s="511"/>
      <c r="C471" s="511"/>
      <c r="D471" s="512"/>
      <c r="E471" s="511"/>
      <c r="F471" s="512"/>
      <c r="G471" s="511"/>
      <c r="H471" s="511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4.25" customHeight="1">
      <c r="A472" s="511"/>
      <c r="B472" s="511"/>
      <c r="C472" s="511"/>
      <c r="D472" s="512"/>
      <c r="E472" s="511"/>
      <c r="F472" s="512"/>
      <c r="G472" s="511"/>
      <c r="H472" s="511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4.25" customHeight="1">
      <c r="A473" s="511"/>
      <c r="B473" s="511"/>
      <c r="C473" s="511"/>
      <c r="D473" s="512"/>
      <c r="E473" s="511"/>
      <c r="F473" s="512"/>
      <c r="G473" s="511"/>
      <c r="H473" s="511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4.25" customHeight="1">
      <c r="A474" s="511"/>
      <c r="B474" s="511"/>
      <c r="C474" s="511"/>
      <c r="D474" s="512"/>
      <c r="E474" s="511"/>
      <c r="F474" s="512"/>
      <c r="G474" s="511"/>
      <c r="H474" s="511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4.25" customHeight="1">
      <c r="A475" s="511"/>
      <c r="B475" s="511"/>
      <c r="C475" s="511"/>
      <c r="D475" s="512"/>
      <c r="E475" s="511"/>
      <c r="F475" s="512"/>
      <c r="G475" s="511"/>
      <c r="H475" s="511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4.25" customHeight="1">
      <c r="A476" s="511"/>
      <c r="B476" s="511"/>
      <c r="C476" s="511"/>
      <c r="D476" s="512"/>
      <c r="E476" s="511"/>
      <c r="F476" s="512"/>
      <c r="G476" s="511"/>
      <c r="H476" s="511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4.25" customHeight="1">
      <c r="A477" s="511"/>
      <c r="B477" s="511"/>
      <c r="C477" s="511"/>
      <c r="D477" s="512"/>
      <c r="E477" s="511"/>
      <c r="F477" s="512"/>
      <c r="G477" s="511"/>
      <c r="H477" s="511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4.25" customHeight="1">
      <c r="A478" s="511"/>
      <c r="B478" s="511"/>
      <c r="C478" s="511"/>
      <c r="D478" s="512"/>
      <c r="E478" s="511"/>
      <c r="F478" s="512"/>
      <c r="G478" s="511"/>
      <c r="H478" s="511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4.25" customHeight="1">
      <c r="A479" s="511"/>
      <c r="B479" s="511"/>
      <c r="C479" s="511"/>
      <c r="D479" s="512"/>
      <c r="E479" s="511"/>
      <c r="F479" s="512"/>
      <c r="G479" s="511"/>
      <c r="H479" s="511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4.25" customHeight="1">
      <c r="A480" s="511"/>
      <c r="B480" s="511"/>
      <c r="C480" s="511"/>
      <c r="D480" s="512"/>
      <c r="E480" s="511"/>
      <c r="F480" s="512"/>
      <c r="G480" s="511"/>
      <c r="H480" s="511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4.25" customHeight="1">
      <c r="A481" s="511"/>
      <c r="B481" s="511"/>
      <c r="C481" s="511"/>
      <c r="D481" s="512"/>
      <c r="E481" s="511"/>
      <c r="F481" s="512"/>
      <c r="G481" s="511"/>
      <c r="H481" s="511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4.25" customHeight="1">
      <c r="A482" s="511"/>
      <c r="B482" s="511"/>
      <c r="C482" s="511"/>
      <c r="D482" s="512"/>
      <c r="E482" s="511"/>
      <c r="F482" s="512"/>
      <c r="G482" s="511"/>
      <c r="H482" s="511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4.25" customHeight="1">
      <c r="A483" s="511"/>
      <c r="B483" s="511"/>
      <c r="C483" s="511"/>
      <c r="D483" s="512"/>
      <c r="E483" s="511"/>
      <c r="F483" s="512"/>
      <c r="G483" s="511"/>
      <c r="H483" s="511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4.25" customHeight="1">
      <c r="A484" s="511"/>
      <c r="B484" s="511"/>
      <c r="C484" s="511"/>
      <c r="D484" s="512"/>
      <c r="E484" s="511"/>
      <c r="F484" s="512"/>
      <c r="G484" s="511"/>
      <c r="H484" s="511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4.25" customHeight="1">
      <c r="A485" s="511"/>
      <c r="B485" s="511"/>
      <c r="C485" s="511"/>
      <c r="D485" s="512"/>
      <c r="E485" s="511"/>
      <c r="F485" s="512"/>
      <c r="G485" s="511"/>
      <c r="H485" s="511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4.25" customHeight="1">
      <c r="A486" s="511"/>
      <c r="B486" s="511"/>
      <c r="C486" s="511"/>
      <c r="D486" s="512"/>
      <c r="E486" s="511"/>
      <c r="F486" s="512"/>
      <c r="G486" s="511"/>
      <c r="H486" s="511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4.25" customHeight="1">
      <c r="A487" s="511"/>
      <c r="B487" s="511"/>
      <c r="C487" s="511"/>
      <c r="D487" s="512"/>
      <c r="E487" s="511"/>
      <c r="F487" s="512"/>
      <c r="G487" s="511"/>
      <c r="H487" s="511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4.25" customHeight="1">
      <c r="A488" s="511"/>
      <c r="B488" s="511"/>
      <c r="C488" s="511"/>
      <c r="D488" s="512"/>
      <c r="E488" s="511"/>
      <c r="F488" s="512"/>
      <c r="G488" s="511"/>
      <c r="H488" s="511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4.25" customHeight="1">
      <c r="A489" s="511"/>
      <c r="B489" s="511"/>
      <c r="C489" s="511"/>
      <c r="D489" s="512"/>
      <c r="E489" s="511"/>
      <c r="F489" s="512"/>
      <c r="G489" s="511"/>
      <c r="H489" s="511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4.25" customHeight="1">
      <c r="A490" s="511"/>
      <c r="B490" s="511"/>
      <c r="C490" s="511"/>
      <c r="D490" s="512"/>
      <c r="E490" s="511"/>
      <c r="F490" s="512"/>
      <c r="G490" s="511"/>
      <c r="H490" s="511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4.25" customHeight="1">
      <c r="A491" s="511"/>
      <c r="B491" s="511"/>
      <c r="C491" s="511"/>
      <c r="D491" s="512"/>
      <c r="E491" s="511"/>
      <c r="F491" s="512"/>
      <c r="G491" s="511"/>
      <c r="H491" s="511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4.25" customHeight="1">
      <c r="A492" s="511"/>
      <c r="B492" s="511"/>
      <c r="C492" s="511"/>
      <c r="D492" s="512"/>
      <c r="E492" s="511"/>
      <c r="F492" s="512"/>
      <c r="G492" s="511"/>
      <c r="H492" s="511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4.25" customHeight="1">
      <c r="A493" s="511"/>
      <c r="B493" s="511"/>
      <c r="C493" s="511"/>
      <c r="D493" s="512"/>
      <c r="E493" s="511"/>
      <c r="F493" s="512"/>
      <c r="G493" s="511"/>
      <c r="H493" s="511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4.25" customHeight="1">
      <c r="A494" s="511"/>
      <c r="B494" s="511"/>
      <c r="C494" s="511"/>
      <c r="D494" s="512"/>
      <c r="E494" s="511"/>
      <c r="F494" s="512"/>
      <c r="G494" s="511"/>
      <c r="H494" s="511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4.25" customHeight="1">
      <c r="A495" s="511"/>
      <c r="B495" s="511"/>
      <c r="C495" s="511"/>
      <c r="D495" s="512"/>
      <c r="E495" s="511"/>
      <c r="F495" s="512"/>
      <c r="G495" s="511"/>
      <c r="H495" s="511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4.25" customHeight="1">
      <c r="A496" s="511"/>
      <c r="B496" s="511"/>
      <c r="C496" s="511"/>
      <c r="D496" s="512"/>
      <c r="E496" s="511"/>
      <c r="F496" s="512"/>
      <c r="G496" s="511"/>
      <c r="H496" s="511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4.25" customHeight="1">
      <c r="A497" s="511"/>
      <c r="B497" s="511"/>
      <c r="C497" s="511"/>
      <c r="D497" s="512"/>
      <c r="E497" s="511"/>
      <c r="F497" s="512"/>
      <c r="G497" s="511"/>
      <c r="H497" s="511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4.25" customHeight="1">
      <c r="A498" s="511"/>
      <c r="B498" s="511"/>
      <c r="C498" s="511"/>
      <c r="D498" s="512"/>
      <c r="E498" s="511"/>
      <c r="F498" s="512"/>
      <c r="G498" s="511"/>
      <c r="H498" s="511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4.25" customHeight="1">
      <c r="A499" s="511"/>
      <c r="B499" s="511"/>
      <c r="C499" s="511"/>
      <c r="D499" s="512"/>
      <c r="E499" s="511"/>
      <c r="F499" s="512"/>
      <c r="G499" s="511"/>
      <c r="H499" s="511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4.25" customHeight="1">
      <c r="A500" s="511"/>
      <c r="B500" s="511"/>
      <c r="C500" s="511"/>
      <c r="D500" s="512"/>
      <c r="E500" s="511"/>
      <c r="F500" s="512"/>
      <c r="G500" s="511"/>
      <c r="H500" s="511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4.25" customHeight="1">
      <c r="A501" s="511"/>
      <c r="B501" s="511"/>
      <c r="C501" s="511"/>
      <c r="D501" s="512"/>
      <c r="E501" s="511"/>
      <c r="F501" s="512"/>
      <c r="G501" s="511"/>
      <c r="H501" s="511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4.25" customHeight="1">
      <c r="A502" s="511"/>
      <c r="B502" s="511"/>
      <c r="C502" s="511"/>
      <c r="D502" s="512"/>
      <c r="E502" s="511"/>
      <c r="F502" s="512"/>
      <c r="G502" s="511"/>
      <c r="H502" s="511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4.25" customHeight="1">
      <c r="A503" s="511"/>
      <c r="B503" s="511"/>
      <c r="C503" s="511"/>
      <c r="D503" s="512"/>
      <c r="E503" s="511"/>
      <c r="F503" s="512"/>
      <c r="G503" s="511"/>
      <c r="H503" s="511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4.25" customHeight="1">
      <c r="A504" s="511"/>
      <c r="B504" s="511"/>
      <c r="C504" s="511"/>
      <c r="D504" s="512"/>
      <c r="E504" s="511"/>
      <c r="F504" s="512"/>
      <c r="G504" s="511"/>
      <c r="H504" s="511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4.25" customHeight="1">
      <c r="A505" s="511"/>
      <c r="B505" s="511"/>
      <c r="C505" s="511"/>
      <c r="D505" s="512"/>
      <c r="E505" s="511"/>
      <c r="F505" s="512"/>
      <c r="G505" s="511"/>
      <c r="H505" s="511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4.25" customHeight="1">
      <c r="A506" s="511"/>
      <c r="B506" s="511"/>
      <c r="C506" s="511"/>
      <c r="D506" s="512"/>
      <c r="E506" s="511"/>
      <c r="F506" s="512"/>
      <c r="G506" s="511"/>
      <c r="H506" s="511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4.25" customHeight="1">
      <c r="A507" s="511"/>
      <c r="B507" s="511"/>
      <c r="C507" s="511"/>
      <c r="D507" s="512"/>
      <c r="E507" s="511"/>
      <c r="F507" s="512"/>
      <c r="G507" s="511"/>
      <c r="H507" s="511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4.25" customHeight="1">
      <c r="A508" s="511"/>
      <c r="B508" s="511"/>
      <c r="C508" s="511"/>
      <c r="D508" s="512"/>
      <c r="E508" s="511"/>
      <c r="F508" s="512"/>
      <c r="G508" s="511"/>
      <c r="H508" s="511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4.25" customHeight="1">
      <c r="A509" s="511"/>
      <c r="B509" s="511"/>
      <c r="C509" s="511"/>
      <c r="D509" s="512"/>
      <c r="E509" s="511"/>
      <c r="F509" s="512"/>
      <c r="G509" s="511"/>
      <c r="H509" s="511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4.25" customHeight="1">
      <c r="A510" s="511"/>
      <c r="B510" s="511"/>
      <c r="C510" s="511"/>
      <c r="D510" s="512"/>
      <c r="E510" s="511"/>
      <c r="F510" s="512"/>
      <c r="G510" s="511"/>
      <c r="H510" s="511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4.25" customHeight="1">
      <c r="A511" s="511"/>
      <c r="B511" s="511"/>
      <c r="C511" s="511"/>
      <c r="D511" s="512"/>
      <c r="E511" s="511"/>
      <c r="F511" s="512"/>
      <c r="G511" s="511"/>
      <c r="H511" s="511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4.25" customHeight="1">
      <c r="A512" s="511"/>
      <c r="B512" s="511"/>
      <c r="C512" s="511"/>
      <c r="D512" s="512"/>
      <c r="E512" s="511"/>
      <c r="F512" s="512"/>
      <c r="G512" s="511"/>
      <c r="H512" s="511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4.25" customHeight="1">
      <c r="A513" s="511"/>
      <c r="B513" s="511"/>
      <c r="C513" s="511"/>
      <c r="D513" s="512"/>
      <c r="E513" s="511"/>
      <c r="F513" s="512"/>
      <c r="G513" s="511"/>
      <c r="H513" s="511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4.25" customHeight="1">
      <c r="A514" s="511"/>
      <c r="B514" s="511"/>
      <c r="C514" s="511"/>
      <c r="D514" s="512"/>
      <c r="E514" s="511"/>
      <c r="F514" s="512"/>
      <c r="G514" s="511"/>
      <c r="H514" s="511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4.25" customHeight="1">
      <c r="A515" s="511"/>
      <c r="B515" s="511"/>
      <c r="C515" s="511"/>
      <c r="D515" s="512"/>
      <c r="E515" s="511"/>
      <c r="F515" s="512"/>
      <c r="G515" s="511"/>
      <c r="H515" s="511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4.25" customHeight="1">
      <c r="A516" s="511"/>
      <c r="B516" s="511"/>
      <c r="C516" s="511"/>
      <c r="D516" s="512"/>
      <c r="E516" s="511"/>
      <c r="F516" s="512"/>
      <c r="G516" s="511"/>
      <c r="H516" s="511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4.25" customHeight="1">
      <c r="A517" s="511"/>
      <c r="B517" s="511"/>
      <c r="C517" s="511"/>
      <c r="D517" s="512"/>
      <c r="E517" s="511"/>
      <c r="F517" s="512"/>
      <c r="G517" s="511"/>
      <c r="H517" s="511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4.25" customHeight="1">
      <c r="A518" s="511"/>
      <c r="B518" s="511"/>
      <c r="C518" s="511"/>
      <c r="D518" s="512"/>
      <c r="E518" s="511"/>
      <c r="F518" s="512"/>
      <c r="G518" s="511"/>
      <c r="H518" s="511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4.25" customHeight="1">
      <c r="A519" s="511"/>
      <c r="B519" s="511"/>
      <c r="C519" s="511"/>
      <c r="D519" s="512"/>
      <c r="E519" s="511"/>
      <c r="F519" s="512"/>
      <c r="G519" s="511"/>
      <c r="H519" s="511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4.25" customHeight="1">
      <c r="A520" s="511"/>
      <c r="B520" s="511"/>
      <c r="C520" s="511"/>
      <c r="D520" s="512"/>
      <c r="E520" s="511"/>
      <c r="F520" s="512"/>
      <c r="G520" s="511"/>
      <c r="H520" s="511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4.25" customHeight="1">
      <c r="A521" s="511"/>
      <c r="B521" s="511"/>
      <c r="C521" s="511"/>
      <c r="D521" s="512"/>
      <c r="E521" s="511"/>
      <c r="F521" s="512"/>
      <c r="G521" s="511"/>
      <c r="H521" s="511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4.25" customHeight="1">
      <c r="A522" s="511"/>
      <c r="B522" s="511"/>
      <c r="C522" s="511"/>
      <c r="D522" s="512"/>
      <c r="E522" s="511"/>
      <c r="F522" s="512"/>
      <c r="G522" s="511"/>
      <c r="H522" s="511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4.25" customHeight="1">
      <c r="A523" s="511"/>
      <c r="B523" s="511"/>
      <c r="C523" s="511"/>
      <c r="D523" s="512"/>
      <c r="E523" s="511"/>
      <c r="F523" s="512"/>
      <c r="G523" s="511"/>
      <c r="H523" s="511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4.25" customHeight="1">
      <c r="A524" s="511"/>
      <c r="B524" s="511"/>
      <c r="C524" s="511"/>
      <c r="D524" s="512"/>
      <c r="E524" s="511"/>
      <c r="F524" s="512"/>
      <c r="G524" s="511"/>
      <c r="H524" s="511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4.25" customHeight="1">
      <c r="A525" s="511"/>
      <c r="B525" s="511"/>
      <c r="C525" s="511"/>
      <c r="D525" s="512"/>
      <c r="E525" s="511"/>
      <c r="F525" s="512"/>
      <c r="G525" s="511"/>
      <c r="H525" s="511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4.25" customHeight="1">
      <c r="A526" s="511"/>
      <c r="B526" s="511"/>
      <c r="C526" s="511"/>
      <c r="D526" s="512"/>
      <c r="E526" s="511"/>
      <c r="F526" s="512"/>
      <c r="G526" s="511"/>
      <c r="H526" s="511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4.25" customHeight="1">
      <c r="A527" s="511"/>
      <c r="B527" s="511"/>
      <c r="C527" s="511"/>
      <c r="D527" s="512"/>
      <c r="E527" s="511"/>
      <c r="F527" s="512"/>
      <c r="G527" s="511"/>
      <c r="H527" s="511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4.25" customHeight="1">
      <c r="A528" s="511"/>
      <c r="B528" s="511"/>
      <c r="C528" s="511"/>
      <c r="D528" s="512"/>
      <c r="E528" s="511"/>
      <c r="F528" s="512"/>
      <c r="G528" s="511"/>
      <c r="H528" s="511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4.25" customHeight="1">
      <c r="A529" s="511"/>
      <c r="B529" s="511"/>
      <c r="C529" s="511"/>
      <c r="D529" s="512"/>
      <c r="E529" s="511"/>
      <c r="F529" s="512"/>
      <c r="G529" s="511"/>
      <c r="H529" s="511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4.25" customHeight="1">
      <c r="A530" s="511"/>
      <c r="B530" s="511"/>
      <c r="C530" s="511"/>
      <c r="D530" s="512"/>
      <c r="E530" s="511"/>
      <c r="F530" s="512"/>
      <c r="G530" s="511"/>
      <c r="H530" s="511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4.25" customHeight="1">
      <c r="A531" s="511"/>
      <c r="B531" s="511"/>
      <c r="C531" s="511"/>
      <c r="D531" s="512"/>
      <c r="E531" s="511"/>
      <c r="F531" s="512"/>
      <c r="G531" s="511"/>
      <c r="H531" s="511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4.25" customHeight="1">
      <c r="A532" s="511"/>
      <c r="B532" s="511"/>
      <c r="C532" s="511"/>
      <c r="D532" s="512"/>
      <c r="E532" s="511"/>
      <c r="F532" s="512"/>
      <c r="G532" s="511"/>
      <c r="H532" s="511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4.25" customHeight="1">
      <c r="A533" s="511"/>
      <c r="B533" s="511"/>
      <c r="C533" s="511"/>
      <c r="D533" s="512"/>
      <c r="E533" s="511"/>
      <c r="F533" s="512"/>
      <c r="G533" s="511"/>
      <c r="H533" s="511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4.25" customHeight="1">
      <c r="A534" s="511"/>
      <c r="B534" s="511"/>
      <c r="C534" s="511"/>
      <c r="D534" s="512"/>
      <c r="E534" s="511"/>
      <c r="F534" s="512"/>
      <c r="G534" s="511"/>
      <c r="H534" s="511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4.25" customHeight="1">
      <c r="A535" s="511"/>
      <c r="B535" s="511"/>
      <c r="C535" s="511"/>
      <c r="D535" s="512"/>
      <c r="E535" s="511"/>
      <c r="F535" s="512"/>
      <c r="G535" s="511"/>
      <c r="H535" s="511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4.25" customHeight="1">
      <c r="A536" s="511"/>
      <c r="B536" s="511"/>
      <c r="C536" s="511"/>
      <c r="D536" s="512"/>
      <c r="E536" s="511"/>
      <c r="F536" s="512"/>
      <c r="G536" s="511"/>
      <c r="H536" s="511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4.25" customHeight="1">
      <c r="A537" s="511"/>
      <c r="B537" s="511"/>
      <c r="C537" s="511"/>
      <c r="D537" s="512"/>
      <c r="E537" s="511"/>
      <c r="F537" s="512"/>
      <c r="G537" s="511"/>
      <c r="H537" s="511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4.25" customHeight="1">
      <c r="A538" s="511"/>
      <c r="B538" s="511"/>
      <c r="C538" s="511"/>
      <c r="D538" s="512"/>
      <c r="E538" s="511"/>
      <c r="F538" s="512"/>
      <c r="G538" s="511"/>
      <c r="H538" s="511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4.25" customHeight="1">
      <c r="A539" s="511"/>
      <c r="B539" s="511"/>
      <c r="C539" s="511"/>
      <c r="D539" s="512"/>
      <c r="E539" s="511"/>
      <c r="F539" s="512"/>
      <c r="G539" s="511"/>
      <c r="H539" s="511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4.25" customHeight="1">
      <c r="A540" s="511"/>
      <c r="B540" s="511"/>
      <c r="C540" s="511"/>
      <c r="D540" s="512"/>
      <c r="E540" s="511"/>
      <c r="F540" s="512"/>
      <c r="G540" s="511"/>
      <c r="H540" s="511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4.25" customHeight="1">
      <c r="A541" s="511"/>
      <c r="B541" s="511"/>
      <c r="C541" s="511"/>
      <c r="D541" s="512"/>
      <c r="E541" s="511"/>
      <c r="F541" s="512"/>
      <c r="G541" s="511"/>
      <c r="H541" s="511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4.25" customHeight="1">
      <c r="A542" s="511"/>
      <c r="B542" s="511"/>
      <c r="C542" s="511"/>
      <c r="D542" s="512"/>
      <c r="E542" s="511"/>
      <c r="F542" s="512"/>
      <c r="G542" s="511"/>
      <c r="H542" s="511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4.25" customHeight="1">
      <c r="A543" s="511"/>
      <c r="B543" s="511"/>
      <c r="C543" s="511"/>
      <c r="D543" s="512"/>
      <c r="E543" s="511"/>
      <c r="F543" s="512"/>
      <c r="G543" s="511"/>
      <c r="H543" s="511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4.25" customHeight="1">
      <c r="A544" s="511"/>
      <c r="B544" s="511"/>
      <c r="C544" s="511"/>
      <c r="D544" s="512"/>
      <c r="E544" s="511"/>
      <c r="F544" s="512"/>
      <c r="G544" s="511"/>
      <c r="H544" s="511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4.25" customHeight="1">
      <c r="A545" s="511"/>
      <c r="B545" s="511"/>
      <c r="C545" s="511"/>
      <c r="D545" s="512"/>
      <c r="E545" s="511"/>
      <c r="F545" s="512"/>
      <c r="G545" s="511"/>
      <c r="H545" s="511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4.25" customHeight="1">
      <c r="A546" s="511"/>
      <c r="B546" s="511"/>
      <c r="C546" s="511"/>
      <c r="D546" s="512"/>
      <c r="E546" s="511"/>
      <c r="F546" s="512"/>
      <c r="G546" s="511"/>
      <c r="H546" s="511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4.25" customHeight="1">
      <c r="A547" s="511"/>
      <c r="B547" s="511"/>
      <c r="C547" s="511"/>
      <c r="D547" s="512"/>
      <c r="E547" s="511"/>
      <c r="F547" s="512"/>
      <c r="G547" s="511"/>
      <c r="H547" s="511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4.25" customHeight="1">
      <c r="A548" s="511"/>
      <c r="B548" s="511"/>
      <c r="C548" s="511"/>
      <c r="D548" s="512"/>
      <c r="E548" s="511"/>
      <c r="F548" s="512"/>
      <c r="G548" s="511"/>
      <c r="H548" s="511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4.25" customHeight="1">
      <c r="A549" s="511"/>
      <c r="B549" s="511"/>
      <c r="C549" s="511"/>
      <c r="D549" s="512"/>
      <c r="E549" s="511"/>
      <c r="F549" s="512"/>
      <c r="G549" s="511"/>
      <c r="H549" s="511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4.25" customHeight="1">
      <c r="A550" s="511"/>
      <c r="B550" s="511"/>
      <c r="C550" s="511"/>
      <c r="D550" s="512"/>
      <c r="E550" s="511"/>
      <c r="F550" s="512"/>
      <c r="G550" s="511"/>
      <c r="H550" s="511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4.25" customHeight="1">
      <c r="A551" s="511"/>
      <c r="B551" s="511"/>
      <c r="C551" s="511"/>
      <c r="D551" s="512"/>
      <c r="E551" s="511"/>
      <c r="F551" s="512"/>
      <c r="G551" s="511"/>
      <c r="H551" s="511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4.25" customHeight="1">
      <c r="A552" s="511"/>
      <c r="B552" s="511"/>
      <c r="C552" s="511"/>
      <c r="D552" s="512"/>
      <c r="E552" s="511"/>
      <c r="F552" s="512"/>
      <c r="G552" s="511"/>
      <c r="H552" s="511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4.25" customHeight="1">
      <c r="A553" s="511"/>
      <c r="B553" s="511"/>
      <c r="C553" s="511"/>
      <c r="D553" s="512"/>
      <c r="E553" s="511"/>
      <c r="F553" s="512"/>
      <c r="G553" s="511"/>
      <c r="H553" s="511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4.25" customHeight="1">
      <c r="A554" s="511"/>
      <c r="B554" s="511"/>
      <c r="C554" s="511"/>
      <c r="D554" s="512"/>
      <c r="E554" s="511"/>
      <c r="F554" s="512"/>
      <c r="G554" s="511"/>
      <c r="H554" s="511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4.25" customHeight="1">
      <c r="A555" s="511"/>
      <c r="B555" s="511"/>
      <c r="C555" s="511"/>
      <c r="D555" s="512"/>
      <c r="E555" s="511"/>
      <c r="F555" s="512"/>
      <c r="G555" s="511"/>
      <c r="H555" s="511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4.25" customHeight="1">
      <c r="A556" s="511"/>
      <c r="B556" s="511"/>
      <c r="C556" s="511"/>
      <c r="D556" s="512"/>
      <c r="E556" s="511"/>
      <c r="F556" s="512"/>
      <c r="G556" s="511"/>
      <c r="H556" s="511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4.25" customHeight="1">
      <c r="A557" s="511"/>
      <c r="B557" s="511"/>
      <c r="C557" s="511"/>
      <c r="D557" s="512"/>
      <c r="E557" s="511"/>
      <c r="F557" s="512"/>
      <c r="G557" s="511"/>
      <c r="H557" s="511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4.25" customHeight="1">
      <c r="A558" s="511"/>
      <c r="B558" s="511"/>
      <c r="C558" s="511"/>
      <c r="D558" s="512"/>
      <c r="E558" s="511"/>
      <c r="F558" s="512"/>
      <c r="G558" s="511"/>
      <c r="H558" s="511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4.25" customHeight="1">
      <c r="A559" s="511"/>
      <c r="B559" s="511"/>
      <c r="C559" s="511"/>
      <c r="D559" s="512"/>
      <c r="E559" s="511"/>
      <c r="F559" s="512"/>
      <c r="G559" s="511"/>
      <c r="H559" s="511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4.25" customHeight="1">
      <c r="A560" s="511"/>
      <c r="B560" s="511"/>
      <c r="C560" s="511"/>
      <c r="D560" s="512"/>
      <c r="E560" s="511"/>
      <c r="F560" s="512"/>
      <c r="G560" s="511"/>
      <c r="H560" s="511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4.25" customHeight="1">
      <c r="A561" s="511"/>
      <c r="B561" s="511"/>
      <c r="C561" s="511"/>
      <c r="D561" s="512"/>
      <c r="E561" s="511"/>
      <c r="F561" s="512"/>
      <c r="G561" s="511"/>
      <c r="H561" s="511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4.25" customHeight="1">
      <c r="A562" s="511"/>
      <c r="B562" s="511"/>
      <c r="C562" s="511"/>
      <c r="D562" s="512"/>
      <c r="E562" s="511"/>
      <c r="F562" s="512"/>
      <c r="G562" s="511"/>
      <c r="H562" s="511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4.25" customHeight="1">
      <c r="A563" s="511"/>
      <c r="B563" s="511"/>
      <c r="C563" s="511"/>
      <c r="D563" s="512"/>
      <c r="E563" s="511"/>
      <c r="F563" s="512"/>
      <c r="G563" s="511"/>
      <c r="H563" s="511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4.25" customHeight="1">
      <c r="A564" s="511"/>
      <c r="B564" s="511"/>
      <c r="C564" s="511"/>
      <c r="D564" s="512"/>
      <c r="E564" s="511"/>
      <c r="F564" s="512"/>
      <c r="G564" s="511"/>
      <c r="H564" s="511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4.25" customHeight="1">
      <c r="A565" s="511"/>
      <c r="B565" s="511"/>
      <c r="C565" s="511"/>
      <c r="D565" s="512"/>
      <c r="E565" s="511"/>
      <c r="F565" s="512"/>
      <c r="G565" s="511"/>
      <c r="H565" s="511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4.25" customHeight="1">
      <c r="A566" s="511"/>
      <c r="B566" s="511"/>
      <c r="C566" s="511"/>
      <c r="D566" s="512"/>
      <c r="E566" s="511"/>
      <c r="F566" s="512"/>
      <c r="G566" s="511"/>
      <c r="H566" s="511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4.25" customHeight="1">
      <c r="A567" s="511"/>
      <c r="B567" s="511"/>
      <c r="C567" s="511"/>
      <c r="D567" s="512"/>
      <c r="E567" s="511"/>
      <c r="F567" s="512"/>
      <c r="G567" s="511"/>
      <c r="H567" s="511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4.25" customHeight="1">
      <c r="A568" s="511"/>
      <c r="B568" s="511"/>
      <c r="C568" s="511"/>
      <c r="D568" s="512"/>
      <c r="E568" s="511"/>
      <c r="F568" s="512"/>
      <c r="G568" s="511"/>
      <c r="H568" s="511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4.25" customHeight="1">
      <c r="A569" s="511"/>
      <c r="B569" s="511"/>
      <c r="C569" s="511"/>
      <c r="D569" s="512"/>
      <c r="E569" s="511"/>
      <c r="F569" s="512"/>
      <c r="G569" s="511"/>
      <c r="H569" s="511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4.25" customHeight="1">
      <c r="A570" s="511"/>
      <c r="B570" s="511"/>
      <c r="C570" s="511"/>
      <c r="D570" s="512"/>
      <c r="E570" s="511"/>
      <c r="F570" s="512"/>
      <c r="G570" s="511"/>
      <c r="H570" s="511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4.25" customHeight="1">
      <c r="A571" s="511"/>
      <c r="B571" s="511"/>
      <c r="C571" s="511"/>
      <c r="D571" s="512"/>
      <c r="E571" s="511"/>
      <c r="F571" s="512"/>
      <c r="G571" s="511"/>
      <c r="H571" s="511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4.25" customHeight="1">
      <c r="A572" s="511"/>
      <c r="B572" s="511"/>
      <c r="C572" s="511"/>
      <c r="D572" s="512"/>
      <c r="E572" s="511"/>
      <c r="F572" s="512"/>
      <c r="G572" s="511"/>
      <c r="H572" s="511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4.25" customHeight="1">
      <c r="A573" s="511"/>
      <c r="B573" s="511"/>
      <c r="C573" s="511"/>
      <c r="D573" s="512"/>
      <c r="E573" s="511"/>
      <c r="F573" s="512"/>
      <c r="G573" s="511"/>
      <c r="H573" s="511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4.25" customHeight="1">
      <c r="A574" s="511"/>
      <c r="B574" s="511"/>
      <c r="C574" s="511"/>
      <c r="D574" s="512"/>
      <c r="E574" s="511"/>
      <c r="F574" s="512"/>
      <c r="G574" s="511"/>
      <c r="H574" s="511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4.25" customHeight="1">
      <c r="A575" s="511"/>
      <c r="B575" s="511"/>
      <c r="C575" s="511"/>
      <c r="D575" s="512"/>
      <c r="E575" s="511"/>
      <c r="F575" s="512"/>
      <c r="G575" s="511"/>
      <c r="H575" s="511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4.25" customHeight="1">
      <c r="A576" s="511"/>
      <c r="B576" s="511"/>
      <c r="C576" s="511"/>
      <c r="D576" s="512"/>
      <c r="E576" s="511"/>
      <c r="F576" s="512"/>
      <c r="G576" s="511"/>
      <c r="H576" s="511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4.25" customHeight="1">
      <c r="A577" s="511"/>
      <c r="B577" s="511"/>
      <c r="C577" s="511"/>
      <c r="D577" s="512"/>
      <c r="E577" s="511"/>
      <c r="F577" s="512"/>
      <c r="G577" s="511"/>
      <c r="H577" s="511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4.25" customHeight="1">
      <c r="A578" s="511"/>
      <c r="B578" s="511"/>
      <c r="C578" s="511"/>
      <c r="D578" s="512"/>
      <c r="E578" s="511"/>
      <c r="F578" s="512"/>
      <c r="G578" s="511"/>
      <c r="H578" s="511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4.25" customHeight="1">
      <c r="A579" s="511"/>
      <c r="B579" s="511"/>
      <c r="C579" s="511"/>
      <c r="D579" s="512"/>
      <c r="E579" s="511"/>
      <c r="F579" s="512"/>
      <c r="G579" s="511"/>
      <c r="H579" s="511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4.25" customHeight="1">
      <c r="A580" s="511"/>
      <c r="B580" s="511"/>
      <c r="C580" s="511"/>
      <c r="D580" s="512"/>
      <c r="E580" s="511"/>
      <c r="F580" s="512"/>
      <c r="G580" s="511"/>
      <c r="H580" s="511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4.25" customHeight="1">
      <c r="A581" s="511"/>
      <c r="B581" s="511"/>
      <c r="C581" s="511"/>
      <c r="D581" s="512"/>
      <c r="E581" s="511"/>
      <c r="F581" s="512"/>
      <c r="G581" s="511"/>
      <c r="H581" s="511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4.25" customHeight="1">
      <c r="A582" s="511"/>
      <c r="B582" s="511"/>
      <c r="C582" s="511"/>
      <c r="D582" s="512"/>
      <c r="E582" s="511"/>
      <c r="F582" s="512"/>
      <c r="G582" s="511"/>
      <c r="H582" s="511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4.25" customHeight="1">
      <c r="A583" s="511"/>
      <c r="B583" s="511"/>
      <c r="C583" s="511"/>
      <c r="D583" s="512"/>
      <c r="E583" s="511"/>
      <c r="F583" s="512"/>
      <c r="G583" s="511"/>
      <c r="H583" s="511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4.25" customHeight="1">
      <c r="A584" s="511"/>
      <c r="B584" s="511"/>
      <c r="C584" s="511"/>
      <c r="D584" s="512"/>
      <c r="E584" s="511"/>
      <c r="F584" s="512"/>
      <c r="G584" s="511"/>
      <c r="H584" s="511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4.25" customHeight="1">
      <c r="A585" s="511"/>
      <c r="B585" s="511"/>
      <c r="C585" s="511"/>
      <c r="D585" s="512"/>
      <c r="E585" s="511"/>
      <c r="F585" s="512"/>
      <c r="G585" s="511"/>
      <c r="H585" s="511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4.25" customHeight="1">
      <c r="A586" s="511"/>
      <c r="B586" s="511"/>
      <c r="C586" s="511"/>
      <c r="D586" s="512"/>
      <c r="E586" s="511"/>
      <c r="F586" s="512"/>
      <c r="G586" s="511"/>
      <c r="H586" s="511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4.25" customHeight="1">
      <c r="A587" s="511"/>
      <c r="B587" s="511"/>
      <c r="C587" s="511"/>
      <c r="D587" s="512"/>
      <c r="E587" s="511"/>
      <c r="F587" s="512"/>
      <c r="G587" s="511"/>
      <c r="H587" s="511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4.25" customHeight="1">
      <c r="A588" s="511"/>
      <c r="B588" s="511"/>
      <c r="C588" s="511"/>
      <c r="D588" s="512"/>
      <c r="E588" s="511"/>
      <c r="F588" s="512"/>
      <c r="G588" s="511"/>
      <c r="H588" s="511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4.25" customHeight="1">
      <c r="A589" s="511"/>
      <c r="B589" s="511"/>
      <c r="C589" s="511"/>
      <c r="D589" s="512"/>
      <c r="E589" s="511"/>
      <c r="F589" s="512"/>
      <c r="G589" s="511"/>
      <c r="H589" s="511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4.25" customHeight="1">
      <c r="A590" s="511"/>
      <c r="B590" s="511"/>
      <c r="C590" s="511"/>
      <c r="D590" s="512"/>
      <c r="E590" s="511"/>
      <c r="F590" s="512"/>
      <c r="G590" s="511"/>
      <c r="H590" s="511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4.25" customHeight="1">
      <c r="A591" s="511"/>
      <c r="B591" s="511"/>
      <c r="C591" s="511"/>
      <c r="D591" s="512"/>
      <c r="E591" s="511"/>
      <c r="F591" s="512"/>
      <c r="G591" s="511"/>
      <c r="H591" s="511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4.25" customHeight="1">
      <c r="A592" s="511"/>
      <c r="B592" s="511"/>
      <c r="C592" s="511"/>
      <c r="D592" s="512"/>
      <c r="E592" s="511"/>
      <c r="F592" s="512"/>
      <c r="G592" s="511"/>
      <c r="H592" s="511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4.25" customHeight="1">
      <c r="A593" s="511"/>
      <c r="B593" s="511"/>
      <c r="C593" s="511"/>
      <c r="D593" s="512"/>
      <c r="E593" s="511"/>
      <c r="F593" s="512"/>
      <c r="G593" s="511"/>
      <c r="H593" s="511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4.25" customHeight="1">
      <c r="A594" s="511"/>
      <c r="B594" s="511"/>
      <c r="C594" s="511"/>
      <c r="D594" s="512"/>
      <c r="E594" s="511"/>
      <c r="F594" s="512"/>
      <c r="G594" s="511"/>
      <c r="H594" s="511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4.25" customHeight="1">
      <c r="A595" s="511"/>
      <c r="B595" s="511"/>
      <c r="C595" s="511"/>
      <c r="D595" s="512"/>
      <c r="E595" s="511"/>
      <c r="F595" s="512"/>
      <c r="G595" s="511"/>
      <c r="H595" s="511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4.25" customHeight="1">
      <c r="A596" s="511"/>
      <c r="B596" s="511"/>
      <c r="C596" s="511"/>
      <c r="D596" s="512"/>
      <c r="E596" s="511"/>
      <c r="F596" s="512"/>
      <c r="G596" s="511"/>
      <c r="H596" s="511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4.25" customHeight="1">
      <c r="A597" s="511"/>
      <c r="B597" s="511"/>
      <c r="C597" s="511"/>
      <c r="D597" s="512"/>
      <c r="E597" s="511"/>
      <c r="F597" s="512"/>
      <c r="G597" s="511"/>
      <c r="H597" s="511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4.25" customHeight="1">
      <c r="A598" s="511"/>
      <c r="B598" s="511"/>
      <c r="C598" s="511"/>
      <c r="D598" s="512"/>
      <c r="E598" s="511"/>
      <c r="F598" s="512"/>
      <c r="G598" s="511"/>
      <c r="H598" s="511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4.25" customHeight="1">
      <c r="A599" s="511"/>
      <c r="B599" s="511"/>
      <c r="C599" s="511"/>
      <c r="D599" s="512"/>
      <c r="E599" s="511"/>
      <c r="F599" s="512"/>
      <c r="G599" s="511"/>
      <c r="H599" s="511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4.25" customHeight="1">
      <c r="A600" s="511"/>
      <c r="B600" s="511"/>
      <c r="C600" s="511"/>
      <c r="D600" s="512"/>
      <c r="E600" s="511"/>
      <c r="F600" s="512"/>
      <c r="G600" s="511"/>
      <c r="H600" s="511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4.25" customHeight="1">
      <c r="A601" s="511"/>
      <c r="B601" s="511"/>
      <c r="C601" s="511"/>
      <c r="D601" s="512"/>
      <c r="E601" s="511"/>
      <c r="F601" s="512"/>
      <c r="G601" s="511"/>
      <c r="H601" s="511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4.25" customHeight="1">
      <c r="A602" s="511"/>
      <c r="B602" s="511"/>
      <c r="C602" s="511"/>
      <c r="D602" s="512"/>
      <c r="E602" s="511"/>
      <c r="F602" s="512"/>
      <c r="G602" s="511"/>
      <c r="H602" s="511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4.25" customHeight="1">
      <c r="A603" s="511"/>
      <c r="B603" s="511"/>
      <c r="C603" s="511"/>
      <c r="D603" s="512"/>
      <c r="E603" s="511"/>
      <c r="F603" s="512"/>
      <c r="G603" s="511"/>
      <c r="H603" s="511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4.25" customHeight="1">
      <c r="A604" s="511"/>
      <c r="B604" s="511"/>
      <c r="C604" s="511"/>
      <c r="D604" s="512"/>
      <c r="E604" s="511"/>
      <c r="F604" s="512"/>
      <c r="G604" s="511"/>
      <c r="H604" s="511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4.25" customHeight="1">
      <c r="A605" s="511"/>
      <c r="B605" s="511"/>
      <c r="C605" s="511"/>
      <c r="D605" s="512"/>
      <c r="E605" s="511"/>
      <c r="F605" s="512"/>
      <c r="G605" s="511"/>
      <c r="H605" s="511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4.25" customHeight="1">
      <c r="A606" s="511"/>
      <c r="B606" s="511"/>
      <c r="C606" s="511"/>
      <c r="D606" s="512"/>
      <c r="E606" s="511"/>
      <c r="F606" s="512"/>
      <c r="G606" s="511"/>
      <c r="H606" s="511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4.25" customHeight="1">
      <c r="A607" s="511"/>
      <c r="B607" s="511"/>
      <c r="C607" s="511"/>
      <c r="D607" s="512"/>
      <c r="E607" s="511"/>
      <c r="F607" s="512"/>
      <c r="G607" s="511"/>
      <c r="H607" s="511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4.25" customHeight="1">
      <c r="A608" s="511"/>
      <c r="B608" s="511"/>
      <c r="C608" s="511"/>
      <c r="D608" s="512"/>
      <c r="E608" s="511"/>
      <c r="F608" s="512"/>
      <c r="G608" s="511"/>
      <c r="H608" s="511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4.25" customHeight="1">
      <c r="A609" s="511"/>
      <c r="B609" s="511"/>
      <c r="C609" s="511"/>
      <c r="D609" s="512"/>
      <c r="E609" s="511"/>
      <c r="F609" s="512"/>
      <c r="G609" s="511"/>
      <c r="H609" s="511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4.25" customHeight="1">
      <c r="A610" s="511"/>
      <c r="B610" s="511"/>
      <c r="C610" s="511"/>
      <c r="D610" s="512"/>
      <c r="E610" s="511"/>
      <c r="F610" s="512"/>
      <c r="G610" s="511"/>
      <c r="H610" s="511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4.25" customHeight="1">
      <c r="A611" s="511"/>
      <c r="B611" s="511"/>
      <c r="C611" s="511"/>
      <c r="D611" s="512"/>
      <c r="E611" s="511"/>
      <c r="F611" s="512"/>
      <c r="G611" s="511"/>
      <c r="H611" s="511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4.25" customHeight="1">
      <c r="A612" s="511"/>
      <c r="B612" s="511"/>
      <c r="C612" s="511"/>
      <c r="D612" s="512"/>
      <c r="E612" s="511"/>
      <c r="F612" s="512"/>
      <c r="G612" s="511"/>
      <c r="H612" s="511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4.25" customHeight="1">
      <c r="A613" s="511"/>
      <c r="B613" s="511"/>
      <c r="C613" s="511"/>
      <c r="D613" s="512"/>
      <c r="E613" s="511"/>
      <c r="F613" s="512"/>
      <c r="G613" s="511"/>
      <c r="H613" s="511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4.25" customHeight="1">
      <c r="A614" s="511"/>
      <c r="B614" s="511"/>
      <c r="C614" s="511"/>
      <c r="D614" s="512"/>
      <c r="E614" s="511"/>
      <c r="F614" s="512"/>
      <c r="G614" s="511"/>
      <c r="H614" s="511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4.25" customHeight="1">
      <c r="A615" s="511"/>
      <c r="B615" s="511"/>
      <c r="C615" s="511"/>
      <c r="D615" s="512"/>
      <c r="E615" s="511"/>
      <c r="F615" s="512"/>
      <c r="G615" s="511"/>
      <c r="H615" s="511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4.25" customHeight="1">
      <c r="A616" s="511"/>
      <c r="B616" s="511"/>
      <c r="C616" s="511"/>
      <c r="D616" s="512"/>
      <c r="E616" s="511"/>
      <c r="F616" s="512"/>
      <c r="G616" s="511"/>
      <c r="H616" s="511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4.25" customHeight="1">
      <c r="A617" s="511"/>
      <c r="B617" s="511"/>
      <c r="C617" s="511"/>
      <c r="D617" s="512"/>
      <c r="E617" s="511"/>
      <c r="F617" s="512"/>
      <c r="G617" s="511"/>
      <c r="H617" s="511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4.25" customHeight="1">
      <c r="A618" s="511"/>
      <c r="B618" s="511"/>
      <c r="C618" s="511"/>
      <c r="D618" s="512"/>
      <c r="E618" s="511"/>
      <c r="F618" s="512"/>
      <c r="G618" s="511"/>
      <c r="H618" s="511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4.25" customHeight="1">
      <c r="A619" s="511"/>
      <c r="B619" s="511"/>
      <c r="C619" s="511"/>
      <c r="D619" s="512"/>
      <c r="E619" s="511"/>
      <c r="F619" s="512"/>
      <c r="G619" s="511"/>
      <c r="H619" s="511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4.25" customHeight="1">
      <c r="A620" s="511"/>
      <c r="B620" s="511"/>
      <c r="C620" s="511"/>
      <c r="D620" s="512"/>
      <c r="E620" s="511"/>
      <c r="F620" s="512"/>
      <c r="G620" s="511"/>
      <c r="H620" s="511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4.25" customHeight="1">
      <c r="A621" s="511"/>
      <c r="B621" s="511"/>
      <c r="C621" s="511"/>
      <c r="D621" s="512"/>
      <c r="E621" s="511"/>
      <c r="F621" s="512"/>
      <c r="G621" s="511"/>
      <c r="H621" s="511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4.25" customHeight="1">
      <c r="A622" s="511"/>
      <c r="B622" s="511"/>
      <c r="C622" s="511"/>
      <c r="D622" s="512"/>
      <c r="E622" s="511"/>
      <c r="F622" s="512"/>
      <c r="G622" s="511"/>
      <c r="H622" s="511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4.25" customHeight="1">
      <c r="A623" s="511"/>
      <c r="B623" s="511"/>
      <c r="C623" s="511"/>
      <c r="D623" s="512"/>
      <c r="E623" s="511"/>
      <c r="F623" s="512"/>
      <c r="G623" s="511"/>
      <c r="H623" s="511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4.25" customHeight="1">
      <c r="A624" s="511"/>
      <c r="B624" s="511"/>
      <c r="C624" s="511"/>
      <c r="D624" s="512"/>
      <c r="E624" s="511"/>
      <c r="F624" s="512"/>
      <c r="G624" s="511"/>
      <c r="H624" s="511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4.25" customHeight="1">
      <c r="A625" s="511"/>
      <c r="B625" s="511"/>
      <c r="C625" s="511"/>
      <c r="D625" s="512"/>
      <c r="E625" s="511"/>
      <c r="F625" s="512"/>
      <c r="G625" s="511"/>
      <c r="H625" s="511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4.25" customHeight="1">
      <c r="A626" s="511"/>
      <c r="B626" s="511"/>
      <c r="C626" s="511"/>
      <c r="D626" s="512"/>
      <c r="E626" s="511"/>
      <c r="F626" s="512"/>
      <c r="G626" s="511"/>
      <c r="H626" s="511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4.25" customHeight="1">
      <c r="A627" s="511"/>
      <c r="B627" s="511"/>
      <c r="C627" s="511"/>
      <c r="D627" s="512"/>
      <c r="E627" s="511"/>
      <c r="F627" s="512"/>
      <c r="G627" s="511"/>
      <c r="H627" s="511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4.25" customHeight="1">
      <c r="A628" s="511"/>
      <c r="B628" s="511"/>
      <c r="C628" s="511"/>
      <c r="D628" s="512"/>
      <c r="E628" s="511"/>
      <c r="F628" s="512"/>
      <c r="G628" s="511"/>
      <c r="H628" s="511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4.25" customHeight="1">
      <c r="A629" s="511"/>
      <c r="B629" s="511"/>
      <c r="C629" s="511"/>
      <c r="D629" s="512"/>
      <c r="E629" s="511"/>
      <c r="F629" s="512"/>
      <c r="G629" s="511"/>
      <c r="H629" s="511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4.25" customHeight="1">
      <c r="A630" s="511"/>
      <c r="B630" s="511"/>
      <c r="C630" s="511"/>
      <c r="D630" s="512"/>
      <c r="E630" s="511"/>
      <c r="F630" s="512"/>
      <c r="G630" s="511"/>
      <c r="H630" s="511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4.25" customHeight="1">
      <c r="A631" s="511"/>
      <c r="B631" s="511"/>
      <c r="C631" s="511"/>
      <c r="D631" s="512"/>
      <c r="E631" s="511"/>
      <c r="F631" s="512"/>
      <c r="G631" s="511"/>
      <c r="H631" s="511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4.25" customHeight="1">
      <c r="A632" s="511"/>
      <c r="B632" s="511"/>
      <c r="C632" s="511"/>
      <c r="D632" s="512"/>
      <c r="E632" s="511"/>
      <c r="F632" s="512"/>
      <c r="G632" s="511"/>
      <c r="H632" s="511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4.25" customHeight="1">
      <c r="A633" s="511"/>
      <c r="B633" s="511"/>
      <c r="C633" s="511"/>
      <c r="D633" s="512"/>
      <c r="E633" s="511"/>
      <c r="F633" s="512"/>
      <c r="G633" s="511"/>
      <c r="H633" s="511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4.25" customHeight="1">
      <c r="A634" s="511"/>
      <c r="B634" s="511"/>
      <c r="C634" s="511"/>
      <c r="D634" s="512"/>
      <c r="E634" s="511"/>
      <c r="F634" s="512"/>
      <c r="G634" s="511"/>
      <c r="H634" s="511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4.25" customHeight="1">
      <c r="A635" s="511"/>
      <c r="B635" s="511"/>
      <c r="C635" s="511"/>
      <c r="D635" s="512"/>
      <c r="E635" s="511"/>
      <c r="F635" s="512"/>
      <c r="G635" s="511"/>
      <c r="H635" s="511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4.25" customHeight="1">
      <c r="A636" s="511"/>
      <c r="B636" s="511"/>
      <c r="C636" s="511"/>
      <c r="D636" s="512"/>
      <c r="E636" s="511"/>
      <c r="F636" s="512"/>
      <c r="G636" s="511"/>
      <c r="H636" s="511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4.25" customHeight="1">
      <c r="A637" s="511"/>
      <c r="B637" s="511"/>
      <c r="C637" s="511"/>
      <c r="D637" s="512"/>
      <c r="E637" s="511"/>
      <c r="F637" s="512"/>
      <c r="G637" s="511"/>
      <c r="H637" s="511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4.25" customHeight="1">
      <c r="A638" s="511"/>
      <c r="B638" s="511"/>
      <c r="C638" s="511"/>
      <c r="D638" s="512"/>
      <c r="E638" s="511"/>
      <c r="F638" s="512"/>
      <c r="G638" s="511"/>
      <c r="H638" s="511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4.25" customHeight="1">
      <c r="A639" s="511"/>
      <c r="B639" s="511"/>
      <c r="C639" s="511"/>
      <c r="D639" s="512"/>
      <c r="E639" s="511"/>
      <c r="F639" s="512"/>
      <c r="G639" s="511"/>
      <c r="H639" s="511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4.25" customHeight="1">
      <c r="A640" s="511"/>
      <c r="B640" s="511"/>
      <c r="C640" s="511"/>
      <c r="D640" s="512"/>
      <c r="E640" s="511"/>
      <c r="F640" s="512"/>
      <c r="G640" s="511"/>
      <c r="H640" s="511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4.25" customHeight="1">
      <c r="A641" s="511"/>
      <c r="B641" s="511"/>
      <c r="C641" s="511"/>
      <c r="D641" s="512"/>
      <c r="E641" s="511"/>
      <c r="F641" s="512"/>
      <c r="G641" s="511"/>
      <c r="H641" s="511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4.25" customHeight="1">
      <c r="A642" s="511"/>
      <c r="B642" s="511"/>
      <c r="C642" s="511"/>
      <c r="D642" s="512"/>
      <c r="E642" s="511"/>
      <c r="F642" s="512"/>
      <c r="G642" s="511"/>
      <c r="H642" s="511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4.25" customHeight="1">
      <c r="A643" s="511"/>
      <c r="B643" s="511"/>
      <c r="C643" s="511"/>
      <c r="D643" s="512"/>
      <c r="E643" s="511"/>
      <c r="F643" s="512"/>
      <c r="G643" s="511"/>
      <c r="H643" s="511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4.25" customHeight="1">
      <c r="A644" s="511"/>
      <c r="B644" s="511"/>
      <c r="C644" s="511"/>
      <c r="D644" s="512"/>
      <c r="E644" s="511"/>
      <c r="F644" s="512"/>
      <c r="G644" s="511"/>
      <c r="H644" s="511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4.25" customHeight="1">
      <c r="A645" s="511"/>
      <c r="B645" s="511"/>
      <c r="C645" s="511"/>
      <c r="D645" s="512"/>
      <c r="E645" s="511"/>
      <c r="F645" s="512"/>
      <c r="G645" s="511"/>
      <c r="H645" s="511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4.25" customHeight="1">
      <c r="A646" s="511"/>
      <c r="B646" s="511"/>
      <c r="C646" s="511"/>
      <c r="D646" s="512"/>
      <c r="E646" s="511"/>
      <c r="F646" s="512"/>
      <c r="G646" s="511"/>
      <c r="H646" s="511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4.25" customHeight="1">
      <c r="A647" s="511"/>
      <c r="B647" s="511"/>
      <c r="C647" s="511"/>
      <c r="D647" s="512"/>
      <c r="E647" s="511"/>
      <c r="F647" s="512"/>
      <c r="G647" s="511"/>
      <c r="H647" s="511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4.25" customHeight="1">
      <c r="A648" s="511"/>
      <c r="B648" s="511"/>
      <c r="C648" s="511"/>
      <c r="D648" s="512"/>
      <c r="E648" s="511"/>
      <c r="F648" s="512"/>
      <c r="G648" s="511"/>
      <c r="H648" s="511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4.25" customHeight="1">
      <c r="A649" s="511"/>
      <c r="B649" s="511"/>
      <c r="C649" s="511"/>
      <c r="D649" s="512"/>
      <c r="E649" s="511"/>
      <c r="F649" s="512"/>
      <c r="G649" s="511"/>
      <c r="H649" s="511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4.25" customHeight="1">
      <c r="A650" s="511"/>
      <c r="B650" s="511"/>
      <c r="C650" s="511"/>
      <c r="D650" s="512"/>
      <c r="E650" s="511"/>
      <c r="F650" s="512"/>
      <c r="G650" s="511"/>
      <c r="H650" s="511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4.25" customHeight="1">
      <c r="A651" s="511"/>
      <c r="B651" s="511"/>
      <c r="C651" s="511"/>
      <c r="D651" s="512"/>
      <c r="E651" s="511"/>
      <c r="F651" s="512"/>
      <c r="G651" s="511"/>
      <c r="H651" s="511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4.25" customHeight="1">
      <c r="A652" s="511"/>
      <c r="B652" s="511"/>
      <c r="C652" s="511"/>
      <c r="D652" s="512"/>
      <c r="E652" s="511"/>
      <c r="F652" s="512"/>
      <c r="G652" s="511"/>
      <c r="H652" s="511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4.25" customHeight="1">
      <c r="A653" s="511"/>
      <c r="B653" s="511"/>
      <c r="C653" s="511"/>
      <c r="D653" s="512"/>
      <c r="E653" s="511"/>
      <c r="F653" s="512"/>
      <c r="G653" s="511"/>
      <c r="H653" s="511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4.25" customHeight="1">
      <c r="A654" s="511"/>
      <c r="B654" s="511"/>
      <c r="C654" s="511"/>
      <c r="D654" s="512"/>
      <c r="E654" s="511"/>
      <c r="F654" s="512"/>
      <c r="G654" s="511"/>
      <c r="H654" s="511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4.25" customHeight="1">
      <c r="A655" s="511"/>
      <c r="B655" s="511"/>
      <c r="C655" s="511"/>
      <c r="D655" s="512"/>
      <c r="E655" s="511"/>
      <c r="F655" s="512"/>
      <c r="G655" s="511"/>
      <c r="H655" s="511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4.25" customHeight="1">
      <c r="A656" s="511"/>
      <c r="B656" s="511"/>
      <c r="C656" s="511"/>
      <c r="D656" s="512"/>
      <c r="E656" s="511"/>
      <c r="F656" s="512"/>
      <c r="G656" s="511"/>
      <c r="H656" s="511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4.25" customHeight="1">
      <c r="A657" s="511"/>
      <c r="B657" s="511"/>
      <c r="C657" s="511"/>
      <c r="D657" s="512"/>
      <c r="E657" s="511"/>
      <c r="F657" s="512"/>
      <c r="G657" s="511"/>
      <c r="H657" s="511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4.25" customHeight="1">
      <c r="A658" s="511"/>
      <c r="B658" s="511"/>
      <c r="C658" s="511"/>
      <c r="D658" s="512"/>
      <c r="E658" s="511"/>
      <c r="F658" s="512"/>
      <c r="G658" s="511"/>
      <c r="H658" s="511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4.25" customHeight="1">
      <c r="A659" s="511"/>
      <c r="B659" s="511"/>
      <c r="C659" s="511"/>
      <c r="D659" s="512"/>
      <c r="E659" s="511"/>
      <c r="F659" s="512"/>
      <c r="G659" s="511"/>
      <c r="H659" s="511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4.25" customHeight="1">
      <c r="A660" s="511"/>
      <c r="B660" s="511"/>
      <c r="C660" s="511"/>
      <c r="D660" s="512"/>
      <c r="E660" s="511"/>
      <c r="F660" s="512"/>
      <c r="G660" s="511"/>
      <c r="H660" s="511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4.25" customHeight="1">
      <c r="A661" s="511"/>
      <c r="B661" s="511"/>
      <c r="C661" s="511"/>
      <c r="D661" s="512"/>
      <c r="E661" s="511"/>
      <c r="F661" s="512"/>
      <c r="G661" s="511"/>
      <c r="H661" s="511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4.25" customHeight="1">
      <c r="A662" s="511"/>
      <c r="B662" s="511"/>
      <c r="C662" s="511"/>
      <c r="D662" s="512"/>
      <c r="E662" s="511"/>
      <c r="F662" s="512"/>
      <c r="G662" s="511"/>
      <c r="H662" s="511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4.25" customHeight="1">
      <c r="A663" s="511"/>
      <c r="B663" s="511"/>
      <c r="C663" s="511"/>
      <c r="D663" s="512"/>
      <c r="E663" s="511"/>
      <c r="F663" s="512"/>
      <c r="G663" s="511"/>
      <c r="H663" s="511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4.25" customHeight="1">
      <c r="A664" s="511"/>
      <c r="B664" s="511"/>
      <c r="C664" s="511"/>
      <c r="D664" s="512"/>
      <c r="E664" s="511"/>
      <c r="F664" s="512"/>
      <c r="G664" s="511"/>
      <c r="H664" s="511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4.25" customHeight="1">
      <c r="A665" s="511"/>
      <c r="B665" s="511"/>
      <c r="C665" s="511"/>
      <c r="D665" s="512"/>
      <c r="E665" s="511"/>
      <c r="F665" s="512"/>
      <c r="G665" s="511"/>
      <c r="H665" s="511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4.25" customHeight="1">
      <c r="A666" s="511"/>
      <c r="B666" s="511"/>
      <c r="C666" s="511"/>
      <c r="D666" s="512"/>
      <c r="E666" s="511"/>
      <c r="F666" s="512"/>
      <c r="G666" s="511"/>
      <c r="H666" s="511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4.25" customHeight="1">
      <c r="A667" s="511"/>
      <c r="B667" s="511"/>
      <c r="C667" s="511"/>
      <c r="D667" s="512"/>
      <c r="E667" s="511"/>
      <c r="F667" s="512"/>
      <c r="G667" s="511"/>
      <c r="H667" s="511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4.25" customHeight="1">
      <c r="A668" s="511"/>
      <c r="B668" s="511"/>
      <c r="C668" s="511"/>
      <c r="D668" s="512"/>
      <c r="E668" s="511"/>
      <c r="F668" s="512"/>
      <c r="G668" s="511"/>
      <c r="H668" s="511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4.25" customHeight="1">
      <c r="A669" s="511"/>
      <c r="B669" s="511"/>
      <c r="C669" s="511"/>
      <c r="D669" s="512"/>
      <c r="E669" s="511"/>
      <c r="F669" s="512"/>
      <c r="G669" s="511"/>
      <c r="H669" s="511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4.25" customHeight="1">
      <c r="A670" s="511"/>
      <c r="B670" s="511"/>
      <c r="C670" s="511"/>
      <c r="D670" s="512"/>
      <c r="E670" s="511"/>
      <c r="F670" s="512"/>
      <c r="G670" s="511"/>
      <c r="H670" s="511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4.25" customHeight="1">
      <c r="A671" s="511"/>
      <c r="B671" s="511"/>
      <c r="C671" s="511"/>
      <c r="D671" s="512"/>
      <c r="E671" s="511"/>
      <c r="F671" s="512"/>
      <c r="G671" s="511"/>
      <c r="H671" s="511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4.25" customHeight="1">
      <c r="A672" s="511"/>
      <c r="B672" s="511"/>
      <c r="C672" s="511"/>
      <c r="D672" s="512"/>
      <c r="E672" s="511"/>
      <c r="F672" s="512"/>
      <c r="G672" s="511"/>
      <c r="H672" s="511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4.25" customHeight="1">
      <c r="A673" s="511"/>
      <c r="B673" s="511"/>
      <c r="C673" s="511"/>
      <c r="D673" s="512"/>
      <c r="E673" s="511"/>
      <c r="F673" s="512"/>
      <c r="G673" s="511"/>
      <c r="H673" s="511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4.25" customHeight="1">
      <c r="A674" s="511"/>
      <c r="B674" s="511"/>
      <c r="C674" s="511"/>
      <c r="D674" s="512"/>
      <c r="E674" s="511"/>
      <c r="F674" s="512"/>
      <c r="G674" s="511"/>
      <c r="H674" s="511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4.25" customHeight="1">
      <c r="A675" s="511"/>
      <c r="B675" s="511"/>
      <c r="C675" s="511"/>
      <c r="D675" s="512"/>
      <c r="E675" s="511"/>
      <c r="F675" s="512"/>
      <c r="G675" s="511"/>
      <c r="H675" s="511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4.25" customHeight="1">
      <c r="A676" s="511"/>
      <c r="B676" s="511"/>
      <c r="C676" s="511"/>
      <c r="D676" s="512"/>
      <c r="E676" s="511"/>
      <c r="F676" s="512"/>
      <c r="G676" s="511"/>
      <c r="H676" s="511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4.25" customHeight="1">
      <c r="A677" s="511"/>
      <c r="B677" s="511"/>
      <c r="C677" s="511"/>
      <c r="D677" s="512"/>
      <c r="E677" s="511"/>
      <c r="F677" s="512"/>
      <c r="G677" s="511"/>
      <c r="H677" s="511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4.25" customHeight="1">
      <c r="A678" s="511"/>
      <c r="B678" s="511"/>
      <c r="C678" s="511"/>
      <c r="D678" s="512"/>
      <c r="E678" s="511"/>
      <c r="F678" s="512"/>
      <c r="G678" s="511"/>
      <c r="H678" s="511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4.25" customHeight="1">
      <c r="A679" s="511"/>
      <c r="B679" s="511"/>
      <c r="C679" s="511"/>
      <c r="D679" s="512"/>
      <c r="E679" s="511"/>
      <c r="F679" s="512"/>
      <c r="G679" s="511"/>
      <c r="H679" s="511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4.25" customHeight="1">
      <c r="A680" s="511"/>
      <c r="B680" s="511"/>
      <c r="C680" s="511"/>
      <c r="D680" s="512"/>
      <c r="E680" s="511"/>
      <c r="F680" s="512"/>
      <c r="G680" s="511"/>
      <c r="H680" s="511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4.25" customHeight="1">
      <c r="A681" s="511"/>
      <c r="B681" s="511"/>
      <c r="C681" s="511"/>
      <c r="D681" s="512"/>
      <c r="E681" s="511"/>
      <c r="F681" s="512"/>
      <c r="G681" s="511"/>
      <c r="H681" s="511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4.25" customHeight="1">
      <c r="A682" s="511"/>
      <c r="B682" s="511"/>
      <c r="C682" s="511"/>
      <c r="D682" s="512"/>
      <c r="E682" s="511"/>
      <c r="F682" s="512"/>
      <c r="G682" s="511"/>
      <c r="H682" s="511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4.25" customHeight="1">
      <c r="A683" s="511"/>
      <c r="B683" s="511"/>
      <c r="C683" s="511"/>
      <c r="D683" s="512"/>
      <c r="E683" s="511"/>
      <c r="F683" s="512"/>
      <c r="G683" s="511"/>
      <c r="H683" s="511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4.25" customHeight="1">
      <c r="A684" s="511"/>
      <c r="B684" s="511"/>
      <c r="C684" s="511"/>
      <c r="D684" s="512"/>
      <c r="E684" s="511"/>
      <c r="F684" s="512"/>
      <c r="G684" s="511"/>
      <c r="H684" s="511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4.25" customHeight="1">
      <c r="A685" s="511"/>
      <c r="B685" s="511"/>
      <c r="C685" s="511"/>
      <c r="D685" s="512"/>
      <c r="E685" s="511"/>
      <c r="F685" s="512"/>
      <c r="G685" s="511"/>
      <c r="H685" s="511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4.25" customHeight="1">
      <c r="A686" s="511"/>
      <c r="B686" s="511"/>
      <c r="C686" s="511"/>
      <c r="D686" s="512"/>
      <c r="E686" s="511"/>
      <c r="F686" s="512"/>
      <c r="G686" s="511"/>
      <c r="H686" s="511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4.25" customHeight="1">
      <c r="A687" s="511"/>
      <c r="B687" s="511"/>
      <c r="C687" s="511"/>
      <c r="D687" s="512"/>
      <c r="E687" s="511"/>
      <c r="F687" s="512"/>
      <c r="G687" s="511"/>
      <c r="H687" s="511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4.25" customHeight="1">
      <c r="A688" s="511"/>
      <c r="B688" s="511"/>
      <c r="C688" s="511"/>
      <c r="D688" s="512"/>
      <c r="E688" s="511"/>
      <c r="F688" s="512"/>
      <c r="G688" s="511"/>
      <c r="H688" s="511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4.25" customHeight="1">
      <c r="A689" s="511"/>
      <c r="B689" s="511"/>
      <c r="C689" s="511"/>
      <c r="D689" s="512"/>
      <c r="E689" s="511"/>
      <c r="F689" s="512"/>
      <c r="G689" s="511"/>
      <c r="H689" s="511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4.25" customHeight="1">
      <c r="A690" s="511"/>
      <c r="B690" s="511"/>
      <c r="C690" s="511"/>
      <c r="D690" s="512"/>
      <c r="E690" s="511"/>
      <c r="F690" s="512"/>
      <c r="G690" s="511"/>
      <c r="H690" s="511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4.25" customHeight="1">
      <c r="A691" s="511"/>
      <c r="B691" s="511"/>
      <c r="C691" s="511"/>
      <c r="D691" s="512"/>
      <c r="E691" s="511"/>
      <c r="F691" s="512"/>
      <c r="G691" s="511"/>
      <c r="H691" s="511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4.25" customHeight="1">
      <c r="A692" s="511"/>
      <c r="B692" s="511"/>
      <c r="C692" s="511"/>
      <c r="D692" s="512"/>
      <c r="E692" s="511"/>
      <c r="F692" s="512"/>
      <c r="G692" s="511"/>
      <c r="H692" s="511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4.25" customHeight="1">
      <c r="A693" s="511"/>
      <c r="B693" s="511"/>
      <c r="C693" s="511"/>
      <c r="D693" s="512"/>
      <c r="E693" s="511"/>
      <c r="F693" s="512"/>
      <c r="G693" s="511"/>
      <c r="H693" s="511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4.25" customHeight="1">
      <c r="A694" s="511"/>
      <c r="B694" s="511"/>
      <c r="C694" s="511"/>
      <c r="D694" s="512"/>
      <c r="E694" s="511"/>
      <c r="F694" s="512"/>
      <c r="G694" s="511"/>
      <c r="H694" s="511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4.25" customHeight="1">
      <c r="A695" s="511"/>
      <c r="B695" s="511"/>
      <c r="C695" s="511"/>
      <c r="D695" s="512"/>
      <c r="E695" s="511"/>
      <c r="F695" s="512"/>
      <c r="G695" s="511"/>
      <c r="H695" s="511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4.25" customHeight="1">
      <c r="A696" s="511"/>
      <c r="B696" s="511"/>
      <c r="C696" s="511"/>
      <c r="D696" s="512"/>
      <c r="E696" s="511"/>
      <c r="F696" s="512"/>
      <c r="G696" s="511"/>
      <c r="H696" s="511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4.25" customHeight="1">
      <c r="A697" s="511"/>
      <c r="B697" s="511"/>
      <c r="C697" s="511"/>
      <c r="D697" s="512"/>
      <c r="E697" s="511"/>
      <c r="F697" s="512"/>
      <c r="G697" s="511"/>
      <c r="H697" s="511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4.25" customHeight="1">
      <c r="A698" s="511"/>
      <c r="B698" s="511"/>
      <c r="C698" s="511"/>
      <c r="D698" s="512"/>
      <c r="E698" s="511"/>
      <c r="F698" s="512"/>
      <c r="G698" s="511"/>
      <c r="H698" s="511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4.25" customHeight="1">
      <c r="A699" s="511"/>
      <c r="B699" s="511"/>
      <c r="C699" s="511"/>
      <c r="D699" s="512"/>
      <c r="E699" s="511"/>
      <c r="F699" s="512"/>
      <c r="G699" s="511"/>
      <c r="H699" s="511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4.25" customHeight="1">
      <c r="A700" s="511"/>
      <c r="B700" s="511"/>
      <c r="C700" s="511"/>
      <c r="D700" s="512"/>
      <c r="E700" s="511"/>
      <c r="F700" s="512"/>
      <c r="G700" s="511"/>
      <c r="H700" s="511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4.25" customHeight="1">
      <c r="A701" s="511"/>
      <c r="B701" s="511"/>
      <c r="C701" s="511"/>
      <c r="D701" s="512"/>
      <c r="E701" s="511"/>
      <c r="F701" s="512"/>
      <c r="G701" s="511"/>
      <c r="H701" s="511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4.25" customHeight="1">
      <c r="A702" s="511"/>
      <c r="B702" s="511"/>
      <c r="C702" s="511"/>
      <c r="D702" s="512"/>
      <c r="E702" s="511"/>
      <c r="F702" s="512"/>
      <c r="G702" s="511"/>
      <c r="H702" s="511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4.25" customHeight="1">
      <c r="A703" s="511"/>
      <c r="B703" s="511"/>
      <c r="C703" s="511"/>
      <c r="D703" s="512"/>
      <c r="E703" s="511"/>
      <c r="F703" s="512"/>
      <c r="G703" s="511"/>
      <c r="H703" s="511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4.25" customHeight="1">
      <c r="A704" s="511"/>
      <c r="B704" s="511"/>
      <c r="C704" s="511"/>
      <c r="D704" s="512"/>
      <c r="E704" s="511"/>
      <c r="F704" s="512"/>
      <c r="G704" s="511"/>
      <c r="H704" s="511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4.25" customHeight="1">
      <c r="A705" s="511"/>
      <c r="B705" s="511"/>
      <c r="C705" s="511"/>
      <c r="D705" s="512"/>
      <c r="E705" s="511"/>
      <c r="F705" s="512"/>
      <c r="G705" s="511"/>
      <c r="H705" s="511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4.25" customHeight="1">
      <c r="A706" s="511"/>
      <c r="B706" s="511"/>
      <c r="C706" s="511"/>
      <c r="D706" s="512"/>
      <c r="E706" s="511"/>
      <c r="F706" s="512"/>
      <c r="G706" s="511"/>
      <c r="H706" s="511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4.25" customHeight="1">
      <c r="A707" s="511"/>
      <c r="B707" s="511"/>
      <c r="C707" s="511"/>
      <c r="D707" s="512"/>
      <c r="E707" s="511"/>
      <c r="F707" s="512"/>
      <c r="G707" s="511"/>
      <c r="H707" s="511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4.25" customHeight="1">
      <c r="A708" s="511"/>
      <c r="B708" s="511"/>
      <c r="C708" s="511"/>
      <c r="D708" s="512"/>
      <c r="E708" s="511"/>
      <c r="F708" s="512"/>
      <c r="G708" s="511"/>
      <c r="H708" s="511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4.25" customHeight="1">
      <c r="A709" s="511"/>
      <c r="B709" s="511"/>
      <c r="C709" s="511"/>
      <c r="D709" s="512"/>
      <c r="E709" s="511"/>
      <c r="F709" s="512"/>
      <c r="G709" s="511"/>
      <c r="H709" s="511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4.25" customHeight="1">
      <c r="A710" s="511"/>
      <c r="B710" s="511"/>
      <c r="C710" s="511"/>
      <c r="D710" s="512"/>
      <c r="E710" s="511"/>
      <c r="F710" s="512"/>
      <c r="G710" s="511"/>
      <c r="H710" s="511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4.25" customHeight="1">
      <c r="A711" s="511"/>
      <c r="B711" s="511"/>
      <c r="C711" s="511"/>
      <c r="D711" s="512"/>
      <c r="E711" s="511"/>
      <c r="F711" s="512"/>
      <c r="G711" s="511"/>
      <c r="H711" s="511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4.25" customHeight="1">
      <c r="A712" s="511"/>
      <c r="B712" s="511"/>
      <c r="C712" s="511"/>
      <c r="D712" s="512"/>
      <c r="E712" s="511"/>
      <c r="F712" s="512"/>
      <c r="G712" s="511"/>
      <c r="H712" s="511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4.25" customHeight="1">
      <c r="A713" s="511"/>
      <c r="B713" s="511"/>
      <c r="C713" s="511"/>
      <c r="D713" s="512"/>
      <c r="E713" s="511"/>
      <c r="F713" s="512"/>
      <c r="G713" s="511"/>
      <c r="H713" s="511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4.25" customHeight="1">
      <c r="A714" s="511"/>
      <c r="B714" s="511"/>
      <c r="C714" s="511"/>
      <c r="D714" s="512"/>
      <c r="E714" s="511"/>
      <c r="F714" s="512"/>
      <c r="G714" s="511"/>
      <c r="H714" s="511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4.25" customHeight="1">
      <c r="A715" s="511"/>
      <c r="B715" s="511"/>
      <c r="C715" s="511"/>
      <c r="D715" s="512"/>
      <c r="E715" s="511"/>
      <c r="F715" s="512"/>
      <c r="G715" s="511"/>
      <c r="H715" s="511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4.25" customHeight="1">
      <c r="A716" s="511"/>
      <c r="B716" s="511"/>
      <c r="C716" s="511"/>
      <c r="D716" s="512"/>
      <c r="E716" s="511"/>
      <c r="F716" s="512"/>
      <c r="G716" s="511"/>
      <c r="H716" s="511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4.25" customHeight="1">
      <c r="A717" s="511"/>
      <c r="B717" s="511"/>
      <c r="C717" s="511"/>
      <c r="D717" s="512"/>
      <c r="E717" s="511"/>
      <c r="F717" s="512"/>
      <c r="G717" s="511"/>
      <c r="H717" s="511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4.25" customHeight="1">
      <c r="A718" s="511"/>
      <c r="B718" s="511"/>
      <c r="C718" s="511"/>
      <c r="D718" s="512"/>
      <c r="E718" s="511"/>
      <c r="F718" s="512"/>
      <c r="G718" s="511"/>
      <c r="H718" s="511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4.25" customHeight="1">
      <c r="A719" s="511"/>
      <c r="B719" s="511"/>
      <c r="C719" s="511"/>
      <c r="D719" s="512"/>
      <c r="E719" s="511"/>
      <c r="F719" s="512"/>
      <c r="G719" s="511"/>
      <c r="H719" s="511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4.25" customHeight="1">
      <c r="A720" s="511"/>
      <c r="B720" s="511"/>
      <c r="C720" s="511"/>
      <c r="D720" s="512"/>
      <c r="E720" s="511"/>
      <c r="F720" s="512"/>
      <c r="G720" s="511"/>
      <c r="H720" s="511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4.25" customHeight="1">
      <c r="A721" s="511"/>
      <c r="B721" s="511"/>
      <c r="C721" s="511"/>
      <c r="D721" s="512"/>
      <c r="E721" s="511"/>
      <c r="F721" s="512"/>
      <c r="G721" s="511"/>
      <c r="H721" s="511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4.25" customHeight="1">
      <c r="A722" s="511"/>
      <c r="B722" s="511"/>
      <c r="C722" s="511"/>
      <c r="D722" s="512"/>
      <c r="E722" s="511"/>
      <c r="F722" s="512"/>
      <c r="G722" s="511"/>
      <c r="H722" s="511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4.25" customHeight="1">
      <c r="A723" s="511"/>
      <c r="B723" s="511"/>
      <c r="C723" s="511"/>
      <c r="D723" s="512"/>
      <c r="E723" s="511"/>
      <c r="F723" s="512"/>
      <c r="G723" s="511"/>
      <c r="H723" s="511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4.25" customHeight="1">
      <c r="A724" s="511"/>
      <c r="B724" s="511"/>
      <c r="C724" s="511"/>
      <c r="D724" s="512"/>
      <c r="E724" s="511"/>
      <c r="F724" s="512"/>
      <c r="G724" s="511"/>
      <c r="H724" s="511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4.25" customHeight="1">
      <c r="A725" s="511"/>
      <c r="B725" s="511"/>
      <c r="C725" s="511"/>
      <c r="D725" s="512"/>
      <c r="E725" s="511"/>
      <c r="F725" s="512"/>
      <c r="G725" s="511"/>
      <c r="H725" s="511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4.25" customHeight="1">
      <c r="A726" s="511"/>
      <c r="B726" s="511"/>
      <c r="C726" s="511"/>
      <c r="D726" s="512"/>
      <c r="E726" s="511"/>
      <c r="F726" s="512"/>
      <c r="G726" s="511"/>
      <c r="H726" s="511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4.25" customHeight="1">
      <c r="A727" s="511"/>
      <c r="B727" s="511"/>
      <c r="C727" s="511"/>
      <c r="D727" s="512"/>
      <c r="E727" s="511"/>
      <c r="F727" s="512"/>
      <c r="G727" s="511"/>
      <c r="H727" s="511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4.25" customHeight="1">
      <c r="A728" s="511"/>
      <c r="B728" s="511"/>
      <c r="C728" s="511"/>
      <c r="D728" s="512"/>
      <c r="E728" s="511"/>
      <c r="F728" s="512"/>
      <c r="G728" s="511"/>
      <c r="H728" s="511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4.25" customHeight="1">
      <c r="A729" s="511"/>
      <c r="B729" s="511"/>
      <c r="C729" s="511"/>
      <c r="D729" s="512"/>
      <c r="E729" s="511"/>
      <c r="F729" s="512"/>
      <c r="G729" s="511"/>
      <c r="H729" s="511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4.25" customHeight="1">
      <c r="A730" s="511"/>
      <c r="B730" s="511"/>
      <c r="C730" s="511"/>
      <c r="D730" s="512"/>
      <c r="E730" s="511"/>
      <c r="F730" s="512"/>
      <c r="G730" s="511"/>
      <c r="H730" s="511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4.25" customHeight="1">
      <c r="A731" s="511"/>
      <c r="B731" s="511"/>
      <c r="C731" s="511"/>
      <c r="D731" s="512"/>
      <c r="E731" s="511"/>
      <c r="F731" s="512"/>
      <c r="G731" s="511"/>
      <c r="H731" s="511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4.25" customHeight="1">
      <c r="A732" s="511"/>
      <c r="B732" s="511"/>
      <c r="C732" s="511"/>
      <c r="D732" s="512"/>
      <c r="E732" s="511"/>
      <c r="F732" s="512"/>
      <c r="G732" s="511"/>
      <c r="H732" s="511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4.25" customHeight="1">
      <c r="A733" s="511"/>
      <c r="B733" s="511"/>
      <c r="C733" s="511"/>
      <c r="D733" s="512"/>
      <c r="E733" s="511"/>
      <c r="F733" s="512"/>
      <c r="G733" s="511"/>
      <c r="H733" s="511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4.25" customHeight="1">
      <c r="A734" s="511"/>
      <c r="B734" s="511"/>
      <c r="C734" s="511"/>
      <c r="D734" s="512"/>
      <c r="E734" s="511"/>
      <c r="F734" s="512"/>
      <c r="G734" s="511"/>
      <c r="H734" s="511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4.25" customHeight="1">
      <c r="A735" s="511"/>
      <c r="B735" s="511"/>
      <c r="C735" s="511"/>
      <c r="D735" s="512"/>
      <c r="E735" s="511"/>
      <c r="F735" s="512"/>
      <c r="G735" s="511"/>
      <c r="H735" s="511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4.25" customHeight="1">
      <c r="A736" s="511"/>
      <c r="B736" s="511"/>
      <c r="C736" s="511"/>
      <c r="D736" s="512"/>
      <c r="E736" s="511"/>
      <c r="F736" s="512"/>
      <c r="G736" s="511"/>
      <c r="H736" s="511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4.25" customHeight="1">
      <c r="A737" s="511"/>
      <c r="B737" s="511"/>
      <c r="C737" s="511"/>
      <c r="D737" s="512"/>
      <c r="E737" s="511"/>
      <c r="F737" s="512"/>
      <c r="G737" s="511"/>
      <c r="H737" s="511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4.25" customHeight="1">
      <c r="A738" s="511"/>
      <c r="B738" s="511"/>
      <c r="C738" s="511"/>
      <c r="D738" s="512"/>
      <c r="E738" s="511"/>
      <c r="F738" s="512"/>
      <c r="G738" s="511"/>
      <c r="H738" s="511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4.25" customHeight="1">
      <c r="A739" s="511"/>
      <c r="B739" s="511"/>
      <c r="C739" s="511"/>
      <c r="D739" s="512"/>
      <c r="E739" s="511"/>
      <c r="F739" s="512"/>
      <c r="G739" s="511"/>
      <c r="H739" s="511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4.25" customHeight="1">
      <c r="A740" s="511"/>
      <c r="B740" s="511"/>
      <c r="C740" s="511"/>
      <c r="D740" s="512"/>
      <c r="E740" s="511"/>
      <c r="F740" s="512"/>
      <c r="G740" s="511"/>
      <c r="H740" s="511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4.25" customHeight="1">
      <c r="A741" s="511"/>
      <c r="B741" s="511"/>
      <c r="C741" s="511"/>
      <c r="D741" s="512"/>
      <c r="E741" s="511"/>
      <c r="F741" s="512"/>
      <c r="G741" s="511"/>
      <c r="H741" s="511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4.25" customHeight="1">
      <c r="A742" s="511"/>
      <c r="B742" s="511"/>
      <c r="C742" s="511"/>
      <c r="D742" s="512"/>
      <c r="E742" s="511"/>
      <c r="F742" s="512"/>
      <c r="G742" s="511"/>
      <c r="H742" s="511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4.25" customHeight="1">
      <c r="A743" s="511"/>
      <c r="B743" s="511"/>
      <c r="C743" s="511"/>
      <c r="D743" s="512"/>
      <c r="E743" s="511"/>
      <c r="F743" s="512"/>
      <c r="G743" s="511"/>
      <c r="H743" s="511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4.25" customHeight="1">
      <c r="A744" s="511"/>
      <c r="B744" s="511"/>
      <c r="C744" s="511"/>
      <c r="D744" s="512"/>
      <c r="E744" s="511"/>
      <c r="F744" s="512"/>
      <c r="G744" s="511"/>
      <c r="H744" s="511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4.25" customHeight="1">
      <c r="A745" s="511"/>
      <c r="B745" s="511"/>
      <c r="C745" s="511"/>
      <c r="D745" s="512"/>
      <c r="E745" s="511"/>
      <c r="F745" s="512"/>
      <c r="G745" s="511"/>
      <c r="H745" s="511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4.25" customHeight="1">
      <c r="A746" s="511"/>
      <c r="B746" s="511"/>
      <c r="C746" s="511"/>
      <c r="D746" s="512"/>
      <c r="E746" s="511"/>
      <c r="F746" s="512"/>
      <c r="G746" s="511"/>
      <c r="H746" s="511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4.25" customHeight="1">
      <c r="A747" s="511"/>
      <c r="B747" s="511"/>
      <c r="C747" s="511"/>
      <c r="D747" s="512"/>
      <c r="E747" s="511"/>
      <c r="F747" s="512"/>
      <c r="G747" s="511"/>
      <c r="H747" s="511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4.25" customHeight="1">
      <c r="A748" s="511"/>
      <c r="B748" s="511"/>
      <c r="C748" s="511"/>
      <c r="D748" s="512"/>
      <c r="E748" s="511"/>
      <c r="F748" s="512"/>
      <c r="G748" s="511"/>
      <c r="H748" s="511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4.25" customHeight="1">
      <c r="A749" s="511"/>
      <c r="B749" s="511"/>
      <c r="C749" s="511"/>
      <c r="D749" s="512"/>
      <c r="E749" s="511"/>
      <c r="F749" s="512"/>
      <c r="G749" s="511"/>
      <c r="H749" s="511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4.25" customHeight="1">
      <c r="A750" s="511"/>
      <c r="B750" s="511"/>
      <c r="C750" s="511"/>
      <c r="D750" s="512"/>
      <c r="E750" s="511"/>
      <c r="F750" s="512"/>
      <c r="G750" s="511"/>
      <c r="H750" s="511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4.25" customHeight="1">
      <c r="A751" s="511"/>
      <c r="B751" s="511"/>
      <c r="C751" s="511"/>
      <c r="D751" s="512"/>
      <c r="E751" s="511"/>
      <c r="F751" s="512"/>
      <c r="G751" s="511"/>
      <c r="H751" s="511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4.25" customHeight="1">
      <c r="A752" s="511"/>
      <c r="B752" s="511"/>
      <c r="C752" s="511"/>
      <c r="D752" s="512"/>
      <c r="E752" s="511"/>
      <c r="F752" s="512"/>
      <c r="G752" s="511"/>
      <c r="H752" s="511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4.25" customHeight="1">
      <c r="A753" s="511"/>
      <c r="B753" s="511"/>
      <c r="C753" s="511"/>
      <c r="D753" s="512"/>
      <c r="E753" s="511"/>
      <c r="F753" s="512"/>
      <c r="G753" s="511"/>
      <c r="H753" s="511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4.25" customHeight="1">
      <c r="A754" s="511"/>
      <c r="B754" s="511"/>
      <c r="C754" s="511"/>
      <c r="D754" s="512"/>
      <c r="E754" s="511"/>
      <c r="F754" s="512"/>
      <c r="G754" s="511"/>
      <c r="H754" s="511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4.25" customHeight="1">
      <c r="A755" s="511"/>
      <c r="B755" s="511"/>
      <c r="C755" s="511"/>
      <c r="D755" s="512"/>
      <c r="E755" s="511"/>
      <c r="F755" s="512"/>
      <c r="G755" s="511"/>
      <c r="H755" s="511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4.25" customHeight="1">
      <c r="A756" s="511"/>
      <c r="B756" s="511"/>
      <c r="C756" s="511"/>
      <c r="D756" s="512"/>
      <c r="E756" s="511"/>
      <c r="F756" s="512"/>
      <c r="G756" s="511"/>
      <c r="H756" s="511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4.25" customHeight="1">
      <c r="A757" s="511"/>
      <c r="B757" s="511"/>
      <c r="C757" s="511"/>
      <c r="D757" s="512"/>
      <c r="E757" s="511"/>
      <c r="F757" s="512"/>
      <c r="G757" s="511"/>
      <c r="H757" s="511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4.25" customHeight="1">
      <c r="A758" s="511"/>
      <c r="B758" s="511"/>
      <c r="C758" s="511"/>
      <c r="D758" s="512"/>
      <c r="E758" s="511"/>
      <c r="F758" s="512"/>
      <c r="G758" s="511"/>
      <c r="H758" s="511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4.25" customHeight="1">
      <c r="A759" s="511"/>
      <c r="B759" s="511"/>
      <c r="C759" s="511"/>
      <c r="D759" s="512"/>
      <c r="E759" s="511"/>
      <c r="F759" s="512"/>
      <c r="G759" s="511"/>
      <c r="H759" s="511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4.25" customHeight="1">
      <c r="A760" s="511"/>
      <c r="B760" s="511"/>
      <c r="C760" s="511"/>
      <c r="D760" s="512"/>
      <c r="E760" s="511"/>
      <c r="F760" s="512"/>
      <c r="G760" s="511"/>
      <c r="H760" s="511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4.25" customHeight="1">
      <c r="A761" s="511"/>
      <c r="B761" s="511"/>
      <c r="C761" s="511"/>
      <c r="D761" s="512"/>
      <c r="E761" s="511"/>
      <c r="F761" s="512"/>
      <c r="G761" s="511"/>
      <c r="H761" s="511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4.25" customHeight="1">
      <c r="A762" s="511"/>
      <c r="B762" s="511"/>
      <c r="C762" s="511"/>
      <c r="D762" s="512"/>
      <c r="E762" s="511"/>
      <c r="F762" s="512"/>
      <c r="G762" s="511"/>
      <c r="H762" s="511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4.25" customHeight="1">
      <c r="A763" s="511"/>
      <c r="B763" s="511"/>
      <c r="C763" s="511"/>
      <c r="D763" s="512"/>
      <c r="E763" s="511"/>
      <c r="F763" s="512"/>
      <c r="G763" s="511"/>
      <c r="H763" s="511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4.25" customHeight="1">
      <c r="A764" s="511"/>
      <c r="B764" s="511"/>
      <c r="C764" s="511"/>
      <c r="D764" s="512"/>
      <c r="E764" s="511"/>
      <c r="F764" s="512"/>
      <c r="G764" s="511"/>
      <c r="H764" s="511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4.25" customHeight="1">
      <c r="A765" s="511"/>
      <c r="B765" s="511"/>
      <c r="C765" s="511"/>
      <c r="D765" s="512"/>
      <c r="E765" s="511"/>
      <c r="F765" s="512"/>
      <c r="G765" s="511"/>
      <c r="H765" s="511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4.25" customHeight="1">
      <c r="A766" s="511"/>
      <c r="B766" s="511"/>
      <c r="C766" s="511"/>
      <c r="D766" s="512"/>
      <c r="E766" s="511"/>
      <c r="F766" s="512"/>
      <c r="G766" s="511"/>
      <c r="H766" s="511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4.25" customHeight="1">
      <c r="A767" s="511"/>
      <c r="B767" s="511"/>
      <c r="C767" s="511"/>
      <c r="D767" s="512"/>
      <c r="E767" s="511"/>
      <c r="F767" s="512"/>
      <c r="G767" s="511"/>
      <c r="H767" s="511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4.25" customHeight="1">
      <c r="A768" s="511"/>
      <c r="B768" s="511"/>
      <c r="C768" s="511"/>
      <c r="D768" s="512"/>
      <c r="E768" s="511"/>
      <c r="F768" s="512"/>
      <c r="G768" s="511"/>
      <c r="H768" s="511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4.25" customHeight="1">
      <c r="A769" s="511"/>
      <c r="B769" s="511"/>
      <c r="C769" s="511"/>
      <c r="D769" s="512"/>
      <c r="E769" s="511"/>
      <c r="F769" s="512"/>
      <c r="G769" s="511"/>
      <c r="H769" s="511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4.25" customHeight="1">
      <c r="A770" s="511"/>
      <c r="B770" s="511"/>
      <c r="C770" s="511"/>
      <c r="D770" s="512"/>
      <c r="E770" s="511"/>
      <c r="F770" s="512"/>
      <c r="G770" s="511"/>
      <c r="H770" s="511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4.25" customHeight="1">
      <c r="A771" s="511"/>
      <c r="B771" s="511"/>
      <c r="C771" s="511"/>
      <c r="D771" s="512"/>
      <c r="E771" s="511"/>
      <c r="F771" s="512"/>
      <c r="G771" s="511"/>
      <c r="H771" s="511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4.25" customHeight="1">
      <c r="A772" s="511"/>
      <c r="B772" s="511"/>
      <c r="C772" s="511"/>
      <c r="D772" s="512"/>
      <c r="E772" s="511"/>
      <c r="F772" s="512"/>
      <c r="G772" s="511"/>
      <c r="H772" s="511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4.25" customHeight="1">
      <c r="A773" s="511"/>
      <c r="B773" s="511"/>
      <c r="C773" s="511"/>
      <c r="D773" s="512"/>
      <c r="E773" s="511"/>
      <c r="F773" s="512"/>
      <c r="G773" s="511"/>
      <c r="H773" s="511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4.25" customHeight="1">
      <c r="A774" s="511"/>
      <c r="B774" s="511"/>
      <c r="C774" s="511"/>
      <c r="D774" s="512"/>
      <c r="E774" s="511"/>
      <c r="F774" s="512"/>
      <c r="G774" s="511"/>
      <c r="H774" s="511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4.25" customHeight="1">
      <c r="A775" s="511"/>
      <c r="B775" s="511"/>
      <c r="C775" s="511"/>
      <c r="D775" s="512"/>
      <c r="E775" s="511"/>
      <c r="F775" s="512"/>
      <c r="G775" s="511"/>
      <c r="H775" s="511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4.25" customHeight="1">
      <c r="A776" s="511"/>
      <c r="B776" s="511"/>
      <c r="C776" s="511"/>
      <c r="D776" s="512"/>
      <c r="E776" s="511"/>
      <c r="F776" s="512"/>
      <c r="G776" s="511"/>
      <c r="H776" s="511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4.25" customHeight="1">
      <c r="A777" s="511"/>
      <c r="B777" s="511"/>
      <c r="C777" s="511"/>
      <c r="D777" s="512"/>
      <c r="E777" s="511"/>
      <c r="F777" s="512"/>
      <c r="G777" s="511"/>
      <c r="H777" s="511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4.25" customHeight="1">
      <c r="A778" s="511"/>
      <c r="B778" s="511"/>
      <c r="C778" s="511"/>
      <c r="D778" s="512"/>
      <c r="E778" s="511"/>
      <c r="F778" s="512"/>
      <c r="G778" s="511"/>
      <c r="H778" s="511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4.25" customHeight="1">
      <c r="A779" s="511"/>
      <c r="B779" s="511"/>
      <c r="C779" s="511"/>
      <c r="D779" s="512"/>
      <c r="E779" s="511"/>
      <c r="F779" s="512"/>
      <c r="G779" s="511"/>
      <c r="H779" s="511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4.25" customHeight="1">
      <c r="A780" s="511"/>
      <c r="B780" s="511"/>
      <c r="C780" s="511"/>
      <c r="D780" s="512"/>
      <c r="E780" s="511"/>
      <c r="F780" s="512"/>
      <c r="G780" s="511"/>
      <c r="H780" s="511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4.25" customHeight="1">
      <c r="A781" s="511"/>
      <c r="B781" s="511"/>
      <c r="C781" s="511"/>
      <c r="D781" s="512"/>
      <c r="E781" s="511"/>
      <c r="F781" s="512"/>
      <c r="G781" s="511"/>
      <c r="H781" s="511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4.25" customHeight="1">
      <c r="A782" s="511"/>
      <c r="B782" s="511"/>
      <c r="C782" s="511"/>
      <c r="D782" s="512"/>
      <c r="E782" s="511"/>
      <c r="F782" s="512"/>
      <c r="G782" s="511"/>
      <c r="H782" s="511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4.25" customHeight="1">
      <c r="A783" s="511"/>
      <c r="B783" s="511"/>
      <c r="C783" s="511"/>
      <c r="D783" s="512"/>
      <c r="E783" s="511"/>
      <c r="F783" s="512"/>
      <c r="G783" s="511"/>
      <c r="H783" s="511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4.25" customHeight="1">
      <c r="A784" s="511"/>
      <c r="B784" s="511"/>
      <c r="C784" s="511"/>
      <c r="D784" s="512"/>
      <c r="E784" s="511"/>
      <c r="F784" s="512"/>
      <c r="G784" s="511"/>
      <c r="H784" s="511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4.25" customHeight="1">
      <c r="A785" s="511"/>
      <c r="B785" s="511"/>
      <c r="C785" s="511"/>
      <c r="D785" s="512"/>
      <c r="E785" s="511"/>
      <c r="F785" s="512"/>
      <c r="G785" s="511"/>
      <c r="H785" s="511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4.25" customHeight="1">
      <c r="A786" s="511"/>
      <c r="B786" s="511"/>
      <c r="C786" s="511"/>
      <c r="D786" s="512"/>
      <c r="E786" s="511"/>
      <c r="F786" s="512"/>
      <c r="G786" s="511"/>
      <c r="H786" s="511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4.25" customHeight="1">
      <c r="A787" s="511"/>
      <c r="B787" s="511"/>
      <c r="C787" s="511"/>
      <c r="D787" s="512"/>
      <c r="E787" s="511"/>
      <c r="F787" s="512"/>
      <c r="G787" s="511"/>
      <c r="H787" s="511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4.25" customHeight="1">
      <c r="A788" s="511"/>
      <c r="B788" s="511"/>
      <c r="C788" s="511"/>
      <c r="D788" s="512"/>
      <c r="E788" s="511"/>
      <c r="F788" s="512"/>
      <c r="G788" s="511"/>
      <c r="H788" s="511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4.25" customHeight="1">
      <c r="A789" s="511"/>
      <c r="B789" s="511"/>
      <c r="C789" s="511"/>
      <c r="D789" s="512"/>
      <c r="E789" s="511"/>
      <c r="F789" s="512"/>
      <c r="G789" s="511"/>
      <c r="H789" s="511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4.25" customHeight="1">
      <c r="A790" s="511"/>
      <c r="B790" s="511"/>
      <c r="C790" s="511"/>
      <c r="D790" s="512"/>
      <c r="E790" s="511"/>
      <c r="F790" s="512"/>
      <c r="G790" s="511"/>
      <c r="H790" s="511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4.25" customHeight="1">
      <c r="A791" s="511"/>
      <c r="B791" s="511"/>
      <c r="C791" s="511"/>
      <c r="D791" s="512"/>
      <c r="E791" s="511"/>
      <c r="F791" s="512"/>
      <c r="G791" s="511"/>
      <c r="H791" s="511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4.25" customHeight="1">
      <c r="A792" s="511"/>
      <c r="B792" s="511"/>
      <c r="C792" s="511"/>
      <c r="D792" s="512"/>
      <c r="E792" s="511"/>
      <c r="F792" s="512"/>
      <c r="G792" s="511"/>
      <c r="H792" s="511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4.25" customHeight="1">
      <c r="A793" s="511"/>
      <c r="B793" s="511"/>
      <c r="C793" s="511"/>
      <c r="D793" s="512"/>
      <c r="E793" s="511"/>
      <c r="F793" s="512"/>
      <c r="G793" s="511"/>
      <c r="H793" s="511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4.25" customHeight="1">
      <c r="A794" s="511"/>
      <c r="B794" s="511"/>
      <c r="C794" s="511"/>
      <c r="D794" s="512"/>
      <c r="E794" s="511"/>
      <c r="F794" s="512"/>
      <c r="G794" s="511"/>
      <c r="H794" s="511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4.25" customHeight="1">
      <c r="A795" s="511"/>
      <c r="B795" s="511"/>
      <c r="C795" s="511"/>
      <c r="D795" s="512"/>
      <c r="E795" s="511"/>
      <c r="F795" s="512"/>
      <c r="G795" s="511"/>
      <c r="H795" s="511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4.25" customHeight="1">
      <c r="A796" s="511"/>
      <c r="B796" s="511"/>
      <c r="C796" s="511"/>
      <c r="D796" s="512"/>
      <c r="E796" s="511"/>
      <c r="F796" s="512"/>
      <c r="G796" s="511"/>
      <c r="H796" s="511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4.25" customHeight="1">
      <c r="A797" s="511"/>
      <c r="B797" s="511"/>
      <c r="C797" s="511"/>
      <c r="D797" s="512"/>
      <c r="E797" s="511"/>
      <c r="F797" s="512"/>
      <c r="G797" s="511"/>
      <c r="H797" s="511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4.25" customHeight="1">
      <c r="A798" s="511"/>
      <c r="B798" s="511"/>
      <c r="C798" s="511"/>
      <c r="D798" s="512"/>
      <c r="E798" s="511"/>
      <c r="F798" s="512"/>
      <c r="G798" s="511"/>
      <c r="H798" s="511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4.25" customHeight="1">
      <c r="A799" s="511"/>
      <c r="B799" s="511"/>
      <c r="C799" s="511"/>
      <c r="D799" s="512"/>
      <c r="E799" s="511"/>
      <c r="F799" s="512"/>
      <c r="G799" s="511"/>
      <c r="H799" s="511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4.25" customHeight="1">
      <c r="A800" s="511"/>
      <c r="B800" s="511"/>
      <c r="C800" s="511"/>
      <c r="D800" s="512"/>
      <c r="E800" s="511"/>
      <c r="F800" s="512"/>
      <c r="G800" s="511"/>
      <c r="H800" s="511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4.25" customHeight="1">
      <c r="A801" s="511"/>
      <c r="B801" s="511"/>
      <c r="C801" s="511"/>
      <c r="D801" s="512"/>
      <c r="E801" s="511"/>
      <c r="F801" s="512"/>
      <c r="G801" s="511"/>
      <c r="H801" s="511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4.25" customHeight="1">
      <c r="A802" s="511"/>
      <c r="B802" s="511"/>
      <c r="C802" s="511"/>
      <c r="D802" s="512"/>
      <c r="E802" s="511"/>
      <c r="F802" s="512"/>
      <c r="G802" s="511"/>
      <c r="H802" s="511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4.25" customHeight="1">
      <c r="A803" s="511"/>
      <c r="B803" s="511"/>
      <c r="C803" s="511"/>
      <c r="D803" s="512"/>
      <c r="E803" s="511"/>
      <c r="F803" s="512"/>
      <c r="G803" s="511"/>
      <c r="H803" s="511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4.25" customHeight="1">
      <c r="A804" s="511"/>
      <c r="B804" s="511"/>
      <c r="C804" s="511"/>
      <c r="D804" s="512"/>
      <c r="E804" s="511"/>
      <c r="F804" s="512"/>
      <c r="G804" s="511"/>
      <c r="H804" s="511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4.25" customHeight="1">
      <c r="A805" s="511"/>
      <c r="B805" s="511"/>
      <c r="C805" s="511"/>
      <c r="D805" s="512"/>
      <c r="E805" s="511"/>
      <c r="F805" s="512"/>
      <c r="G805" s="511"/>
      <c r="H805" s="511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4.25" customHeight="1">
      <c r="A806" s="511"/>
      <c r="B806" s="511"/>
      <c r="C806" s="511"/>
      <c r="D806" s="512"/>
      <c r="E806" s="511"/>
      <c r="F806" s="512"/>
      <c r="G806" s="511"/>
      <c r="H806" s="511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4.25" customHeight="1">
      <c r="A807" s="511"/>
      <c r="B807" s="511"/>
      <c r="C807" s="511"/>
      <c r="D807" s="512"/>
      <c r="E807" s="511"/>
      <c r="F807" s="512"/>
      <c r="G807" s="511"/>
      <c r="H807" s="511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4.25" customHeight="1">
      <c r="A808" s="511"/>
      <c r="B808" s="511"/>
      <c r="C808" s="511"/>
      <c r="D808" s="512"/>
      <c r="E808" s="511"/>
      <c r="F808" s="512"/>
      <c r="G808" s="511"/>
      <c r="H808" s="511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4.25" customHeight="1">
      <c r="A809" s="511"/>
      <c r="B809" s="511"/>
      <c r="C809" s="511"/>
      <c r="D809" s="512"/>
      <c r="E809" s="511"/>
      <c r="F809" s="512"/>
      <c r="G809" s="511"/>
      <c r="H809" s="511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4.25" customHeight="1">
      <c r="A810" s="511"/>
      <c r="B810" s="511"/>
      <c r="C810" s="511"/>
      <c r="D810" s="512"/>
      <c r="E810" s="511"/>
      <c r="F810" s="512"/>
      <c r="G810" s="511"/>
      <c r="H810" s="511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4.25" customHeight="1">
      <c r="A811" s="511"/>
      <c r="B811" s="511"/>
      <c r="C811" s="511"/>
      <c r="D811" s="512"/>
      <c r="E811" s="511"/>
      <c r="F811" s="512"/>
      <c r="G811" s="511"/>
      <c r="H811" s="511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4.25" customHeight="1">
      <c r="A812" s="511"/>
      <c r="B812" s="511"/>
      <c r="C812" s="511"/>
      <c r="D812" s="512"/>
      <c r="E812" s="511"/>
      <c r="F812" s="512"/>
      <c r="G812" s="511"/>
      <c r="H812" s="511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4.25" customHeight="1">
      <c r="A813" s="511"/>
      <c r="B813" s="511"/>
      <c r="C813" s="511"/>
      <c r="D813" s="512"/>
      <c r="E813" s="511"/>
      <c r="F813" s="512"/>
      <c r="G813" s="511"/>
      <c r="H813" s="511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4.25" customHeight="1">
      <c r="A814" s="511"/>
      <c r="B814" s="511"/>
      <c r="C814" s="511"/>
      <c r="D814" s="512"/>
      <c r="E814" s="511"/>
      <c r="F814" s="512"/>
      <c r="G814" s="511"/>
      <c r="H814" s="511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4.25" customHeight="1">
      <c r="A815" s="511"/>
      <c r="B815" s="511"/>
      <c r="C815" s="511"/>
      <c r="D815" s="512"/>
      <c r="E815" s="511"/>
      <c r="F815" s="512"/>
      <c r="G815" s="511"/>
      <c r="H815" s="511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4.25" customHeight="1">
      <c r="A816" s="511"/>
      <c r="B816" s="511"/>
      <c r="C816" s="511"/>
      <c r="D816" s="512"/>
      <c r="E816" s="511"/>
      <c r="F816" s="512"/>
      <c r="G816" s="511"/>
      <c r="H816" s="511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4.25" customHeight="1">
      <c r="A817" s="511"/>
      <c r="B817" s="511"/>
      <c r="C817" s="511"/>
      <c r="D817" s="512"/>
      <c r="E817" s="511"/>
      <c r="F817" s="512"/>
      <c r="G817" s="511"/>
      <c r="H817" s="511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4.25" customHeight="1">
      <c r="A818" s="511"/>
      <c r="B818" s="511"/>
      <c r="C818" s="511"/>
      <c r="D818" s="512"/>
      <c r="E818" s="511"/>
      <c r="F818" s="512"/>
      <c r="G818" s="511"/>
      <c r="H818" s="511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4.25" customHeight="1">
      <c r="A819" s="511"/>
      <c r="B819" s="511"/>
      <c r="C819" s="511"/>
      <c r="D819" s="512"/>
      <c r="E819" s="511"/>
      <c r="F819" s="512"/>
      <c r="G819" s="511"/>
      <c r="H819" s="511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4.25" customHeight="1">
      <c r="A820" s="511"/>
      <c r="B820" s="511"/>
      <c r="C820" s="511"/>
      <c r="D820" s="512"/>
      <c r="E820" s="511"/>
      <c r="F820" s="512"/>
      <c r="G820" s="511"/>
      <c r="H820" s="511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4.25" customHeight="1">
      <c r="A821" s="511"/>
      <c r="B821" s="511"/>
      <c r="C821" s="511"/>
      <c r="D821" s="512"/>
      <c r="E821" s="511"/>
      <c r="F821" s="512"/>
      <c r="G821" s="511"/>
      <c r="H821" s="511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4.25" customHeight="1">
      <c r="A822" s="511"/>
      <c r="B822" s="511"/>
      <c r="C822" s="511"/>
      <c r="D822" s="512"/>
      <c r="E822" s="511"/>
      <c r="F822" s="512"/>
      <c r="G822" s="511"/>
      <c r="H822" s="511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4.25" customHeight="1">
      <c r="A823" s="511"/>
      <c r="B823" s="511"/>
      <c r="C823" s="511"/>
      <c r="D823" s="512"/>
      <c r="E823" s="511"/>
      <c r="F823" s="512"/>
      <c r="G823" s="511"/>
      <c r="H823" s="511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4.25" customHeight="1">
      <c r="A824" s="511"/>
      <c r="B824" s="511"/>
      <c r="C824" s="511"/>
      <c r="D824" s="512"/>
      <c r="E824" s="511"/>
      <c r="F824" s="512"/>
      <c r="G824" s="511"/>
      <c r="H824" s="511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4.25" customHeight="1">
      <c r="A825" s="511"/>
      <c r="B825" s="511"/>
      <c r="C825" s="511"/>
      <c r="D825" s="512"/>
      <c r="E825" s="511"/>
      <c r="F825" s="512"/>
      <c r="G825" s="511"/>
      <c r="H825" s="511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4.25" customHeight="1">
      <c r="A826" s="511"/>
      <c r="B826" s="511"/>
      <c r="C826" s="511"/>
      <c r="D826" s="512"/>
      <c r="E826" s="511"/>
      <c r="F826" s="512"/>
      <c r="G826" s="511"/>
      <c r="H826" s="511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4.25" customHeight="1">
      <c r="A827" s="511"/>
      <c r="B827" s="511"/>
      <c r="C827" s="511"/>
      <c r="D827" s="512"/>
      <c r="E827" s="511"/>
      <c r="F827" s="512"/>
      <c r="G827" s="511"/>
      <c r="H827" s="511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4.25" customHeight="1">
      <c r="A828" s="511"/>
      <c r="B828" s="511"/>
      <c r="C828" s="511"/>
      <c r="D828" s="512"/>
      <c r="E828" s="511"/>
      <c r="F828" s="512"/>
      <c r="G828" s="511"/>
      <c r="H828" s="511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4.25" customHeight="1">
      <c r="A829" s="511"/>
      <c r="B829" s="511"/>
      <c r="C829" s="511"/>
      <c r="D829" s="512"/>
      <c r="E829" s="511"/>
      <c r="F829" s="512"/>
      <c r="G829" s="511"/>
      <c r="H829" s="511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4.25" customHeight="1">
      <c r="A830" s="511"/>
      <c r="B830" s="511"/>
      <c r="C830" s="511"/>
      <c r="D830" s="512"/>
      <c r="E830" s="511"/>
      <c r="F830" s="512"/>
      <c r="G830" s="511"/>
      <c r="H830" s="511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4.25" customHeight="1">
      <c r="A831" s="511"/>
      <c r="B831" s="511"/>
      <c r="C831" s="511"/>
      <c r="D831" s="512"/>
      <c r="E831" s="511"/>
      <c r="F831" s="512"/>
      <c r="G831" s="511"/>
      <c r="H831" s="511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4.25" customHeight="1">
      <c r="A832" s="511"/>
      <c r="B832" s="511"/>
      <c r="C832" s="511"/>
      <c r="D832" s="512"/>
      <c r="E832" s="511"/>
      <c r="F832" s="512"/>
      <c r="G832" s="511"/>
      <c r="H832" s="511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4.25" customHeight="1">
      <c r="A833" s="511"/>
      <c r="B833" s="511"/>
      <c r="C833" s="511"/>
      <c r="D833" s="512"/>
      <c r="E833" s="511"/>
      <c r="F833" s="512"/>
      <c r="G833" s="511"/>
      <c r="H833" s="511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4.25" customHeight="1">
      <c r="A834" s="511"/>
      <c r="B834" s="511"/>
      <c r="C834" s="511"/>
      <c r="D834" s="512"/>
      <c r="E834" s="511"/>
      <c r="F834" s="512"/>
      <c r="G834" s="511"/>
      <c r="H834" s="511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4.25" customHeight="1">
      <c r="A835" s="511"/>
      <c r="B835" s="511"/>
      <c r="C835" s="511"/>
      <c r="D835" s="512"/>
      <c r="E835" s="511"/>
      <c r="F835" s="512"/>
      <c r="G835" s="511"/>
      <c r="H835" s="511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4.25" customHeight="1">
      <c r="A836" s="511"/>
      <c r="B836" s="511"/>
      <c r="C836" s="511"/>
      <c r="D836" s="512"/>
      <c r="E836" s="511"/>
      <c r="F836" s="512"/>
      <c r="G836" s="511"/>
      <c r="H836" s="511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4.25" customHeight="1">
      <c r="A837" s="511"/>
      <c r="B837" s="511"/>
      <c r="C837" s="511"/>
      <c r="D837" s="512"/>
      <c r="E837" s="511"/>
      <c r="F837" s="512"/>
      <c r="G837" s="511"/>
      <c r="H837" s="511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4.25" customHeight="1">
      <c r="A838" s="511"/>
      <c r="B838" s="511"/>
      <c r="C838" s="511"/>
      <c r="D838" s="512"/>
      <c r="E838" s="511"/>
      <c r="F838" s="512"/>
      <c r="G838" s="511"/>
      <c r="H838" s="511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4.25" customHeight="1">
      <c r="A839" s="511"/>
      <c r="B839" s="511"/>
      <c r="C839" s="511"/>
      <c r="D839" s="512"/>
      <c r="E839" s="511"/>
      <c r="F839" s="512"/>
      <c r="G839" s="511"/>
      <c r="H839" s="511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4.25" customHeight="1">
      <c r="A840" s="511"/>
      <c r="B840" s="511"/>
      <c r="C840" s="511"/>
      <c r="D840" s="512"/>
      <c r="E840" s="511"/>
      <c r="F840" s="512"/>
      <c r="G840" s="511"/>
      <c r="H840" s="511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4.25" customHeight="1">
      <c r="A841" s="511"/>
      <c r="B841" s="511"/>
      <c r="C841" s="511"/>
      <c r="D841" s="512"/>
      <c r="E841" s="511"/>
      <c r="F841" s="512"/>
      <c r="G841" s="511"/>
      <c r="H841" s="511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4.25" customHeight="1">
      <c r="A842" s="511"/>
      <c r="B842" s="511"/>
      <c r="C842" s="511"/>
      <c r="D842" s="512"/>
      <c r="E842" s="511"/>
      <c r="F842" s="512"/>
      <c r="G842" s="511"/>
      <c r="H842" s="511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4.25" customHeight="1">
      <c r="A843" s="511"/>
      <c r="B843" s="511"/>
      <c r="C843" s="511"/>
      <c r="D843" s="512"/>
      <c r="E843" s="511"/>
      <c r="F843" s="512"/>
      <c r="G843" s="511"/>
      <c r="H843" s="511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4.25" customHeight="1">
      <c r="A844" s="511"/>
      <c r="B844" s="511"/>
      <c r="C844" s="511"/>
      <c r="D844" s="512"/>
      <c r="E844" s="511"/>
      <c r="F844" s="512"/>
      <c r="G844" s="511"/>
      <c r="H844" s="511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4.25" customHeight="1">
      <c r="A845" s="511"/>
      <c r="B845" s="511"/>
      <c r="C845" s="511"/>
      <c r="D845" s="512"/>
      <c r="E845" s="511"/>
      <c r="F845" s="512"/>
      <c r="G845" s="511"/>
      <c r="H845" s="511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4.25" customHeight="1">
      <c r="A846" s="511"/>
      <c r="B846" s="511"/>
      <c r="C846" s="511"/>
      <c r="D846" s="512"/>
      <c r="E846" s="511"/>
      <c r="F846" s="512"/>
      <c r="G846" s="511"/>
      <c r="H846" s="511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4.25" customHeight="1">
      <c r="A847" s="511"/>
      <c r="B847" s="511"/>
      <c r="C847" s="511"/>
      <c r="D847" s="512"/>
      <c r="E847" s="511"/>
      <c r="F847" s="512"/>
      <c r="G847" s="511"/>
      <c r="H847" s="511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4.25" customHeight="1">
      <c r="A848" s="511"/>
      <c r="B848" s="511"/>
      <c r="C848" s="511"/>
      <c r="D848" s="512"/>
      <c r="E848" s="511"/>
      <c r="F848" s="512"/>
      <c r="G848" s="511"/>
      <c r="H848" s="511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4.25" customHeight="1">
      <c r="A849" s="511"/>
      <c r="B849" s="511"/>
      <c r="C849" s="511"/>
      <c r="D849" s="512"/>
      <c r="E849" s="511"/>
      <c r="F849" s="512"/>
      <c r="G849" s="511"/>
      <c r="H849" s="511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4.25" customHeight="1">
      <c r="A850" s="511"/>
      <c r="B850" s="511"/>
      <c r="C850" s="511"/>
      <c r="D850" s="512"/>
      <c r="E850" s="511"/>
      <c r="F850" s="512"/>
      <c r="G850" s="511"/>
      <c r="H850" s="511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4.25" customHeight="1">
      <c r="A851" s="511"/>
      <c r="B851" s="511"/>
      <c r="C851" s="511"/>
      <c r="D851" s="512"/>
      <c r="E851" s="511"/>
      <c r="F851" s="512"/>
      <c r="G851" s="511"/>
      <c r="H851" s="511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4.25" customHeight="1">
      <c r="A852" s="511"/>
      <c r="B852" s="511"/>
      <c r="C852" s="511"/>
      <c r="D852" s="512"/>
      <c r="E852" s="511"/>
      <c r="F852" s="512"/>
      <c r="G852" s="511"/>
      <c r="H852" s="511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4.25" customHeight="1">
      <c r="A853" s="511"/>
      <c r="B853" s="511"/>
      <c r="C853" s="511"/>
      <c r="D853" s="512"/>
      <c r="E853" s="511"/>
      <c r="F853" s="512"/>
      <c r="G853" s="511"/>
      <c r="H853" s="511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4.25" customHeight="1">
      <c r="A854" s="511"/>
      <c r="B854" s="511"/>
      <c r="C854" s="511"/>
      <c r="D854" s="512"/>
      <c r="E854" s="511"/>
      <c r="F854" s="512"/>
      <c r="G854" s="511"/>
      <c r="H854" s="511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4.25" customHeight="1">
      <c r="A855" s="511"/>
      <c r="B855" s="511"/>
      <c r="C855" s="511"/>
      <c r="D855" s="512"/>
      <c r="E855" s="511"/>
      <c r="F855" s="512"/>
      <c r="G855" s="511"/>
      <c r="H855" s="511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4.25" customHeight="1">
      <c r="A856" s="511"/>
      <c r="B856" s="511"/>
      <c r="C856" s="511"/>
      <c r="D856" s="512"/>
      <c r="E856" s="511"/>
      <c r="F856" s="512"/>
      <c r="G856" s="511"/>
      <c r="H856" s="511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4.25" customHeight="1">
      <c r="A857" s="511"/>
      <c r="B857" s="511"/>
      <c r="C857" s="511"/>
      <c r="D857" s="512"/>
      <c r="E857" s="511"/>
      <c r="F857" s="512"/>
      <c r="G857" s="511"/>
      <c r="H857" s="511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4.25" customHeight="1">
      <c r="A858" s="511"/>
      <c r="B858" s="511"/>
      <c r="C858" s="511"/>
      <c r="D858" s="512"/>
      <c r="E858" s="511"/>
      <c r="F858" s="512"/>
      <c r="G858" s="511"/>
      <c r="H858" s="511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4.25" customHeight="1">
      <c r="A859" s="511"/>
      <c r="B859" s="511"/>
      <c r="C859" s="511"/>
      <c r="D859" s="512"/>
      <c r="E859" s="511"/>
      <c r="F859" s="512"/>
      <c r="G859" s="511"/>
      <c r="H859" s="511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4.25" customHeight="1">
      <c r="A860" s="511"/>
      <c r="B860" s="511"/>
      <c r="C860" s="511"/>
      <c r="D860" s="512"/>
      <c r="E860" s="511"/>
      <c r="F860" s="512"/>
      <c r="G860" s="511"/>
      <c r="H860" s="511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4.25" customHeight="1">
      <c r="A861" s="511"/>
      <c r="B861" s="511"/>
      <c r="C861" s="511"/>
      <c r="D861" s="512"/>
      <c r="E861" s="511"/>
      <c r="F861" s="512"/>
      <c r="G861" s="511"/>
      <c r="H861" s="511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4.25" customHeight="1">
      <c r="A862" s="511"/>
      <c r="B862" s="511"/>
      <c r="C862" s="511"/>
      <c r="D862" s="512"/>
      <c r="E862" s="511"/>
      <c r="F862" s="512"/>
      <c r="G862" s="511"/>
      <c r="H862" s="511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4.25" customHeight="1">
      <c r="A863" s="511"/>
      <c r="B863" s="511"/>
      <c r="C863" s="511"/>
      <c r="D863" s="512"/>
      <c r="E863" s="511"/>
      <c r="F863" s="512"/>
      <c r="G863" s="511"/>
      <c r="H863" s="511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4.25" customHeight="1">
      <c r="A864" s="511"/>
      <c r="B864" s="511"/>
      <c r="C864" s="511"/>
      <c r="D864" s="512"/>
      <c r="E864" s="511"/>
      <c r="F864" s="512"/>
      <c r="G864" s="511"/>
      <c r="H864" s="511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4.25" customHeight="1">
      <c r="A865" s="511"/>
      <c r="B865" s="511"/>
      <c r="C865" s="511"/>
      <c r="D865" s="512"/>
      <c r="E865" s="511"/>
      <c r="F865" s="512"/>
      <c r="G865" s="511"/>
      <c r="H865" s="511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4.25" customHeight="1">
      <c r="A866" s="511"/>
      <c r="B866" s="511"/>
      <c r="C866" s="511"/>
      <c r="D866" s="512"/>
      <c r="E866" s="511"/>
      <c r="F866" s="512"/>
      <c r="G866" s="511"/>
      <c r="H866" s="511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4.25" customHeight="1">
      <c r="A867" s="511"/>
      <c r="B867" s="511"/>
      <c r="C867" s="511"/>
      <c r="D867" s="512"/>
      <c r="E867" s="511"/>
      <c r="F867" s="512"/>
      <c r="G867" s="511"/>
      <c r="H867" s="511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4.25" customHeight="1">
      <c r="A868" s="511"/>
      <c r="B868" s="511"/>
      <c r="C868" s="511"/>
      <c r="D868" s="512"/>
      <c r="E868" s="511"/>
      <c r="F868" s="512"/>
      <c r="G868" s="511"/>
      <c r="H868" s="511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4.25" customHeight="1">
      <c r="A869" s="511"/>
      <c r="B869" s="511"/>
      <c r="C869" s="511"/>
      <c r="D869" s="512"/>
      <c r="E869" s="511"/>
      <c r="F869" s="512"/>
      <c r="G869" s="511"/>
      <c r="H869" s="511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4.25" customHeight="1">
      <c r="A870" s="511"/>
      <c r="B870" s="511"/>
      <c r="C870" s="511"/>
      <c r="D870" s="512"/>
      <c r="E870" s="511"/>
      <c r="F870" s="512"/>
      <c r="G870" s="511"/>
      <c r="H870" s="511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4.25" customHeight="1">
      <c r="A871" s="511"/>
      <c r="B871" s="511"/>
      <c r="C871" s="511"/>
      <c r="D871" s="512"/>
      <c r="E871" s="511"/>
      <c r="F871" s="512"/>
      <c r="G871" s="511"/>
      <c r="H871" s="511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4.25" customHeight="1">
      <c r="A872" s="511"/>
      <c r="B872" s="511"/>
      <c r="C872" s="511"/>
      <c r="D872" s="512"/>
      <c r="E872" s="511"/>
      <c r="F872" s="512"/>
      <c r="G872" s="511"/>
      <c r="H872" s="511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4.25" customHeight="1">
      <c r="A873" s="511"/>
      <c r="B873" s="511"/>
      <c r="C873" s="511"/>
      <c r="D873" s="512"/>
      <c r="E873" s="511"/>
      <c r="F873" s="512"/>
      <c r="G873" s="511"/>
      <c r="H873" s="511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4.25" customHeight="1">
      <c r="A874" s="511"/>
      <c r="B874" s="511"/>
      <c r="C874" s="511"/>
      <c r="D874" s="512"/>
      <c r="E874" s="511"/>
      <c r="F874" s="512"/>
      <c r="G874" s="511"/>
      <c r="H874" s="511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4.25" customHeight="1">
      <c r="A875" s="511"/>
      <c r="B875" s="511"/>
      <c r="C875" s="511"/>
      <c r="D875" s="512"/>
      <c r="E875" s="511"/>
      <c r="F875" s="512"/>
      <c r="G875" s="511"/>
      <c r="H875" s="511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4.25" customHeight="1">
      <c r="A876" s="511"/>
      <c r="B876" s="511"/>
      <c r="C876" s="511"/>
      <c r="D876" s="512"/>
      <c r="E876" s="511"/>
      <c r="F876" s="512"/>
      <c r="G876" s="511"/>
      <c r="H876" s="511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4.25" customHeight="1">
      <c r="A877" s="511"/>
      <c r="B877" s="511"/>
      <c r="C877" s="511"/>
      <c r="D877" s="512"/>
      <c r="E877" s="511"/>
      <c r="F877" s="512"/>
      <c r="G877" s="511"/>
      <c r="H877" s="511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4.25" customHeight="1">
      <c r="A878" s="511"/>
      <c r="B878" s="511"/>
      <c r="C878" s="511"/>
      <c r="D878" s="512"/>
      <c r="E878" s="511"/>
      <c r="F878" s="512"/>
      <c r="G878" s="511"/>
      <c r="H878" s="511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4.25" customHeight="1">
      <c r="A879" s="511"/>
      <c r="B879" s="511"/>
      <c r="C879" s="511"/>
      <c r="D879" s="512"/>
      <c r="E879" s="511"/>
      <c r="F879" s="512"/>
      <c r="G879" s="511"/>
      <c r="H879" s="511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4.25" customHeight="1">
      <c r="A880" s="511"/>
      <c r="B880" s="511"/>
      <c r="C880" s="511"/>
      <c r="D880" s="512"/>
      <c r="E880" s="511"/>
      <c r="F880" s="512"/>
      <c r="G880" s="511"/>
      <c r="H880" s="511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4.25" customHeight="1">
      <c r="A881" s="511"/>
      <c r="B881" s="511"/>
      <c r="C881" s="511"/>
      <c r="D881" s="512"/>
      <c r="E881" s="511"/>
      <c r="F881" s="512"/>
      <c r="G881" s="511"/>
      <c r="H881" s="511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4.25" customHeight="1">
      <c r="A882" s="511"/>
      <c r="B882" s="511"/>
      <c r="C882" s="511"/>
      <c r="D882" s="512"/>
      <c r="E882" s="511"/>
      <c r="F882" s="512"/>
      <c r="G882" s="511"/>
      <c r="H882" s="511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4.25" customHeight="1">
      <c r="A883" s="511"/>
      <c r="B883" s="511"/>
      <c r="C883" s="511"/>
      <c r="D883" s="512"/>
      <c r="E883" s="511"/>
      <c r="F883" s="512"/>
      <c r="G883" s="511"/>
      <c r="H883" s="511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4.25" customHeight="1">
      <c r="A884" s="511"/>
      <c r="B884" s="511"/>
      <c r="C884" s="511"/>
      <c r="D884" s="512"/>
      <c r="E884" s="511"/>
      <c r="F884" s="512"/>
      <c r="G884" s="511"/>
      <c r="H884" s="511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4.25" customHeight="1">
      <c r="A885" s="511"/>
      <c r="B885" s="511"/>
      <c r="C885" s="511"/>
      <c r="D885" s="512"/>
      <c r="E885" s="511"/>
      <c r="F885" s="512"/>
      <c r="G885" s="511"/>
      <c r="H885" s="511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4.25" customHeight="1">
      <c r="A886" s="511"/>
      <c r="B886" s="511"/>
      <c r="C886" s="511"/>
      <c r="D886" s="512"/>
      <c r="E886" s="511"/>
      <c r="F886" s="512"/>
      <c r="G886" s="511"/>
      <c r="H886" s="511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4.25" customHeight="1">
      <c r="A887" s="511"/>
      <c r="B887" s="511"/>
      <c r="C887" s="511"/>
      <c r="D887" s="512"/>
      <c r="E887" s="511"/>
      <c r="F887" s="512"/>
      <c r="G887" s="511"/>
      <c r="H887" s="511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4.25" customHeight="1">
      <c r="A888" s="511"/>
      <c r="B888" s="511"/>
      <c r="C888" s="511"/>
      <c r="D888" s="512"/>
      <c r="E888" s="511"/>
      <c r="F888" s="512"/>
      <c r="G888" s="511"/>
      <c r="H888" s="511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4.25" customHeight="1">
      <c r="A889" s="511"/>
      <c r="B889" s="511"/>
      <c r="C889" s="511"/>
      <c r="D889" s="512"/>
      <c r="E889" s="511"/>
      <c r="F889" s="512"/>
      <c r="G889" s="511"/>
      <c r="H889" s="511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4.25" customHeight="1">
      <c r="A890" s="511"/>
      <c r="B890" s="511"/>
      <c r="C890" s="511"/>
      <c r="D890" s="512"/>
      <c r="E890" s="511"/>
      <c r="F890" s="512"/>
      <c r="G890" s="511"/>
      <c r="H890" s="511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4.25" customHeight="1">
      <c r="A891" s="511"/>
      <c r="B891" s="511"/>
      <c r="C891" s="511"/>
      <c r="D891" s="512"/>
      <c r="E891" s="511"/>
      <c r="F891" s="512"/>
      <c r="G891" s="511"/>
      <c r="H891" s="511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4.25" customHeight="1">
      <c r="A892" s="511"/>
      <c r="B892" s="511"/>
      <c r="C892" s="511"/>
      <c r="D892" s="512"/>
      <c r="E892" s="511"/>
      <c r="F892" s="512"/>
      <c r="G892" s="511"/>
      <c r="H892" s="511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4.25" customHeight="1">
      <c r="A893" s="511"/>
      <c r="B893" s="511"/>
      <c r="C893" s="511"/>
      <c r="D893" s="512"/>
      <c r="E893" s="511"/>
      <c r="F893" s="512"/>
      <c r="G893" s="511"/>
      <c r="H893" s="511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4.25" customHeight="1">
      <c r="A894" s="511"/>
      <c r="B894" s="511"/>
      <c r="C894" s="511"/>
      <c r="D894" s="512"/>
      <c r="E894" s="511"/>
      <c r="F894" s="512"/>
      <c r="G894" s="511"/>
      <c r="H894" s="511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4.25" customHeight="1">
      <c r="A895" s="511"/>
      <c r="B895" s="511"/>
      <c r="C895" s="511"/>
      <c r="D895" s="512"/>
      <c r="E895" s="511"/>
      <c r="F895" s="512"/>
      <c r="G895" s="511"/>
      <c r="H895" s="511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4.25" customHeight="1">
      <c r="A896" s="511"/>
      <c r="B896" s="511"/>
      <c r="C896" s="511"/>
      <c r="D896" s="512"/>
      <c r="E896" s="511"/>
      <c r="F896" s="512"/>
      <c r="G896" s="511"/>
      <c r="H896" s="511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4.25" customHeight="1">
      <c r="A897" s="511"/>
      <c r="B897" s="511"/>
      <c r="C897" s="511"/>
      <c r="D897" s="512"/>
      <c r="E897" s="511"/>
      <c r="F897" s="512"/>
      <c r="G897" s="511"/>
      <c r="H897" s="511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4.25" customHeight="1">
      <c r="A898" s="511"/>
      <c r="B898" s="511"/>
      <c r="C898" s="511"/>
      <c r="D898" s="512"/>
      <c r="E898" s="511"/>
      <c r="F898" s="512"/>
      <c r="G898" s="511"/>
      <c r="H898" s="511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4.25" customHeight="1">
      <c r="A899" s="511"/>
      <c r="B899" s="511"/>
      <c r="C899" s="511"/>
      <c r="D899" s="512"/>
      <c r="E899" s="511"/>
      <c r="F899" s="512"/>
      <c r="G899" s="511"/>
      <c r="H899" s="511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4.25" customHeight="1">
      <c r="A900" s="511"/>
      <c r="B900" s="511"/>
      <c r="C900" s="511"/>
      <c r="D900" s="512"/>
      <c r="E900" s="511"/>
      <c r="F900" s="512"/>
      <c r="G900" s="511"/>
      <c r="H900" s="511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4.25" customHeight="1">
      <c r="A901" s="511"/>
      <c r="B901" s="511"/>
      <c r="C901" s="511"/>
      <c r="D901" s="512"/>
      <c r="E901" s="511"/>
      <c r="F901" s="512"/>
      <c r="G901" s="511"/>
      <c r="H901" s="511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4.25" customHeight="1">
      <c r="A902" s="511"/>
      <c r="B902" s="511"/>
      <c r="C902" s="511"/>
      <c r="D902" s="512"/>
      <c r="E902" s="511"/>
      <c r="F902" s="512"/>
      <c r="G902" s="511"/>
      <c r="H902" s="511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4.25" customHeight="1">
      <c r="A903" s="511"/>
      <c r="B903" s="511"/>
      <c r="C903" s="511"/>
      <c r="D903" s="512"/>
      <c r="E903" s="511"/>
      <c r="F903" s="512"/>
      <c r="G903" s="511"/>
      <c r="H903" s="511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4.25" customHeight="1">
      <c r="A904" s="511"/>
      <c r="B904" s="511"/>
      <c r="C904" s="511"/>
      <c r="D904" s="512"/>
      <c r="E904" s="511"/>
      <c r="F904" s="512"/>
      <c r="G904" s="511"/>
      <c r="H904" s="511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4.25" customHeight="1">
      <c r="A905" s="511"/>
      <c r="B905" s="511"/>
      <c r="C905" s="511"/>
      <c r="D905" s="512"/>
      <c r="E905" s="511"/>
      <c r="F905" s="512"/>
      <c r="G905" s="511"/>
      <c r="H905" s="511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4.25" customHeight="1">
      <c r="A906" s="511"/>
      <c r="B906" s="511"/>
      <c r="C906" s="511"/>
      <c r="D906" s="512"/>
      <c r="E906" s="511"/>
      <c r="F906" s="512"/>
      <c r="G906" s="511"/>
      <c r="H906" s="511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4.25" customHeight="1">
      <c r="A907" s="511"/>
      <c r="B907" s="511"/>
      <c r="C907" s="511"/>
      <c r="D907" s="512"/>
      <c r="E907" s="511"/>
      <c r="F907" s="512"/>
      <c r="G907" s="511"/>
      <c r="H907" s="511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4.25" customHeight="1">
      <c r="A908" s="511"/>
      <c r="B908" s="511"/>
      <c r="C908" s="511"/>
      <c r="D908" s="512"/>
      <c r="E908" s="511"/>
      <c r="F908" s="512"/>
      <c r="G908" s="511"/>
      <c r="H908" s="511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4.25" customHeight="1">
      <c r="A909" s="511"/>
      <c r="B909" s="511"/>
      <c r="C909" s="511"/>
      <c r="D909" s="512"/>
      <c r="E909" s="511"/>
      <c r="F909" s="512"/>
      <c r="G909" s="511"/>
      <c r="H909" s="511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4.25" customHeight="1">
      <c r="A910" s="511"/>
      <c r="B910" s="511"/>
      <c r="C910" s="511"/>
      <c r="D910" s="512"/>
      <c r="E910" s="511"/>
      <c r="F910" s="512"/>
      <c r="G910" s="511"/>
      <c r="H910" s="511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4.25" customHeight="1">
      <c r="A911" s="511"/>
      <c r="B911" s="511"/>
      <c r="C911" s="511"/>
      <c r="D911" s="512"/>
      <c r="E911" s="511"/>
      <c r="F911" s="512"/>
      <c r="G911" s="511"/>
      <c r="H911" s="511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4.25" customHeight="1">
      <c r="A912" s="511"/>
      <c r="B912" s="511"/>
      <c r="C912" s="511"/>
      <c r="D912" s="512"/>
      <c r="E912" s="511"/>
      <c r="F912" s="512"/>
      <c r="G912" s="511"/>
      <c r="H912" s="511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4.25" customHeight="1">
      <c r="A913" s="511"/>
      <c r="B913" s="511"/>
      <c r="C913" s="511"/>
      <c r="D913" s="512"/>
      <c r="E913" s="511"/>
      <c r="F913" s="512"/>
      <c r="G913" s="511"/>
      <c r="H913" s="511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4.25" customHeight="1">
      <c r="A914" s="511"/>
      <c r="B914" s="511"/>
      <c r="C914" s="511"/>
      <c r="D914" s="512"/>
      <c r="E914" s="511"/>
      <c r="F914" s="512"/>
      <c r="G914" s="511"/>
      <c r="H914" s="511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4.25" customHeight="1">
      <c r="A915" s="511"/>
      <c r="B915" s="511"/>
      <c r="C915" s="511"/>
      <c r="D915" s="512"/>
      <c r="E915" s="511"/>
      <c r="F915" s="512"/>
      <c r="G915" s="511"/>
      <c r="H915" s="511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4.25" customHeight="1">
      <c r="A916" s="511"/>
      <c r="B916" s="511"/>
      <c r="C916" s="511"/>
      <c r="D916" s="512"/>
      <c r="E916" s="511"/>
      <c r="F916" s="512"/>
      <c r="G916" s="511"/>
      <c r="H916" s="511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4.25" customHeight="1">
      <c r="A917" s="511"/>
      <c r="B917" s="511"/>
      <c r="C917" s="511"/>
      <c r="D917" s="512"/>
      <c r="E917" s="511"/>
      <c r="F917" s="512"/>
      <c r="G917" s="511"/>
      <c r="H917" s="511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4.25" customHeight="1">
      <c r="A918" s="511"/>
      <c r="B918" s="511"/>
      <c r="C918" s="511"/>
      <c r="D918" s="512"/>
      <c r="E918" s="511"/>
      <c r="F918" s="512"/>
      <c r="G918" s="511"/>
      <c r="H918" s="511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4.25" customHeight="1">
      <c r="A919" s="511"/>
      <c r="B919" s="511"/>
      <c r="C919" s="511"/>
      <c r="D919" s="512"/>
      <c r="E919" s="511"/>
      <c r="F919" s="512"/>
      <c r="G919" s="511"/>
      <c r="H919" s="511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4.25" customHeight="1">
      <c r="A920" s="511"/>
      <c r="B920" s="511"/>
      <c r="C920" s="511"/>
      <c r="D920" s="512"/>
      <c r="E920" s="511"/>
      <c r="F920" s="512"/>
      <c r="G920" s="511"/>
      <c r="H920" s="511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4.25" customHeight="1">
      <c r="A921" s="511"/>
      <c r="B921" s="511"/>
      <c r="C921" s="511"/>
      <c r="D921" s="512"/>
      <c r="E921" s="511"/>
      <c r="F921" s="512"/>
      <c r="G921" s="511"/>
      <c r="H921" s="511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4.25" customHeight="1">
      <c r="A922" s="511"/>
      <c r="B922" s="511"/>
      <c r="C922" s="511"/>
      <c r="D922" s="512"/>
      <c r="E922" s="511"/>
      <c r="F922" s="512"/>
      <c r="G922" s="511"/>
      <c r="H922" s="511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4.25" customHeight="1">
      <c r="A923" s="511"/>
      <c r="B923" s="511"/>
      <c r="C923" s="511"/>
      <c r="D923" s="512"/>
      <c r="E923" s="511"/>
      <c r="F923" s="512"/>
      <c r="G923" s="511"/>
      <c r="H923" s="511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4.25" customHeight="1">
      <c r="A924" s="511"/>
      <c r="B924" s="511"/>
      <c r="C924" s="511"/>
      <c r="D924" s="512"/>
      <c r="E924" s="511"/>
      <c r="F924" s="512"/>
      <c r="G924" s="511"/>
      <c r="H924" s="511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4.25" customHeight="1">
      <c r="A925" s="511"/>
      <c r="B925" s="511"/>
      <c r="C925" s="511"/>
      <c r="D925" s="512"/>
      <c r="E925" s="511"/>
      <c r="F925" s="512"/>
      <c r="G925" s="511"/>
      <c r="H925" s="511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4.25" customHeight="1">
      <c r="A926" s="511"/>
      <c r="B926" s="511"/>
      <c r="C926" s="511"/>
      <c r="D926" s="512"/>
      <c r="E926" s="511"/>
      <c r="F926" s="512"/>
      <c r="G926" s="511"/>
      <c r="H926" s="511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4.25" customHeight="1">
      <c r="A927" s="511"/>
      <c r="B927" s="511"/>
      <c r="C927" s="511"/>
      <c r="D927" s="512"/>
      <c r="E927" s="511"/>
      <c r="F927" s="512"/>
      <c r="G927" s="511"/>
      <c r="H927" s="511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4.25" customHeight="1">
      <c r="A928" s="511"/>
      <c r="B928" s="511"/>
      <c r="C928" s="511"/>
      <c r="D928" s="512"/>
      <c r="E928" s="511"/>
      <c r="F928" s="512"/>
      <c r="G928" s="511"/>
      <c r="H928" s="511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4.25" customHeight="1">
      <c r="A929" s="511"/>
      <c r="B929" s="511"/>
      <c r="C929" s="511"/>
      <c r="D929" s="512"/>
      <c r="E929" s="511"/>
      <c r="F929" s="512"/>
      <c r="G929" s="511"/>
      <c r="H929" s="511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4.25" customHeight="1">
      <c r="A930" s="511"/>
      <c r="B930" s="511"/>
      <c r="C930" s="511"/>
      <c r="D930" s="512"/>
      <c r="E930" s="511"/>
      <c r="F930" s="512"/>
      <c r="G930" s="511"/>
      <c r="H930" s="511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4.25" customHeight="1">
      <c r="A931" s="511"/>
      <c r="B931" s="511"/>
      <c r="C931" s="511"/>
      <c r="D931" s="512"/>
      <c r="E931" s="511"/>
      <c r="F931" s="512"/>
      <c r="G931" s="511"/>
      <c r="H931" s="511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4.25" customHeight="1">
      <c r="A932" s="511"/>
      <c r="B932" s="511"/>
      <c r="C932" s="511"/>
      <c r="D932" s="512"/>
      <c r="E932" s="511"/>
      <c r="F932" s="512"/>
      <c r="G932" s="511"/>
      <c r="H932" s="511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4.25" customHeight="1">
      <c r="A933" s="511"/>
      <c r="B933" s="511"/>
      <c r="C933" s="511"/>
      <c r="D933" s="512"/>
      <c r="E933" s="511"/>
      <c r="F933" s="512"/>
      <c r="G933" s="511"/>
      <c r="H933" s="511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4.25" customHeight="1">
      <c r="A934" s="511"/>
      <c r="B934" s="511"/>
      <c r="C934" s="511"/>
      <c r="D934" s="512"/>
      <c r="E934" s="511"/>
      <c r="F934" s="512"/>
      <c r="G934" s="511"/>
      <c r="H934" s="511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4.25" customHeight="1">
      <c r="A935" s="511"/>
      <c r="B935" s="511"/>
      <c r="C935" s="511"/>
      <c r="D935" s="512"/>
      <c r="E935" s="511"/>
      <c r="F935" s="512"/>
      <c r="G935" s="511"/>
      <c r="H935" s="511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4.25" customHeight="1">
      <c r="A936" s="511"/>
      <c r="B936" s="511"/>
      <c r="C936" s="511"/>
      <c r="D936" s="512"/>
      <c r="E936" s="511"/>
      <c r="F936" s="512"/>
      <c r="G936" s="511"/>
      <c r="H936" s="511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4.25" customHeight="1">
      <c r="A937" s="511"/>
      <c r="B937" s="511"/>
      <c r="C937" s="511"/>
      <c r="D937" s="512"/>
      <c r="E937" s="511"/>
      <c r="F937" s="512"/>
      <c r="G937" s="511"/>
      <c r="H937" s="511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4.25" customHeight="1">
      <c r="A938" s="511"/>
      <c r="B938" s="511"/>
      <c r="C938" s="511"/>
      <c r="D938" s="512"/>
      <c r="E938" s="511"/>
      <c r="F938" s="512"/>
      <c r="G938" s="511"/>
      <c r="H938" s="511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4.25" customHeight="1">
      <c r="A939" s="511"/>
      <c r="B939" s="511"/>
      <c r="C939" s="511"/>
      <c r="D939" s="512"/>
      <c r="E939" s="511"/>
      <c r="F939" s="512"/>
      <c r="G939" s="511"/>
      <c r="H939" s="511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4.25" customHeight="1">
      <c r="A940" s="511"/>
      <c r="B940" s="511"/>
      <c r="C940" s="511"/>
      <c r="D940" s="512"/>
      <c r="E940" s="511"/>
      <c r="F940" s="512"/>
      <c r="G940" s="511"/>
      <c r="H940" s="511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4.25" customHeight="1">
      <c r="A941" s="511"/>
      <c r="B941" s="511"/>
      <c r="C941" s="511"/>
      <c r="D941" s="512"/>
      <c r="E941" s="511"/>
      <c r="F941" s="512"/>
      <c r="G941" s="511"/>
      <c r="H941" s="511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4.25" customHeight="1">
      <c r="A942" s="511"/>
      <c r="B942" s="511"/>
      <c r="C942" s="511"/>
      <c r="D942" s="512"/>
      <c r="E942" s="511"/>
      <c r="F942" s="512"/>
      <c r="G942" s="511"/>
      <c r="H942" s="511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4.25" customHeight="1">
      <c r="A943" s="511"/>
      <c r="B943" s="511"/>
      <c r="C943" s="511"/>
      <c r="D943" s="512"/>
      <c r="E943" s="511"/>
      <c r="F943" s="512"/>
      <c r="G943" s="511"/>
      <c r="H943" s="511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4.25" customHeight="1">
      <c r="A944" s="511"/>
      <c r="B944" s="511"/>
      <c r="C944" s="511"/>
      <c r="D944" s="512"/>
      <c r="E944" s="511"/>
      <c r="F944" s="512"/>
      <c r="G944" s="511"/>
      <c r="H944" s="511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4.25" customHeight="1">
      <c r="A945" s="511"/>
      <c r="B945" s="511"/>
      <c r="C945" s="511"/>
      <c r="D945" s="512"/>
      <c r="E945" s="511"/>
      <c r="F945" s="512"/>
      <c r="G945" s="511"/>
      <c r="H945" s="511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4.25" customHeight="1">
      <c r="A946" s="511"/>
      <c r="B946" s="511"/>
      <c r="C946" s="511"/>
      <c r="D946" s="512"/>
      <c r="E946" s="511"/>
      <c r="F946" s="512"/>
      <c r="G946" s="511"/>
      <c r="H946" s="511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4.25" customHeight="1">
      <c r="A947" s="511"/>
      <c r="B947" s="511"/>
      <c r="C947" s="511"/>
      <c r="D947" s="512"/>
      <c r="E947" s="511"/>
      <c r="F947" s="512"/>
      <c r="G947" s="511"/>
      <c r="H947" s="511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4.25" customHeight="1">
      <c r="A948" s="511"/>
      <c r="B948" s="511"/>
      <c r="C948" s="511"/>
      <c r="D948" s="512"/>
      <c r="E948" s="511"/>
      <c r="F948" s="512"/>
      <c r="G948" s="511"/>
      <c r="H948" s="511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4.25" customHeight="1">
      <c r="A949" s="511"/>
      <c r="B949" s="511"/>
      <c r="C949" s="511"/>
      <c r="D949" s="512"/>
      <c r="E949" s="511"/>
      <c r="F949" s="512"/>
      <c r="G949" s="511"/>
      <c r="H949" s="511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4.25" customHeight="1">
      <c r="A950" s="511"/>
      <c r="B950" s="511"/>
      <c r="C950" s="511"/>
      <c r="D950" s="512"/>
      <c r="E950" s="511"/>
      <c r="F950" s="512"/>
      <c r="G950" s="511"/>
      <c r="H950" s="511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4.25" customHeight="1">
      <c r="A951" s="511"/>
      <c r="B951" s="511"/>
      <c r="C951" s="511"/>
      <c r="D951" s="512"/>
      <c r="E951" s="511"/>
      <c r="F951" s="512"/>
      <c r="G951" s="511"/>
      <c r="H951" s="511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4.25" customHeight="1">
      <c r="A952" s="511"/>
      <c r="B952" s="511"/>
      <c r="C952" s="511"/>
      <c r="D952" s="512"/>
      <c r="E952" s="511"/>
      <c r="F952" s="512"/>
      <c r="G952" s="511"/>
      <c r="H952" s="511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4.25" customHeight="1">
      <c r="A953" s="511"/>
      <c r="B953" s="511"/>
      <c r="C953" s="511"/>
      <c r="D953" s="512"/>
      <c r="E953" s="511"/>
      <c r="F953" s="512"/>
      <c r="G953" s="511"/>
      <c r="H953" s="511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4.25" customHeight="1">
      <c r="A954" s="511"/>
      <c r="B954" s="511"/>
      <c r="C954" s="511"/>
      <c r="D954" s="512"/>
      <c r="E954" s="511"/>
      <c r="F954" s="512"/>
      <c r="G954" s="511"/>
      <c r="H954" s="511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4.25" customHeight="1">
      <c r="A955" s="511"/>
      <c r="B955" s="511"/>
      <c r="C955" s="511"/>
      <c r="D955" s="512"/>
      <c r="E955" s="511"/>
      <c r="F955" s="512"/>
      <c r="G955" s="511"/>
      <c r="H955" s="511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4.25" customHeight="1">
      <c r="A956" s="511"/>
      <c r="B956" s="511"/>
      <c r="C956" s="511"/>
      <c r="D956" s="512"/>
      <c r="E956" s="511"/>
      <c r="F956" s="512"/>
      <c r="G956" s="511"/>
      <c r="H956" s="511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4.25" customHeight="1">
      <c r="A957" s="511"/>
      <c r="B957" s="511"/>
      <c r="C957" s="511"/>
      <c r="D957" s="512"/>
      <c r="E957" s="511"/>
      <c r="F957" s="512"/>
      <c r="G957" s="511"/>
      <c r="H957" s="511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4.25" customHeight="1">
      <c r="A958" s="511"/>
      <c r="B958" s="511"/>
      <c r="C958" s="511"/>
      <c r="D958" s="512"/>
      <c r="E958" s="511"/>
      <c r="F958" s="512"/>
      <c r="G958" s="511"/>
      <c r="H958" s="511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4.25" customHeight="1">
      <c r="A959" s="511"/>
      <c r="B959" s="511"/>
      <c r="C959" s="511"/>
      <c r="D959" s="512"/>
      <c r="E959" s="511"/>
      <c r="F959" s="512"/>
      <c r="G959" s="511"/>
      <c r="H959" s="511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4.25" customHeight="1">
      <c r="A960" s="511"/>
      <c r="B960" s="511"/>
      <c r="C960" s="511"/>
      <c r="D960" s="512"/>
      <c r="E960" s="511"/>
      <c r="F960" s="512"/>
      <c r="G960" s="511"/>
      <c r="H960" s="511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4.25" customHeight="1">
      <c r="A961" s="511"/>
      <c r="B961" s="511"/>
      <c r="C961" s="511"/>
      <c r="D961" s="512"/>
      <c r="E961" s="511"/>
      <c r="F961" s="512"/>
      <c r="G961" s="511"/>
      <c r="H961" s="511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4.25" customHeight="1">
      <c r="A962" s="511"/>
      <c r="B962" s="511"/>
      <c r="C962" s="511"/>
      <c r="D962" s="512"/>
      <c r="E962" s="511"/>
      <c r="F962" s="512"/>
      <c r="G962" s="511"/>
      <c r="H962" s="511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4.25" customHeight="1">
      <c r="A963" s="511"/>
      <c r="B963" s="511"/>
      <c r="C963" s="511"/>
      <c r="D963" s="512"/>
      <c r="E963" s="511"/>
      <c r="F963" s="512"/>
      <c r="G963" s="511"/>
      <c r="H963" s="511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4.25" customHeight="1">
      <c r="A964" s="511"/>
      <c r="B964" s="511"/>
      <c r="C964" s="511"/>
      <c r="D964" s="512"/>
      <c r="E964" s="511"/>
      <c r="F964" s="512"/>
      <c r="G964" s="511"/>
      <c r="H964" s="511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4.25" customHeight="1">
      <c r="A965" s="511"/>
      <c r="B965" s="511"/>
      <c r="C965" s="511"/>
      <c r="D965" s="512"/>
      <c r="E965" s="511"/>
      <c r="F965" s="512"/>
      <c r="G965" s="511"/>
      <c r="H965" s="511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4.25" customHeight="1">
      <c r="A966" s="511"/>
      <c r="B966" s="511"/>
      <c r="C966" s="511"/>
      <c r="D966" s="512"/>
      <c r="E966" s="511"/>
      <c r="F966" s="512"/>
      <c r="G966" s="511"/>
      <c r="H966" s="511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4.25" customHeight="1">
      <c r="A967" s="511"/>
      <c r="B967" s="511"/>
      <c r="C967" s="511"/>
      <c r="D967" s="512"/>
      <c r="E967" s="511"/>
      <c r="F967" s="512"/>
      <c r="G967" s="511"/>
      <c r="H967" s="511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4.25" customHeight="1">
      <c r="A968" s="511"/>
      <c r="B968" s="511"/>
      <c r="C968" s="511"/>
      <c r="D968" s="512"/>
      <c r="E968" s="511"/>
      <c r="F968" s="512"/>
      <c r="G968" s="511"/>
      <c r="H968" s="511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4.25" customHeight="1">
      <c r="A969" s="511"/>
      <c r="B969" s="511"/>
      <c r="C969" s="511"/>
      <c r="D969" s="512"/>
      <c r="E969" s="511"/>
      <c r="F969" s="512"/>
      <c r="G969" s="511"/>
      <c r="H969" s="511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4.25" customHeight="1">
      <c r="A970" s="511"/>
      <c r="B970" s="511"/>
      <c r="C970" s="511"/>
      <c r="D970" s="512"/>
      <c r="E970" s="511"/>
      <c r="F970" s="512"/>
      <c r="G970" s="511"/>
      <c r="H970" s="511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4.25" customHeight="1">
      <c r="A971" s="511"/>
      <c r="B971" s="511"/>
      <c r="C971" s="511"/>
      <c r="D971" s="512"/>
      <c r="E971" s="511"/>
      <c r="F971" s="512"/>
      <c r="G971" s="511"/>
      <c r="H971" s="511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4.25" customHeight="1">
      <c r="A972" s="511"/>
      <c r="B972" s="511"/>
      <c r="C972" s="511"/>
      <c r="D972" s="512"/>
      <c r="E972" s="511"/>
      <c r="F972" s="512"/>
      <c r="G972" s="511"/>
      <c r="H972" s="511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4.25" customHeight="1">
      <c r="A973" s="511"/>
      <c r="B973" s="511"/>
      <c r="C973" s="511"/>
      <c r="D973" s="512"/>
      <c r="E973" s="511"/>
      <c r="F973" s="512"/>
      <c r="G973" s="511"/>
      <c r="H973" s="511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4.25" customHeight="1">
      <c r="A974" s="511"/>
      <c r="B974" s="511"/>
      <c r="C974" s="511"/>
      <c r="D974" s="512"/>
      <c r="E974" s="511"/>
      <c r="F974" s="512"/>
      <c r="G974" s="511"/>
      <c r="H974" s="511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4.25" customHeight="1">
      <c r="A975" s="511"/>
      <c r="B975" s="511"/>
      <c r="C975" s="511"/>
      <c r="D975" s="512"/>
      <c r="E975" s="511"/>
      <c r="F975" s="512"/>
      <c r="G975" s="511"/>
      <c r="H975" s="511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4.25" customHeight="1">
      <c r="A976" s="511"/>
      <c r="B976" s="511"/>
      <c r="C976" s="511"/>
      <c r="D976" s="512"/>
      <c r="E976" s="511"/>
      <c r="F976" s="512"/>
      <c r="G976" s="511"/>
      <c r="H976" s="511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4.25" customHeight="1">
      <c r="A977" s="511"/>
      <c r="B977" s="511"/>
      <c r="C977" s="511"/>
      <c r="D977" s="512"/>
      <c r="E977" s="511"/>
      <c r="F977" s="512"/>
      <c r="G977" s="511"/>
      <c r="H977" s="511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4.25" customHeight="1">
      <c r="A978" s="511"/>
      <c r="B978" s="511"/>
      <c r="C978" s="511"/>
      <c r="D978" s="512"/>
      <c r="E978" s="511"/>
      <c r="F978" s="512"/>
      <c r="G978" s="511"/>
      <c r="H978" s="511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4.25" customHeight="1">
      <c r="A979" s="511"/>
      <c r="B979" s="511"/>
      <c r="C979" s="511"/>
      <c r="D979" s="512"/>
      <c r="E979" s="511"/>
      <c r="F979" s="512"/>
      <c r="G979" s="511"/>
      <c r="H979" s="511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4.25" customHeight="1">
      <c r="A980" s="511"/>
      <c r="B980" s="511"/>
      <c r="C980" s="511"/>
      <c r="D980" s="512"/>
      <c r="E980" s="511"/>
      <c r="F980" s="512"/>
      <c r="G980" s="511"/>
      <c r="H980" s="511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4.25" customHeight="1">
      <c r="A981" s="511"/>
      <c r="B981" s="511"/>
      <c r="C981" s="511"/>
      <c r="D981" s="512"/>
      <c r="E981" s="511"/>
      <c r="F981" s="512"/>
      <c r="G981" s="511"/>
      <c r="H981" s="511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4.25" customHeight="1">
      <c r="A982" s="511"/>
      <c r="B982" s="511"/>
      <c r="C982" s="511"/>
      <c r="D982" s="512"/>
      <c r="E982" s="511"/>
      <c r="F982" s="512"/>
      <c r="G982" s="511"/>
      <c r="H982" s="511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4.25" customHeight="1">
      <c r="A983" s="511"/>
      <c r="B983" s="511"/>
      <c r="C983" s="511"/>
      <c r="D983" s="512"/>
      <c r="E983" s="511"/>
      <c r="F983" s="512"/>
      <c r="G983" s="511"/>
      <c r="H983" s="511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4.25" customHeight="1">
      <c r="A984" s="511"/>
      <c r="B984" s="511"/>
      <c r="C984" s="511"/>
      <c r="D984" s="512"/>
      <c r="E984" s="511"/>
      <c r="F984" s="512"/>
      <c r="G984" s="511"/>
      <c r="H984" s="511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4.25" customHeight="1">
      <c r="A985" s="511"/>
      <c r="B985" s="511"/>
      <c r="C985" s="511"/>
      <c r="D985" s="512"/>
      <c r="E985" s="511"/>
      <c r="F985" s="512"/>
      <c r="G985" s="511"/>
      <c r="H985" s="511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4.25" customHeight="1">
      <c r="A986" s="511"/>
      <c r="B986" s="511"/>
      <c r="C986" s="511"/>
      <c r="D986" s="512"/>
      <c r="E986" s="511"/>
      <c r="F986" s="512"/>
      <c r="G986" s="511"/>
      <c r="H986" s="511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4.25" customHeight="1">
      <c r="A987" s="511"/>
      <c r="B987" s="511"/>
      <c r="C987" s="511"/>
      <c r="D987" s="512"/>
      <c r="E987" s="511"/>
      <c r="F987" s="512"/>
      <c r="G987" s="511"/>
      <c r="H987" s="511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4.25" customHeight="1">
      <c r="A988" s="511"/>
      <c r="B988" s="511"/>
      <c r="C988" s="511"/>
      <c r="D988" s="512"/>
      <c r="E988" s="511"/>
      <c r="F988" s="512"/>
      <c r="G988" s="511"/>
      <c r="H988" s="511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4.25" customHeight="1">
      <c r="A989" s="511"/>
      <c r="B989" s="511"/>
      <c r="C989" s="511"/>
      <c r="D989" s="512"/>
      <c r="E989" s="511"/>
      <c r="F989" s="512"/>
      <c r="G989" s="511"/>
      <c r="H989" s="511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4.25" customHeight="1">
      <c r="A990" s="511"/>
      <c r="B990" s="511"/>
      <c r="C990" s="511"/>
      <c r="D990" s="512"/>
      <c r="E990" s="511"/>
      <c r="F990" s="512"/>
      <c r="G990" s="511"/>
      <c r="H990" s="511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4.25" customHeight="1">
      <c r="A991" s="511"/>
      <c r="B991" s="511"/>
      <c r="C991" s="511"/>
      <c r="D991" s="512"/>
      <c r="E991" s="511"/>
      <c r="F991" s="512"/>
      <c r="G991" s="511"/>
      <c r="H991" s="511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4.25" customHeight="1">
      <c r="A992" s="511"/>
      <c r="B992" s="511"/>
      <c r="C992" s="511"/>
      <c r="D992" s="512"/>
      <c r="E992" s="511"/>
      <c r="F992" s="512"/>
      <c r="G992" s="511"/>
      <c r="H992" s="511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4.25" customHeight="1">
      <c r="A993" s="511"/>
      <c r="B993" s="511"/>
      <c r="C993" s="511"/>
      <c r="D993" s="512"/>
      <c r="E993" s="511"/>
      <c r="F993" s="512"/>
      <c r="G993" s="511"/>
      <c r="H993" s="511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4.25" customHeight="1">
      <c r="A994" s="511"/>
      <c r="B994" s="511"/>
      <c r="C994" s="511"/>
      <c r="D994" s="512"/>
      <c r="E994" s="511"/>
      <c r="F994" s="512"/>
      <c r="G994" s="511"/>
      <c r="H994" s="511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4.25" customHeight="1">
      <c r="A995" s="511"/>
      <c r="B995" s="511"/>
      <c r="C995" s="511"/>
      <c r="D995" s="512"/>
      <c r="E995" s="511"/>
      <c r="F995" s="512"/>
      <c r="G995" s="511"/>
      <c r="H995" s="511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4.25" customHeight="1">
      <c r="A996" s="511"/>
      <c r="B996" s="511"/>
      <c r="C996" s="511"/>
      <c r="D996" s="512"/>
      <c r="E996" s="511"/>
      <c r="F996" s="512"/>
      <c r="G996" s="511"/>
      <c r="H996" s="511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4.25" customHeight="1">
      <c r="A997" s="511"/>
      <c r="B997" s="511"/>
      <c r="C997" s="511"/>
      <c r="D997" s="512"/>
      <c r="E997" s="511"/>
      <c r="F997" s="512"/>
      <c r="G997" s="511"/>
      <c r="H997" s="511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4.25" customHeight="1">
      <c r="A998" s="511"/>
      <c r="B998" s="511"/>
      <c r="C998" s="511"/>
      <c r="D998" s="512"/>
      <c r="E998" s="511"/>
      <c r="F998" s="512"/>
      <c r="G998" s="511"/>
      <c r="H998" s="511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4.25" customHeight="1">
      <c r="A999" s="511"/>
      <c r="B999" s="511"/>
      <c r="C999" s="511"/>
      <c r="D999" s="512"/>
      <c r="E999" s="511"/>
      <c r="F999" s="512"/>
      <c r="G999" s="511"/>
      <c r="H999" s="511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4.25" customHeight="1">
      <c r="A1000" s="511"/>
      <c r="B1000" s="511"/>
      <c r="C1000" s="511"/>
      <c r="D1000" s="512"/>
      <c r="E1000" s="511"/>
      <c r="F1000" s="512"/>
      <c r="G1000" s="511"/>
      <c r="H1000" s="511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4">
    <mergeCell ref="B17:C17"/>
    <mergeCell ref="B19:D19"/>
    <mergeCell ref="E19:J19"/>
    <mergeCell ref="B27:C27"/>
    <mergeCell ref="B29:D29"/>
    <mergeCell ref="E29:J29"/>
    <mergeCell ref="B37:C37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