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filatova\Documents\УКФ 2021\СКУЛ НОВІ ОБЛИЧЧЯ\АУДИТ\"/>
    </mc:Choice>
  </mc:AlternateContent>
  <bookViews>
    <workbookView xWindow="0" yWindow="0" windowWidth="28800" windowHeight="1230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витрат'!$A$10:$AA$190</definedName>
    <definedName name="_xlnm.Print_Area" localSheetId="1">'Кошторис  витрат'!$A$1:$AA$195</definedName>
  </definedNames>
  <calcPr calcId="162913"/>
</workbook>
</file>

<file path=xl/calcChain.xml><?xml version="1.0" encoding="utf-8"?>
<calcChain xmlns="http://schemas.openxmlformats.org/spreadsheetml/2006/main">
  <c r="H150" i="2" l="1"/>
  <c r="E150" i="2"/>
  <c r="E109" i="2"/>
  <c r="H109" i="2"/>
  <c r="H58" i="2"/>
  <c r="H29" i="2"/>
  <c r="E29" i="2"/>
  <c r="H21" i="2"/>
  <c r="E21" i="2"/>
  <c r="H183" i="2" l="1"/>
  <c r="E183" i="2"/>
  <c r="H174" i="2"/>
  <c r="E174" i="2"/>
  <c r="I79" i="2"/>
  <c r="I78" i="2"/>
  <c r="I75" i="2"/>
  <c r="I74" i="2"/>
  <c r="I73" i="2"/>
  <c r="I72" i="2"/>
  <c r="I68" i="2"/>
  <c r="I69" i="2" s="1"/>
  <c r="H68" i="2"/>
  <c r="H80" i="2" s="1"/>
  <c r="V66" i="2"/>
  <c r="S66" i="2"/>
  <c r="P66" i="2"/>
  <c r="M66" i="2"/>
  <c r="J66" i="2"/>
  <c r="G66" i="2"/>
  <c r="V65" i="2"/>
  <c r="S65" i="2"/>
  <c r="P65" i="2"/>
  <c r="M65" i="2"/>
  <c r="J65" i="2"/>
  <c r="X65" i="2" s="1"/>
  <c r="G65" i="2"/>
  <c r="V64" i="2"/>
  <c r="S64" i="2"/>
  <c r="P64" i="2"/>
  <c r="M64" i="2"/>
  <c r="J64" i="2"/>
  <c r="G64" i="2"/>
  <c r="V63" i="2"/>
  <c r="S63" i="2"/>
  <c r="P63" i="2"/>
  <c r="M63" i="2"/>
  <c r="J63" i="2"/>
  <c r="X63" i="2" s="1"/>
  <c r="G63" i="2"/>
  <c r="W65" i="2" l="1"/>
  <c r="W63" i="2"/>
  <c r="X64" i="2"/>
  <c r="X66" i="2"/>
  <c r="H72" i="2"/>
  <c r="H69" i="2"/>
  <c r="H70" i="2"/>
  <c r="H73" i="2"/>
  <c r="H75" i="2"/>
  <c r="Y65" i="2"/>
  <c r="Z65" i="2" s="1"/>
  <c r="Y63" i="2"/>
  <c r="Z63" i="2" s="1"/>
  <c r="W66" i="2"/>
  <c r="Y66" i="2" s="1"/>
  <c r="Z66" i="2" s="1"/>
  <c r="W64" i="2"/>
  <c r="Y64" i="2" s="1"/>
  <c r="Z64" i="2" s="1"/>
  <c r="C29" i="1"/>
  <c r="H74" i="2" l="1"/>
  <c r="H71" i="2"/>
  <c r="H67" i="2" s="1"/>
  <c r="F79" i="2"/>
  <c r="F78" i="2"/>
  <c r="G78" i="2" s="1"/>
  <c r="F75" i="2"/>
  <c r="F74" i="2"/>
  <c r="F73" i="2"/>
  <c r="F72" i="2"/>
  <c r="F68" i="2"/>
  <c r="F69" i="2" s="1"/>
  <c r="E68" i="2"/>
  <c r="V80" i="2"/>
  <c r="S80" i="2"/>
  <c r="P80" i="2"/>
  <c r="M80" i="2"/>
  <c r="J80" i="2"/>
  <c r="X80" i="2" s="1"/>
  <c r="V79" i="2"/>
  <c r="S79" i="2"/>
  <c r="P79" i="2"/>
  <c r="M79" i="2"/>
  <c r="W79" i="2" s="1"/>
  <c r="J79" i="2"/>
  <c r="G79" i="2"/>
  <c r="V78" i="2"/>
  <c r="S78" i="2"/>
  <c r="P78" i="2"/>
  <c r="M78" i="2"/>
  <c r="J78" i="2"/>
  <c r="V77" i="2"/>
  <c r="S77" i="2"/>
  <c r="P77" i="2"/>
  <c r="M77" i="2"/>
  <c r="J77" i="2"/>
  <c r="G77" i="2"/>
  <c r="V76" i="2"/>
  <c r="S76" i="2"/>
  <c r="P76" i="2"/>
  <c r="M76" i="2"/>
  <c r="J76" i="2"/>
  <c r="G76" i="2"/>
  <c r="W76" i="2" s="1"/>
  <c r="V75" i="2"/>
  <c r="S75" i="2"/>
  <c r="P75" i="2"/>
  <c r="M75" i="2"/>
  <c r="J75" i="2"/>
  <c r="V74" i="2"/>
  <c r="S74" i="2"/>
  <c r="P74" i="2"/>
  <c r="M74" i="2"/>
  <c r="J74" i="2"/>
  <c r="V73" i="2"/>
  <c r="S73" i="2"/>
  <c r="P73" i="2"/>
  <c r="M73" i="2"/>
  <c r="J73" i="2"/>
  <c r="V72" i="2"/>
  <c r="S72" i="2"/>
  <c r="P72" i="2"/>
  <c r="M72" i="2"/>
  <c r="J72" i="2"/>
  <c r="X72" i="2" s="1"/>
  <c r="V71" i="2"/>
  <c r="S71" i="2"/>
  <c r="P71" i="2"/>
  <c r="M71" i="2"/>
  <c r="J71" i="2"/>
  <c r="J70" i="2"/>
  <c r="M70" i="2"/>
  <c r="P70" i="2"/>
  <c r="S70" i="2"/>
  <c r="V70" i="2"/>
  <c r="E81" i="2"/>
  <c r="H81" i="2"/>
  <c r="K81" i="2"/>
  <c r="N81" i="2"/>
  <c r="Q81" i="2"/>
  <c r="T81" i="2"/>
  <c r="G82" i="2"/>
  <c r="J82" i="2"/>
  <c r="M82" i="2"/>
  <c r="P82" i="2"/>
  <c r="S82" i="2"/>
  <c r="V82" i="2"/>
  <c r="V62" i="2"/>
  <c r="S62" i="2"/>
  <c r="P62" i="2"/>
  <c r="M62" i="2"/>
  <c r="J62" i="2"/>
  <c r="G62" i="2"/>
  <c r="E59" i="2"/>
  <c r="E58" i="2" s="1"/>
  <c r="W78" i="2" l="1"/>
  <c r="W77" i="2"/>
  <c r="X62" i="2"/>
  <c r="W82" i="2"/>
  <c r="X71" i="2"/>
  <c r="X75" i="2"/>
  <c r="X76" i="2"/>
  <c r="Y76" i="2" s="1"/>
  <c r="Z76" i="2" s="1"/>
  <c r="X77" i="2"/>
  <c r="X78" i="2"/>
  <c r="Y78" i="2" s="1"/>
  <c r="Z78" i="2" s="1"/>
  <c r="X79" i="2"/>
  <c r="Y79" i="2" s="1"/>
  <c r="Z79" i="2" s="1"/>
  <c r="E80" i="2"/>
  <c r="G80" i="2" s="1"/>
  <c r="W80" i="2" s="1"/>
  <c r="Y80" i="2" s="1"/>
  <c r="Z80" i="2" s="1"/>
  <c r="X82" i="2"/>
  <c r="Y82" i="2" s="1"/>
  <c r="Z82" i="2" s="1"/>
  <c r="X70" i="2"/>
  <c r="E72" i="2"/>
  <c r="G72" i="2" s="1"/>
  <c r="W72" i="2" s="1"/>
  <c r="Y72" i="2" s="1"/>
  <c r="Z72" i="2" s="1"/>
  <c r="X74" i="2"/>
  <c r="X73" i="2"/>
  <c r="E69" i="2"/>
  <c r="E70" i="2"/>
  <c r="G70" i="2" s="1"/>
  <c r="W70" i="2" s="1"/>
  <c r="E73" i="2"/>
  <c r="G73" i="2" s="1"/>
  <c r="W73" i="2" s="1"/>
  <c r="E75" i="2"/>
  <c r="G75" i="2" s="1"/>
  <c r="W75" i="2" s="1"/>
  <c r="Y75" i="2" s="1"/>
  <c r="Z75" i="2" s="1"/>
  <c r="W62" i="2"/>
  <c r="Y62" i="2" s="1"/>
  <c r="Z62" i="2" s="1"/>
  <c r="Y77" i="2" l="1"/>
  <c r="Z77" i="2" s="1"/>
  <c r="Y73" i="2"/>
  <c r="Z73" i="2" s="1"/>
  <c r="Y70" i="2"/>
  <c r="Z70" i="2" s="1"/>
  <c r="E74" i="2"/>
  <c r="G74" i="2" s="1"/>
  <c r="W74" i="2" s="1"/>
  <c r="Y74" i="2" s="1"/>
  <c r="Z74" i="2" s="1"/>
  <c r="E71" i="2"/>
  <c r="G71" i="2" s="1"/>
  <c r="W71" i="2" s="1"/>
  <c r="Y71" i="2" s="1"/>
  <c r="Z71" i="2" s="1"/>
  <c r="J27" i="1"/>
  <c r="N27" i="1" s="1"/>
  <c r="J28" i="1"/>
  <c r="C30" i="1"/>
  <c r="L30" i="1"/>
  <c r="H30" i="1"/>
  <c r="G30" i="1"/>
  <c r="F30" i="1"/>
  <c r="E30" i="1"/>
  <c r="D30" i="1"/>
  <c r="J29" i="1"/>
  <c r="N29" i="1" s="1"/>
  <c r="E67" i="2" l="1"/>
  <c r="J30" i="1"/>
  <c r="N30" i="1" s="1"/>
  <c r="N28" i="1"/>
  <c r="V186" i="2" l="1"/>
  <c r="V185" i="2"/>
  <c r="V184" i="2"/>
  <c r="T183" i="2"/>
  <c r="V182" i="2"/>
  <c r="V181" i="2"/>
  <c r="V180" i="2"/>
  <c r="T179" i="2"/>
  <c r="V178" i="2"/>
  <c r="V177" i="2"/>
  <c r="V176" i="2"/>
  <c r="V175" i="2"/>
  <c r="T174" i="2"/>
  <c r="V173" i="2"/>
  <c r="V172" i="2"/>
  <c r="V171" i="2"/>
  <c r="V170" i="2"/>
  <c r="T169" i="2"/>
  <c r="T167" i="2"/>
  <c r="V166" i="2"/>
  <c r="V165" i="2"/>
  <c r="V164" i="2"/>
  <c r="V163" i="2"/>
  <c r="T161" i="2"/>
  <c r="V160" i="2"/>
  <c r="V159" i="2"/>
  <c r="T157" i="2"/>
  <c r="V156" i="2"/>
  <c r="V155" i="2"/>
  <c r="V154" i="2"/>
  <c r="V153" i="2"/>
  <c r="V152" i="2"/>
  <c r="T150" i="2"/>
  <c r="V149" i="2"/>
  <c r="V148" i="2"/>
  <c r="V147" i="2"/>
  <c r="V146" i="2"/>
  <c r="V145" i="2"/>
  <c r="V144" i="2"/>
  <c r="T142" i="2"/>
  <c r="V141" i="2"/>
  <c r="V140" i="2"/>
  <c r="V139" i="2"/>
  <c r="V138" i="2"/>
  <c r="V137" i="2"/>
  <c r="V136" i="2"/>
  <c r="T134" i="2"/>
  <c r="V133" i="2"/>
  <c r="V132" i="2"/>
  <c r="V131" i="2"/>
  <c r="V130" i="2"/>
  <c r="V129" i="2"/>
  <c r="V128" i="2"/>
  <c r="V127" i="2"/>
  <c r="V126" i="2"/>
  <c r="V125" i="2"/>
  <c r="V124" i="2"/>
  <c r="V123" i="2"/>
  <c r="V120" i="2"/>
  <c r="V119" i="2"/>
  <c r="V118" i="2"/>
  <c r="T117" i="2"/>
  <c r="V116" i="2"/>
  <c r="V115" i="2"/>
  <c r="V114" i="2"/>
  <c r="T113" i="2"/>
  <c r="V112" i="2"/>
  <c r="V111" i="2"/>
  <c r="V110" i="2"/>
  <c r="T109" i="2"/>
  <c r="V106" i="2"/>
  <c r="V105" i="2"/>
  <c r="V104" i="2"/>
  <c r="T103" i="2"/>
  <c r="V102" i="2"/>
  <c r="V101" i="2"/>
  <c r="V100" i="2"/>
  <c r="T99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1" i="2" s="1"/>
  <c r="V69" i="2"/>
  <c r="V68" i="2"/>
  <c r="T67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6" i="2"/>
  <c r="P185" i="2"/>
  <c r="P184" i="2"/>
  <c r="N183" i="2"/>
  <c r="P182" i="2"/>
  <c r="P181" i="2"/>
  <c r="P180" i="2"/>
  <c r="N179" i="2"/>
  <c r="P178" i="2"/>
  <c r="P177" i="2"/>
  <c r="P176" i="2"/>
  <c r="P175" i="2"/>
  <c r="N174" i="2"/>
  <c r="P173" i="2"/>
  <c r="P172" i="2"/>
  <c r="P171" i="2"/>
  <c r="P170" i="2"/>
  <c r="N169" i="2"/>
  <c r="N167" i="2"/>
  <c r="P166" i="2"/>
  <c r="P165" i="2"/>
  <c r="P164" i="2"/>
  <c r="P163" i="2"/>
  <c r="N161" i="2"/>
  <c r="P160" i="2"/>
  <c r="P159" i="2"/>
  <c r="N157" i="2"/>
  <c r="P156" i="2"/>
  <c r="P155" i="2"/>
  <c r="P154" i="2"/>
  <c r="P153" i="2"/>
  <c r="P152" i="2"/>
  <c r="N150" i="2"/>
  <c r="P149" i="2"/>
  <c r="P148" i="2"/>
  <c r="P147" i="2"/>
  <c r="P146" i="2"/>
  <c r="P145" i="2"/>
  <c r="P144" i="2"/>
  <c r="N142" i="2"/>
  <c r="P141" i="2"/>
  <c r="P140" i="2"/>
  <c r="P139" i="2"/>
  <c r="P138" i="2"/>
  <c r="P137" i="2"/>
  <c r="P136" i="2"/>
  <c r="N134" i="2"/>
  <c r="P133" i="2"/>
  <c r="P132" i="2"/>
  <c r="P131" i="2"/>
  <c r="P130" i="2"/>
  <c r="P129" i="2"/>
  <c r="P128" i="2"/>
  <c r="P127" i="2"/>
  <c r="P126" i="2"/>
  <c r="P125" i="2"/>
  <c r="P124" i="2"/>
  <c r="P123" i="2"/>
  <c r="P120" i="2"/>
  <c r="P119" i="2"/>
  <c r="P118" i="2"/>
  <c r="N117" i="2"/>
  <c r="P116" i="2"/>
  <c r="P115" i="2"/>
  <c r="P114" i="2"/>
  <c r="N113" i="2"/>
  <c r="P112" i="2"/>
  <c r="P111" i="2"/>
  <c r="P110" i="2"/>
  <c r="N109" i="2"/>
  <c r="P106" i="2"/>
  <c r="P105" i="2"/>
  <c r="P104" i="2"/>
  <c r="N103" i="2"/>
  <c r="P102" i="2"/>
  <c r="P101" i="2"/>
  <c r="P100" i="2"/>
  <c r="N99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69" i="2"/>
  <c r="P68" i="2"/>
  <c r="N67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6" i="2"/>
  <c r="J185" i="2"/>
  <c r="J184" i="2"/>
  <c r="J182" i="2"/>
  <c r="J181" i="2"/>
  <c r="J180" i="2"/>
  <c r="H179" i="2"/>
  <c r="J178" i="2"/>
  <c r="X178" i="2" s="1"/>
  <c r="J177" i="2"/>
  <c r="J176" i="2"/>
  <c r="J175" i="2"/>
  <c r="J173" i="2"/>
  <c r="J172" i="2"/>
  <c r="J171" i="2"/>
  <c r="J170" i="2"/>
  <c r="H169" i="2"/>
  <c r="H167" i="2"/>
  <c r="J166" i="2"/>
  <c r="J165" i="2"/>
  <c r="J164" i="2"/>
  <c r="J163" i="2"/>
  <c r="H161" i="2"/>
  <c r="J160" i="2"/>
  <c r="J159" i="2"/>
  <c r="H157" i="2"/>
  <c r="J156" i="2"/>
  <c r="J155" i="2"/>
  <c r="J154" i="2"/>
  <c r="J153" i="2"/>
  <c r="J152" i="2"/>
  <c r="J149" i="2"/>
  <c r="J148" i="2"/>
  <c r="J147" i="2"/>
  <c r="J146" i="2"/>
  <c r="J145" i="2"/>
  <c r="J144" i="2"/>
  <c r="H142" i="2"/>
  <c r="J141" i="2"/>
  <c r="J140" i="2"/>
  <c r="J139" i="2"/>
  <c r="J138" i="2"/>
  <c r="J137" i="2"/>
  <c r="J136" i="2"/>
  <c r="H134" i="2"/>
  <c r="J133" i="2"/>
  <c r="J132" i="2"/>
  <c r="J131" i="2"/>
  <c r="J130" i="2"/>
  <c r="J129" i="2"/>
  <c r="J128" i="2"/>
  <c r="J127" i="2"/>
  <c r="J126" i="2"/>
  <c r="J125" i="2"/>
  <c r="J124" i="2"/>
  <c r="J123" i="2"/>
  <c r="J120" i="2"/>
  <c r="J119" i="2"/>
  <c r="J118" i="2"/>
  <c r="H117" i="2"/>
  <c r="J116" i="2"/>
  <c r="J115" i="2"/>
  <c r="J114" i="2"/>
  <c r="H113" i="2"/>
  <c r="J112" i="2"/>
  <c r="J111" i="2"/>
  <c r="J110" i="2"/>
  <c r="J106" i="2"/>
  <c r="J105" i="2"/>
  <c r="J104" i="2"/>
  <c r="X104" i="2" s="1"/>
  <c r="H103" i="2"/>
  <c r="J102" i="2"/>
  <c r="J101" i="2"/>
  <c r="J100" i="2"/>
  <c r="H99" i="2"/>
  <c r="J98" i="2"/>
  <c r="J97" i="2"/>
  <c r="J96" i="2"/>
  <c r="H95" i="2"/>
  <c r="J92" i="2"/>
  <c r="J91" i="2"/>
  <c r="J90" i="2"/>
  <c r="X90" i="2" s="1"/>
  <c r="H89" i="2"/>
  <c r="J88" i="2"/>
  <c r="J87" i="2"/>
  <c r="X87" i="2" s="1"/>
  <c r="J86" i="2"/>
  <c r="X86" i="2" s="1"/>
  <c r="H85" i="2"/>
  <c r="J84" i="2"/>
  <c r="J83" i="2"/>
  <c r="J69" i="2"/>
  <c r="J68" i="2"/>
  <c r="J61" i="2"/>
  <c r="J60" i="2"/>
  <c r="J59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J29" i="2" s="1"/>
  <c r="J24" i="2"/>
  <c r="J23" i="2"/>
  <c r="J22" i="2"/>
  <c r="J20" i="2"/>
  <c r="J19" i="2"/>
  <c r="J18" i="2"/>
  <c r="H17" i="2"/>
  <c r="J16" i="2"/>
  <c r="J15" i="2"/>
  <c r="J14" i="2"/>
  <c r="H13" i="2"/>
  <c r="J150" i="2" l="1"/>
  <c r="J21" i="2"/>
  <c r="X61" i="2"/>
  <c r="J174" i="2"/>
  <c r="H187" i="2"/>
  <c r="J183" i="2"/>
  <c r="J67" i="2"/>
  <c r="H93" i="2"/>
  <c r="J109" i="2"/>
  <c r="X156" i="2"/>
  <c r="J58" i="2"/>
  <c r="X125" i="2"/>
  <c r="X129" i="2"/>
  <c r="X133" i="2"/>
  <c r="X138" i="2"/>
  <c r="X147" i="2"/>
  <c r="X92" i="2"/>
  <c r="V53" i="2"/>
  <c r="X20" i="2"/>
  <c r="X32" i="2"/>
  <c r="X42" i="2"/>
  <c r="P35" i="2"/>
  <c r="X24" i="2"/>
  <c r="X38" i="2"/>
  <c r="X46" i="2"/>
  <c r="X149" i="2"/>
  <c r="X164" i="2"/>
  <c r="X173" i="2"/>
  <c r="X177" i="2"/>
  <c r="X185" i="2"/>
  <c r="X180" i="2"/>
  <c r="X181" i="2"/>
  <c r="X171" i="2"/>
  <c r="X166" i="2"/>
  <c r="J157" i="2"/>
  <c r="X154" i="2"/>
  <c r="X136" i="2"/>
  <c r="X140" i="2"/>
  <c r="X127" i="2"/>
  <c r="X131" i="2"/>
  <c r="X119" i="2"/>
  <c r="X102" i="2"/>
  <c r="X83" i="2"/>
  <c r="J81" i="2"/>
  <c r="P81" i="2"/>
  <c r="X69" i="2"/>
  <c r="P58" i="2"/>
  <c r="X30" i="2"/>
  <c r="X59" i="2"/>
  <c r="X15" i="2"/>
  <c r="X19" i="2"/>
  <c r="X23" i="2"/>
  <c r="X31" i="2"/>
  <c r="X51" i="2"/>
  <c r="X60" i="2"/>
  <c r="V58" i="2"/>
  <c r="X52" i="2"/>
  <c r="X54" i="2"/>
  <c r="X55" i="2"/>
  <c r="X36" i="2"/>
  <c r="X40" i="2"/>
  <c r="X44" i="2"/>
  <c r="X37" i="2"/>
  <c r="X41" i="2"/>
  <c r="X45" i="2"/>
  <c r="V35" i="2"/>
  <c r="X88" i="2"/>
  <c r="X85" i="2" s="1"/>
  <c r="X98" i="2"/>
  <c r="X106" i="2"/>
  <c r="X112" i="2"/>
  <c r="X116" i="2"/>
  <c r="X120" i="2"/>
  <c r="X126" i="2"/>
  <c r="X130" i="2"/>
  <c r="X139" i="2"/>
  <c r="X144" i="2"/>
  <c r="X148" i="2"/>
  <c r="X153" i="2"/>
  <c r="X163" i="2"/>
  <c r="X172" i="2"/>
  <c r="X176" i="2"/>
  <c r="P13" i="2"/>
  <c r="N26" i="2" s="1"/>
  <c r="P17" i="2"/>
  <c r="N27" i="2" s="1"/>
  <c r="P27" i="2" s="1"/>
  <c r="X22" i="2"/>
  <c r="X21" i="2" s="1"/>
  <c r="P29" i="2"/>
  <c r="N47" i="2"/>
  <c r="V17" i="2"/>
  <c r="T27" i="2" s="1"/>
  <c r="V27" i="2" s="1"/>
  <c r="V29" i="2"/>
  <c r="T47" i="2"/>
  <c r="J85" i="2"/>
  <c r="P43" i="2"/>
  <c r="P49" i="2"/>
  <c r="P53" i="2"/>
  <c r="V43" i="2"/>
  <c r="V49" i="2"/>
  <c r="V56" i="2" s="1"/>
  <c r="V89" i="2"/>
  <c r="V113" i="2"/>
  <c r="X124" i="2"/>
  <c r="X128" i="2"/>
  <c r="X132" i="2"/>
  <c r="V169" i="2"/>
  <c r="X182" i="2"/>
  <c r="X186" i="2"/>
  <c r="J95" i="2"/>
  <c r="X91" i="2"/>
  <c r="X89" i="2" s="1"/>
  <c r="X101" i="2"/>
  <c r="X105" i="2"/>
  <c r="P157" i="2"/>
  <c r="P174" i="2"/>
  <c r="J49" i="2"/>
  <c r="J56" i="2" s="1"/>
  <c r="X50" i="2"/>
  <c r="X68" i="2"/>
  <c r="X67" i="2" s="1"/>
  <c r="X114" i="2"/>
  <c r="X170" i="2"/>
  <c r="X16" i="2"/>
  <c r="J99" i="2"/>
  <c r="X100" i="2"/>
  <c r="X99" i="2" s="1"/>
  <c r="J103" i="2"/>
  <c r="X184" i="2"/>
  <c r="X183" i="2" s="1"/>
  <c r="V157" i="2"/>
  <c r="V174" i="2"/>
  <c r="X18" i="2"/>
  <c r="X17" i="2" s="1"/>
  <c r="X84" i="2"/>
  <c r="X97" i="2"/>
  <c r="J113" i="2"/>
  <c r="J117" i="2"/>
  <c r="J134" i="2"/>
  <c r="X123" i="2"/>
  <c r="J161" i="2"/>
  <c r="X159" i="2"/>
  <c r="X96" i="2"/>
  <c r="X145" i="2"/>
  <c r="X175" i="2"/>
  <c r="X14" i="2"/>
  <c r="J13" i="2"/>
  <c r="H26" i="2" s="1"/>
  <c r="H28" i="2"/>
  <c r="J28" i="2" s="1"/>
  <c r="J35" i="2"/>
  <c r="J39" i="2"/>
  <c r="H47" i="2"/>
  <c r="X111" i="2"/>
  <c r="X115" i="2"/>
  <c r="X118" i="2"/>
  <c r="X137" i="2"/>
  <c r="X141" i="2"/>
  <c r="X146" i="2"/>
  <c r="X155" i="2"/>
  <c r="X160" i="2"/>
  <c r="X165" i="2"/>
  <c r="X167" i="2" s="1"/>
  <c r="P89" i="2"/>
  <c r="P113" i="2"/>
  <c r="P169" i="2"/>
  <c r="X110" i="2"/>
  <c r="X109" i="2" s="1"/>
  <c r="X152" i="2"/>
  <c r="P85" i="2"/>
  <c r="P179" i="2"/>
  <c r="P183" i="2"/>
  <c r="V85" i="2"/>
  <c r="V179" i="2"/>
  <c r="V183" i="2"/>
  <c r="P99" i="2"/>
  <c r="P103" i="2"/>
  <c r="P109" i="2"/>
  <c r="N121" i="2"/>
  <c r="P134" i="2"/>
  <c r="P142" i="2"/>
  <c r="P167" i="2"/>
  <c r="V13" i="2"/>
  <c r="T26" i="2" s="1"/>
  <c r="V99" i="2"/>
  <c r="V103" i="2"/>
  <c r="V109" i="2"/>
  <c r="T121" i="2"/>
  <c r="V134" i="2"/>
  <c r="V142" i="2"/>
  <c r="V167" i="2"/>
  <c r="J17" i="2"/>
  <c r="H27" i="2" s="1"/>
  <c r="J43" i="2"/>
  <c r="H56" i="2"/>
  <c r="J89" i="2"/>
  <c r="J93" i="2" s="1"/>
  <c r="H121" i="2"/>
  <c r="J142" i="2"/>
  <c r="J167" i="2"/>
  <c r="J169" i="2"/>
  <c r="J179" i="2"/>
  <c r="P21" i="2"/>
  <c r="N28" i="2" s="1"/>
  <c r="P28" i="2" s="1"/>
  <c r="P39" i="2"/>
  <c r="N56" i="2"/>
  <c r="P67" i="2"/>
  <c r="N93" i="2"/>
  <c r="P95" i="2"/>
  <c r="P117" i="2"/>
  <c r="P150" i="2"/>
  <c r="P161" i="2"/>
  <c r="N187" i="2"/>
  <c r="V21" i="2"/>
  <c r="T28" i="2" s="1"/>
  <c r="V28" i="2" s="1"/>
  <c r="V39" i="2"/>
  <c r="T56" i="2"/>
  <c r="V67" i="2"/>
  <c r="T93" i="2"/>
  <c r="V95" i="2"/>
  <c r="V117" i="2"/>
  <c r="V150" i="2"/>
  <c r="V161" i="2"/>
  <c r="T187" i="2"/>
  <c r="S160" i="2"/>
  <c r="M160" i="2"/>
  <c r="G160" i="2"/>
  <c r="G166" i="2"/>
  <c r="M166" i="2"/>
  <c r="X58" i="2" l="1"/>
  <c r="X150" i="2"/>
  <c r="X29" i="2"/>
  <c r="P107" i="2"/>
  <c r="X161" i="2"/>
  <c r="J187" i="2"/>
  <c r="X179" i="2"/>
  <c r="X39" i="2"/>
  <c r="X174" i="2"/>
  <c r="X103" i="2"/>
  <c r="X35" i="2"/>
  <c r="X47" i="2" s="1"/>
  <c r="X142" i="2"/>
  <c r="P187" i="2"/>
  <c r="X169" i="2"/>
  <c r="X157" i="2"/>
  <c r="X117" i="2"/>
  <c r="X81" i="2"/>
  <c r="X93" i="2" s="1"/>
  <c r="P47" i="2"/>
  <c r="P93" i="2"/>
  <c r="P56" i="2"/>
  <c r="X43" i="2"/>
  <c r="X49" i="2"/>
  <c r="X53" i="2"/>
  <c r="V47" i="2"/>
  <c r="P121" i="2"/>
  <c r="V93" i="2"/>
  <c r="J121" i="2"/>
  <c r="J107" i="2"/>
  <c r="X134" i="2"/>
  <c r="X13" i="2"/>
  <c r="X113" i="2"/>
  <c r="X121" i="2" s="1"/>
  <c r="V107" i="2"/>
  <c r="J47" i="2"/>
  <c r="X187" i="2"/>
  <c r="V121" i="2"/>
  <c r="W160" i="2"/>
  <c r="Y160" i="2" s="1"/>
  <c r="Z160" i="2" s="1"/>
  <c r="X28" i="2"/>
  <c r="V187" i="2"/>
  <c r="X95" i="2"/>
  <c r="X107" i="2" s="1"/>
  <c r="J27" i="2"/>
  <c r="T25" i="2"/>
  <c r="V26" i="2"/>
  <c r="V25" i="2" s="1"/>
  <c r="V33" i="2" s="1"/>
  <c r="N25" i="2"/>
  <c r="P26" i="2"/>
  <c r="P25" i="2" s="1"/>
  <c r="P33" i="2" s="1"/>
  <c r="J26" i="2"/>
  <c r="H25" i="2"/>
  <c r="E99" i="2"/>
  <c r="E103" i="2"/>
  <c r="E95" i="2"/>
  <c r="E49" i="2"/>
  <c r="E56" i="2" s="1"/>
  <c r="X56" i="2" l="1"/>
  <c r="V188" i="2"/>
  <c r="V190" i="2" s="1"/>
  <c r="P188" i="2"/>
  <c r="X26" i="2"/>
  <c r="X27" i="2"/>
  <c r="J25" i="2"/>
  <c r="J33" i="2" s="1"/>
  <c r="J188" i="2" s="1"/>
  <c r="Q183" i="2"/>
  <c r="K183" i="2"/>
  <c r="Q179" i="2"/>
  <c r="K179" i="2"/>
  <c r="E179" i="2"/>
  <c r="Q174" i="2"/>
  <c r="K174" i="2"/>
  <c r="Q169" i="2"/>
  <c r="K169" i="2"/>
  <c r="E169" i="2"/>
  <c r="G173" i="2"/>
  <c r="Q167" i="2"/>
  <c r="K167" i="2"/>
  <c r="E167" i="2"/>
  <c r="Q161" i="2"/>
  <c r="K161" i="2"/>
  <c r="E161" i="2"/>
  <c r="E157" i="2"/>
  <c r="Q150" i="2"/>
  <c r="K150" i="2"/>
  <c r="Q142" i="2"/>
  <c r="K142" i="2"/>
  <c r="E142" i="2"/>
  <c r="Q134" i="2"/>
  <c r="K134" i="2"/>
  <c r="E134" i="2"/>
  <c r="Q117" i="2"/>
  <c r="K117" i="2"/>
  <c r="E117" i="2"/>
  <c r="Q113" i="2"/>
  <c r="K113" i="2"/>
  <c r="E113" i="2"/>
  <c r="Q109" i="2"/>
  <c r="K109" i="2"/>
  <c r="Q103" i="2"/>
  <c r="K103" i="2"/>
  <c r="Q99" i="2"/>
  <c r="K99" i="2"/>
  <c r="Q95" i="2"/>
  <c r="K95" i="2"/>
  <c r="Q89" i="2"/>
  <c r="K89" i="2"/>
  <c r="E89" i="2"/>
  <c r="Q85" i="2"/>
  <c r="K85" i="2"/>
  <c r="E85" i="2"/>
  <c r="Q67" i="2"/>
  <c r="K67" i="2"/>
  <c r="Q58" i="2"/>
  <c r="K58" i="2"/>
  <c r="E43" i="2"/>
  <c r="K43" i="2"/>
  <c r="Q43" i="2"/>
  <c r="Q39" i="2"/>
  <c r="K39" i="2"/>
  <c r="E39" i="2"/>
  <c r="Q35" i="2"/>
  <c r="K35" i="2"/>
  <c r="E35" i="2"/>
  <c r="Q29" i="2"/>
  <c r="K29" i="2"/>
  <c r="K21" i="2"/>
  <c r="Q21" i="2"/>
  <c r="Q17" i="2"/>
  <c r="K17" i="2"/>
  <c r="E17" i="2"/>
  <c r="Q13" i="2"/>
  <c r="K13" i="2"/>
  <c r="E13" i="2"/>
  <c r="E121" i="2" l="1"/>
  <c r="E187" i="2"/>
  <c r="X25" i="2"/>
  <c r="X33" i="2"/>
  <c r="X188" i="2" s="1"/>
  <c r="X190" i="2" s="1"/>
  <c r="J190" i="2"/>
  <c r="K47" i="2"/>
  <c r="K187" i="2"/>
  <c r="Q47" i="2"/>
  <c r="E47" i="2"/>
  <c r="Q187" i="2"/>
  <c r="M104" i="2" l="1"/>
  <c r="Q121" i="2"/>
  <c r="K121" i="2"/>
  <c r="Q157" i="2"/>
  <c r="K157" i="2"/>
  <c r="K53" i="2"/>
  <c r="Q53" i="2"/>
  <c r="A5" i="2" l="1"/>
  <c r="A4" i="2"/>
  <c r="A3" i="2"/>
  <c r="A2" i="2"/>
  <c r="S186" i="2" l="1"/>
  <c r="M186" i="2"/>
  <c r="G186" i="2"/>
  <c r="S185" i="2"/>
  <c r="M185" i="2"/>
  <c r="G185" i="2"/>
  <c r="S184" i="2"/>
  <c r="M184" i="2"/>
  <c r="G184" i="2"/>
  <c r="S182" i="2"/>
  <c r="M182" i="2"/>
  <c r="G182" i="2"/>
  <c r="S181" i="2"/>
  <c r="M181" i="2"/>
  <c r="G181" i="2"/>
  <c r="S180" i="2"/>
  <c r="M180" i="2"/>
  <c r="G180" i="2"/>
  <c r="S177" i="2"/>
  <c r="M177" i="2"/>
  <c r="G177" i="2"/>
  <c r="S176" i="2"/>
  <c r="M176" i="2"/>
  <c r="G176" i="2"/>
  <c r="S175" i="2"/>
  <c r="M175" i="2"/>
  <c r="G175" i="2"/>
  <c r="S173" i="2"/>
  <c r="M173" i="2"/>
  <c r="S172" i="2"/>
  <c r="M172" i="2"/>
  <c r="G172" i="2"/>
  <c r="S171" i="2"/>
  <c r="M171" i="2"/>
  <c r="G171" i="2"/>
  <c r="S170" i="2"/>
  <c r="M170" i="2"/>
  <c r="G170" i="2"/>
  <c r="S165" i="2"/>
  <c r="M165" i="2"/>
  <c r="G165" i="2"/>
  <c r="S164" i="2"/>
  <c r="M164" i="2"/>
  <c r="G164" i="2"/>
  <c r="S163" i="2"/>
  <c r="M163" i="2"/>
  <c r="G163" i="2"/>
  <c r="S159" i="2"/>
  <c r="M159" i="2"/>
  <c r="G159" i="2"/>
  <c r="S155" i="2"/>
  <c r="M155" i="2"/>
  <c r="G155" i="2"/>
  <c r="S154" i="2"/>
  <c r="M154" i="2"/>
  <c r="G154" i="2"/>
  <c r="S153" i="2"/>
  <c r="M153" i="2"/>
  <c r="G153" i="2"/>
  <c r="S152" i="2"/>
  <c r="M152" i="2"/>
  <c r="G152" i="2"/>
  <c r="S148" i="2"/>
  <c r="M148" i="2"/>
  <c r="G148" i="2"/>
  <c r="S147" i="2"/>
  <c r="M147" i="2"/>
  <c r="G147" i="2"/>
  <c r="S146" i="2"/>
  <c r="M146" i="2"/>
  <c r="G146" i="2"/>
  <c r="S145" i="2"/>
  <c r="M145" i="2"/>
  <c r="G145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6" i="2"/>
  <c r="M136" i="2"/>
  <c r="G136" i="2"/>
  <c r="S133" i="2"/>
  <c r="S141" i="2" s="1"/>
  <c r="S132" i="2"/>
  <c r="M132" i="2"/>
  <c r="G132" i="2"/>
  <c r="S131" i="2"/>
  <c r="M131" i="2"/>
  <c r="G131" i="2"/>
  <c r="S130" i="2"/>
  <c r="M130" i="2"/>
  <c r="G130" i="2"/>
  <c r="S129" i="2"/>
  <c r="M129" i="2"/>
  <c r="G129" i="2"/>
  <c r="S128" i="2"/>
  <c r="M128" i="2"/>
  <c r="G128" i="2"/>
  <c r="S127" i="2"/>
  <c r="M127" i="2"/>
  <c r="G127" i="2"/>
  <c r="S126" i="2"/>
  <c r="M126" i="2"/>
  <c r="M133" i="2" s="1"/>
  <c r="G126" i="2"/>
  <c r="S125" i="2"/>
  <c r="M125" i="2"/>
  <c r="G125" i="2"/>
  <c r="S124" i="2"/>
  <c r="M124" i="2"/>
  <c r="G124" i="2"/>
  <c r="S123" i="2"/>
  <c r="M123" i="2"/>
  <c r="G123" i="2"/>
  <c r="S120" i="2"/>
  <c r="M120" i="2"/>
  <c r="G120" i="2"/>
  <c r="S119" i="2"/>
  <c r="M119" i="2"/>
  <c r="G119" i="2"/>
  <c r="S118" i="2"/>
  <c r="M118" i="2"/>
  <c r="G118" i="2"/>
  <c r="S116" i="2"/>
  <c r="M116" i="2"/>
  <c r="G116" i="2"/>
  <c r="S115" i="2"/>
  <c r="M115" i="2"/>
  <c r="G115" i="2"/>
  <c r="S114" i="2"/>
  <c r="M114" i="2"/>
  <c r="G114" i="2"/>
  <c r="S112" i="2"/>
  <c r="M112" i="2"/>
  <c r="G112" i="2"/>
  <c r="S111" i="2"/>
  <c r="M111" i="2"/>
  <c r="G111" i="2"/>
  <c r="S110" i="2"/>
  <c r="M110" i="2"/>
  <c r="G110" i="2"/>
  <c r="S106" i="2"/>
  <c r="M106" i="2"/>
  <c r="G106" i="2"/>
  <c r="S105" i="2"/>
  <c r="M105" i="2"/>
  <c r="G105" i="2"/>
  <c r="S104" i="2"/>
  <c r="G104" i="2"/>
  <c r="S102" i="2"/>
  <c r="M102" i="2"/>
  <c r="G102" i="2"/>
  <c r="S101" i="2"/>
  <c r="M101" i="2"/>
  <c r="G101" i="2"/>
  <c r="S100" i="2"/>
  <c r="M100" i="2"/>
  <c r="G100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M90" i="2"/>
  <c r="G90" i="2"/>
  <c r="K93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69" i="2"/>
  <c r="M69" i="2"/>
  <c r="G69" i="2"/>
  <c r="S68" i="2"/>
  <c r="M68" i="2"/>
  <c r="G68" i="2"/>
  <c r="S61" i="2"/>
  <c r="M61" i="2"/>
  <c r="G61" i="2"/>
  <c r="S60" i="2"/>
  <c r="M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G21" i="2" l="1"/>
  <c r="G109" i="2"/>
  <c r="G29" i="2"/>
  <c r="G183" i="2"/>
  <c r="G67" i="2"/>
  <c r="G81" i="2"/>
  <c r="M81" i="2"/>
  <c r="S81" i="2"/>
  <c r="W55" i="2"/>
  <c r="Y55" i="2" s="1"/>
  <c r="Z55" i="2" s="1"/>
  <c r="W30" i="2"/>
  <c r="W36" i="2"/>
  <c r="Y36" i="2" s="1"/>
  <c r="Z36" i="2" s="1"/>
  <c r="W41" i="2"/>
  <c r="Y41" i="2" s="1"/>
  <c r="Z41" i="2" s="1"/>
  <c r="W46" i="2"/>
  <c r="Y46" i="2" s="1"/>
  <c r="Z46" i="2" s="1"/>
  <c r="W87" i="2"/>
  <c r="Y87" i="2" s="1"/>
  <c r="Z87" i="2" s="1"/>
  <c r="W96" i="2"/>
  <c r="W101" i="2"/>
  <c r="Y101" i="2" s="1"/>
  <c r="Z101" i="2" s="1"/>
  <c r="W105" i="2"/>
  <c r="Y105" i="2" s="1"/>
  <c r="Z105" i="2" s="1"/>
  <c r="W112" i="2"/>
  <c r="Y112" i="2" s="1"/>
  <c r="Z112" i="2" s="1"/>
  <c r="W118" i="2"/>
  <c r="W124" i="2"/>
  <c r="Y124" i="2" s="1"/>
  <c r="Z124" i="2" s="1"/>
  <c r="W128" i="2"/>
  <c r="Y128" i="2" s="1"/>
  <c r="Z128" i="2" s="1"/>
  <c r="W132" i="2"/>
  <c r="Y132" i="2" s="1"/>
  <c r="Z132" i="2" s="1"/>
  <c r="W136" i="2"/>
  <c r="Y136" i="2" s="1"/>
  <c r="Z136" i="2" s="1"/>
  <c r="W140" i="2"/>
  <c r="Y140" i="2" s="1"/>
  <c r="Z140" i="2" s="1"/>
  <c r="W147" i="2"/>
  <c r="Y147" i="2" s="1"/>
  <c r="Z147" i="2" s="1"/>
  <c r="W154" i="2"/>
  <c r="Y154" i="2" s="1"/>
  <c r="Z154" i="2" s="1"/>
  <c r="W164" i="2"/>
  <c r="Y164" i="2" s="1"/>
  <c r="Z164" i="2" s="1"/>
  <c r="W172" i="2"/>
  <c r="Y172" i="2" s="1"/>
  <c r="Z172" i="2" s="1"/>
  <c r="W176" i="2"/>
  <c r="Y176" i="2" s="1"/>
  <c r="Z176" i="2" s="1"/>
  <c r="W182" i="2"/>
  <c r="Y182" i="2" s="1"/>
  <c r="Z182" i="2" s="1"/>
  <c r="W51" i="2"/>
  <c r="Y51" i="2" s="1"/>
  <c r="Z51" i="2" s="1"/>
  <c r="W61" i="2"/>
  <c r="Y61" i="2" s="1"/>
  <c r="Z61" i="2" s="1"/>
  <c r="W19" i="2"/>
  <c r="Y19" i="2" s="1"/>
  <c r="Z19" i="2" s="1"/>
  <c r="W24" i="2"/>
  <c r="Y24" i="2" s="1"/>
  <c r="Z24" i="2" s="1"/>
  <c r="W18" i="2"/>
  <c r="W14" i="2"/>
  <c r="Y14" i="2" s="1"/>
  <c r="Z14" i="2" s="1"/>
  <c r="Y96" i="2"/>
  <c r="Z96" i="2" s="1"/>
  <c r="Y118" i="2"/>
  <c r="Z118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9" i="2"/>
  <c r="Y69" i="2" s="1"/>
  <c r="Z69" i="2" s="1"/>
  <c r="W84" i="2"/>
  <c r="Y84" i="2" s="1"/>
  <c r="Z84" i="2" s="1"/>
  <c r="W91" i="2"/>
  <c r="Y91" i="2" s="1"/>
  <c r="Z91" i="2" s="1"/>
  <c r="W98" i="2"/>
  <c r="Y98" i="2" s="1"/>
  <c r="Z98" i="2" s="1"/>
  <c r="W104" i="2"/>
  <c r="Y104" i="2" s="1"/>
  <c r="Z104" i="2" s="1"/>
  <c r="W110" i="2"/>
  <c r="W115" i="2"/>
  <c r="Y115" i="2" s="1"/>
  <c r="Z115" i="2" s="1"/>
  <c r="W120" i="2"/>
  <c r="Y120" i="2" s="1"/>
  <c r="Z120" i="2" s="1"/>
  <c r="W126" i="2"/>
  <c r="Y126" i="2" s="1"/>
  <c r="Z126" i="2" s="1"/>
  <c r="W130" i="2"/>
  <c r="Y130" i="2" s="1"/>
  <c r="Z130" i="2" s="1"/>
  <c r="S142" i="2"/>
  <c r="W138" i="2"/>
  <c r="Y138" i="2" s="1"/>
  <c r="Z138" i="2" s="1"/>
  <c r="W145" i="2"/>
  <c r="Y145" i="2" s="1"/>
  <c r="Z145" i="2" s="1"/>
  <c r="W152" i="2"/>
  <c r="Y152" i="2" s="1"/>
  <c r="Z152" i="2" s="1"/>
  <c r="W159" i="2"/>
  <c r="W170" i="2"/>
  <c r="W180" i="2"/>
  <c r="W185" i="2"/>
  <c r="Y185" i="2" s="1"/>
  <c r="Z185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8" i="2"/>
  <c r="S67" i="2"/>
  <c r="W83" i="2"/>
  <c r="W86" i="2"/>
  <c r="S85" i="2"/>
  <c r="W88" i="2"/>
  <c r="Y88" i="2" s="1"/>
  <c r="Z88" i="2" s="1"/>
  <c r="W90" i="2"/>
  <c r="S89" i="2"/>
  <c r="W92" i="2"/>
  <c r="Y92" i="2" s="1"/>
  <c r="Z92" i="2" s="1"/>
  <c r="M95" i="2"/>
  <c r="W97" i="2"/>
  <c r="Y97" i="2" s="1"/>
  <c r="Z97" i="2" s="1"/>
  <c r="W100" i="2"/>
  <c r="W102" i="2"/>
  <c r="Y102" i="2" s="1"/>
  <c r="Z102" i="2" s="1"/>
  <c r="S103" i="2"/>
  <c r="M103" i="2"/>
  <c r="W106" i="2"/>
  <c r="Y106" i="2" s="1"/>
  <c r="Z106" i="2" s="1"/>
  <c r="W111" i="2"/>
  <c r="Y111" i="2" s="1"/>
  <c r="Z111" i="2" s="1"/>
  <c r="W114" i="2"/>
  <c r="S113" i="2"/>
  <c r="W116" i="2"/>
  <c r="Y116" i="2" s="1"/>
  <c r="Z116" i="2" s="1"/>
  <c r="M117" i="2"/>
  <c r="W119" i="2"/>
  <c r="Y119" i="2" s="1"/>
  <c r="Z119" i="2" s="1"/>
  <c r="W123" i="2"/>
  <c r="Y123" i="2" s="1"/>
  <c r="Z123" i="2" s="1"/>
  <c r="S134" i="2"/>
  <c r="W125" i="2"/>
  <c r="Y125" i="2" s="1"/>
  <c r="Z125" i="2" s="1"/>
  <c r="W127" i="2"/>
  <c r="Y127" i="2" s="1"/>
  <c r="Z127" i="2" s="1"/>
  <c r="W129" i="2"/>
  <c r="Y129" i="2" s="1"/>
  <c r="Z129" i="2" s="1"/>
  <c r="W131" i="2"/>
  <c r="Y131" i="2" s="1"/>
  <c r="Z131" i="2" s="1"/>
  <c r="W137" i="2"/>
  <c r="W139" i="2"/>
  <c r="Y139" i="2" s="1"/>
  <c r="Z139" i="2" s="1"/>
  <c r="W144" i="2"/>
  <c r="W146" i="2"/>
  <c r="Y146" i="2" s="1"/>
  <c r="Z146" i="2" s="1"/>
  <c r="W148" i="2"/>
  <c r="Y148" i="2" s="1"/>
  <c r="Z148" i="2" s="1"/>
  <c r="W153" i="2"/>
  <c r="Y153" i="2" s="1"/>
  <c r="Z153" i="2" s="1"/>
  <c r="W155" i="2"/>
  <c r="Y155" i="2" s="1"/>
  <c r="Z155" i="2" s="1"/>
  <c r="W163" i="2"/>
  <c r="Y163" i="2" s="1"/>
  <c r="Z163" i="2" s="1"/>
  <c r="W165" i="2"/>
  <c r="Y165" i="2" s="1"/>
  <c r="Z165" i="2" s="1"/>
  <c r="W171" i="2"/>
  <c r="Y171" i="2" s="1"/>
  <c r="Z171" i="2" s="1"/>
  <c r="W173" i="2"/>
  <c r="Y173" i="2" s="1"/>
  <c r="Z173" i="2" s="1"/>
  <c r="W175" i="2"/>
  <c r="W177" i="2"/>
  <c r="Y177" i="2" s="1"/>
  <c r="Z177" i="2" s="1"/>
  <c r="W181" i="2"/>
  <c r="Y181" i="2" s="1"/>
  <c r="Z181" i="2" s="1"/>
  <c r="W184" i="2"/>
  <c r="W186" i="2"/>
  <c r="Y186" i="2" s="1"/>
  <c r="Z186" i="2" s="1"/>
  <c r="S13" i="2"/>
  <c r="Q26" i="2" s="1"/>
  <c r="S39" i="2"/>
  <c r="S53" i="2"/>
  <c r="S56" i="2" s="1"/>
  <c r="S99" i="2"/>
  <c r="M109" i="2"/>
  <c r="S179" i="2"/>
  <c r="S21" i="2"/>
  <c r="Q28" i="2" s="1"/>
  <c r="S28" i="2" s="1"/>
  <c r="M29" i="2"/>
  <c r="S35" i="2"/>
  <c r="M39" i="2"/>
  <c r="S43" i="2"/>
  <c r="S161" i="2"/>
  <c r="M183" i="2"/>
  <c r="M49" i="2"/>
  <c r="M67" i="2"/>
  <c r="M13" i="2"/>
  <c r="M85" i="2"/>
  <c r="S109" i="2"/>
  <c r="M21" i="2"/>
  <c r="K28" i="2" s="1"/>
  <c r="M28" i="2" s="1"/>
  <c r="M35" i="2"/>
  <c r="M43" i="2"/>
  <c r="M58" i="2"/>
  <c r="M89" i="2"/>
  <c r="S95" i="2"/>
  <c r="S107" i="2" s="1"/>
  <c r="M99" i="2"/>
  <c r="M113" i="2"/>
  <c r="S117" i="2"/>
  <c r="M134" i="2"/>
  <c r="M179" i="2"/>
  <c r="G17" i="2"/>
  <c r="G39" i="2"/>
  <c r="G49" i="2"/>
  <c r="G85" i="2"/>
  <c r="G89" i="2"/>
  <c r="G99" i="2"/>
  <c r="G113" i="2"/>
  <c r="M167" i="2"/>
  <c r="M161" i="2"/>
  <c r="G169" i="2"/>
  <c r="S178" i="2"/>
  <c r="S174" i="2" s="1"/>
  <c r="S169" i="2"/>
  <c r="G179" i="2"/>
  <c r="G13" i="2"/>
  <c r="M17" i="2"/>
  <c r="K27" i="2" s="1"/>
  <c r="M27" i="2" s="1"/>
  <c r="G35" i="2"/>
  <c r="G43" i="2"/>
  <c r="G95" i="2"/>
  <c r="G103" i="2"/>
  <c r="G117" i="2"/>
  <c r="G133" i="2"/>
  <c r="W133" i="2" s="1"/>
  <c r="Y133" i="2" s="1"/>
  <c r="Z133" i="2" s="1"/>
  <c r="G161" i="2"/>
  <c r="M178" i="2"/>
  <c r="M174" i="2" s="1"/>
  <c r="M169" i="2"/>
  <c r="M53" i="2"/>
  <c r="G141" i="2"/>
  <c r="G178" i="2"/>
  <c r="S166" i="2"/>
  <c r="Q93" i="2"/>
  <c r="M141" i="2"/>
  <c r="M149" i="2" s="1"/>
  <c r="M150" i="2" s="1"/>
  <c r="S149" i="2"/>
  <c r="S150" i="2" s="1"/>
  <c r="W21" i="2" l="1"/>
  <c r="Y30" i="2"/>
  <c r="W29" i="2"/>
  <c r="S121" i="2"/>
  <c r="W183" i="2"/>
  <c r="Y183" i="2" s="1"/>
  <c r="Z183" i="2" s="1"/>
  <c r="Y144" i="2"/>
  <c r="Z144" i="2" s="1"/>
  <c r="W109" i="2"/>
  <c r="Y109" i="2" s="1"/>
  <c r="Z109" i="2" s="1"/>
  <c r="W141" i="2"/>
  <c r="Y141" i="2" s="1"/>
  <c r="Z141" i="2" s="1"/>
  <c r="W43" i="2"/>
  <c r="Y83" i="2"/>
  <c r="Z83" i="2" s="1"/>
  <c r="W81" i="2"/>
  <c r="Y81" i="2" s="1"/>
  <c r="Z81" i="2" s="1"/>
  <c r="M47" i="2"/>
  <c r="S47" i="2"/>
  <c r="W39" i="2"/>
  <c r="Y39" i="2" s="1"/>
  <c r="Z39" i="2" s="1"/>
  <c r="Y29" i="2"/>
  <c r="Z29" i="2" s="1"/>
  <c r="W17" i="2"/>
  <c r="Y17" i="2" s="1"/>
  <c r="Z17" i="2" s="1"/>
  <c r="W13" i="2"/>
  <c r="Y175" i="2"/>
  <c r="Z175" i="2" s="1"/>
  <c r="W85" i="2"/>
  <c r="Y85" i="2" s="1"/>
  <c r="Z85" i="2" s="1"/>
  <c r="Y86" i="2"/>
  <c r="Z86" i="2" s="1"/>
  <c r="Y40" i="2"/>
  <c r="Z40" i="2" s="1"/>
  <c r="M56" i="2"/>
  <c r="Y184" i="2"/>
  <c r="Z184" i="2" s="1"/>
  <c r="W89" i="2"/>
  <c r="Y90" i="2"/>
  <c r="Z90" i="2" s="1"/>
  <c r="Y68" i="2"/>
  <c r="Z68" i="2" s="1"/>
  <c r="W49" i="2"/>
  <c r="Y49" i="2" s="1"/>
  <c r="Z49" i="2" s="1"/>
  <c r="Y50" i="2"/>
  <c r="Z50" i="2" s="1"/>
  <c r="W179" i="2"/>
  <c r="Y179" i="2" s="1"/>
  <c r="Z179" i="2" s="1"/>
  <c r="Y180" i="2"/>
  <c r="Z180" i="2" s="1"/>
  <c r="W35" i="2"/>
  <c r="Y35" i="2" s="1"/>
  <c r="Z35" i="2" s="1"/>
  <c r="W95" i="2"/>
  <c r="W99" i="2"/>
  <c r="Y99" i="2" s="1"/>
  <c r="Z99" i="2" s="1"/>
  <c r="Y100" i="2"/>
  <c r="Z100" i="2" s="1"/>
  <c r="Z30" i="2"/>
  <c r="Y18" i="2"/>
  <c r="Z18" i="2" s="1"/>
  <c r="Y110" i="2"/>
  <c r="Z110" i="2" s="1"/>
  <c r="Y44" i="2"/>
  <c r="Z44" i="2" s="1"/>
  <c r="M93" i="2"/>
  <c r="M187" i="2"/>
  <c r="Q25" i="2"/>
  <c r="W113" i="2"/>
  <c r="Y113" i="2" s="1"/>
  <c r="Z113" i="2" s="1"/>
  <c r="Y114" i="2"/>
  <c r="Z114" i="2" s="1"/>
  <c r="M107" i="2"/>
  <c r="W103" i="2"/>
  <c r="Y103" i="2" s="1"/>
  <c r="Z103" i="2" s="1"/>
  <c r="W169" i="2"/>
  <c r="Y169" i="2" s="1"/>
  <c r="Z169" i="2" s="1"/>
  <c r="Y170" i="2"/>
  <c r="Z170" i="2" s="1"/>
  <c r="Y59" i="2"/>
  <c r="Z59" i="2" s="1"/>
  <c r="K26" i="2"/>
  <c r="K25" i="2" s="1"/>
  <c r="W142" i="2"/>
  <c r="Y142" i="2" s="1"/>
  <c r="Z142" i="2" s="1"/>
  <c r="Y137" i="2"/>
  <c r="Z137" i="2" s="1"/>
  <c r="M121" i="2"/>
  <c r="S93" i="2"/>
  <c r="W161" i="2"/>
  <c r="Y161" i="2" s="1"/>
  <c r="Z161" i="2" s="1"/>
  <c r="Y159" i="2"/>
  <c r="Z159" i="2" s="1"/>
  <c r="W53" i="2"/>
  <c r="Y54" i="2"/>
  <c r="Z54" i="2" s="1"/>
  <c r="Y21" i="2"/>
  <c r="Z21" i="2" s="1"/>
  <c r="Y22" i="2"/>
  <c r="Z22" i="2" s="1"/>
  <c r="W117" i="2"/>
  <c r="S167" i="2"/>
  <c r="W166" i="2"/>
  <c r="Y166" i="2" s="1"/>
  <c r="Z166" i="2" s="1"/>
  <c r="W134" i="2"/>
  <c r="Y134" i="2" s="1"/>
  <c r="Z134" i="2" s="1"/>
  <c r="W178" i="2"/>
  <c r="Y178" i="2" s="1"/>
  <c r="Z178" i="2" s="1"/>
  <c r="G47" i="2"/>
  <c r="G121" i="2"/>
  <c r="G107" i="2"/>
  <c r="G149" i="2"/>
  <c r="G142" i="2"/>
  <c r="E28" i="2"/>
  <c r="G28" i="2" s="1"/>
  <c r="W28" i="2" s="1"/>
  <c r="Y28" i="2" s="1"/>
  <c r="Z28" i="2" s="1"/>
  <c r="E26" i="2"/>
  <c r="M142" i="2"/>
  <c r="G134" i="2"/>
  <c r="G56" i="2"/>
  <c r="E27" i="2"/>
  <c r="G27" i="2" s="1"/>
  <c r="W27" i="2" s="1"/>
  <c r="Y27" i="2" s="1"/>
  <c r="Z27" i="2" s="1"/>
  <c r="S183" i="2"/>
  <c r="S187" i="2" s="1"/>
  <c r="G174" i="2"/>
  <c r="G187" i="2" s="1"/>
  <c r="G167" i="2"/>
  <c r="M156" i="2"/>
  <c r="M157" i="2" s="1"/>
  <c r="G156" i="2"/>
  <c r="S26" i="2"/>
  <c r="S25" i="2" s="1"/>
  <c r="S33" i="2" s="1"/>
  <c r="S156" i="2"/>
  <c r="S157" i="2" s="1"/>
  <c r="W67" i="2" l="1"/>
  <c r="W149" i="2"/>
  <c r="W150" i="2" s="1"/>
  <c r="G150" i="2"/>
  <c r="G26" i="2"/>
  <c r="G25" i="2" s="1"/>
  <c r="E25" i="2"/>
  <c r="Y89" i="2"/>
  <c r="Z89" i="2" s="1"/>
  <c r="M26" i="2"/>
  <c r="M25" i="2" s="1"/>
  <c r="M33" i="2" s="1"/>
  <c r="M188" i="2" s="1"/>
  <c r="M190" i="2" s="1"/>
  <c r="Y150" i="2"/>
  <c r="Z150" i="2" s="1"/>
  <c r="W121" i="2"/>
  <c r="Y121" i="2" s="1"/>
  <c r="Z121" i="2" s="1"/>
  <c r="Y117" i="2"/>
  <c r="Z117" i="2" s="1"/>
  <c r="W56" i="2"/>
  <c r="Y56" i="2" s="1"/>
  <c r="Z56" i="2" s="1"/>
  <c r="Y53" i="2"/>
  <c r="Z53" i="2" s="1"/>
  <c r="W107" i="2"/>
  <c r="Y107" i="2" s="1"/>
  <c r="Z107" i="2" s="1"/>
  <c r="Y95" i="2"/>
  <c r="Z95" i="2" s="1"/>
  <c r="Y13" i="2"/>
  <c r="Z13" i="2" s="1"/>
  <c r="W167" i="2"/>
  <c r="Y167" i="2" s="1"/>
  <c r="Z167" i="2" s="1"/>
  <c r="W47" i="2"/>
  <c r="Y47" i="2" s="1"/>
  <c r="Z47" i="2" s="1"/>
  <c r="Y43" i="2"/>
  <c r="Z43" i="2" s="1"/>
  <c r="Y67" i="2"/>
  <c r="Z67" i="2" s="1"/>
  <c r="W174" i="2"/>
  <c r="Y174" i="2" s="1"/>
  <c r="Z174" i="2" s="1"/>
  <c r="W156" i="2"/>
  <c r="S188" i="2"/>
  <c r="S190" i="2" s="1"/>
  <c r="G157" i="2"/>
  <c r="Y149" i="2" l="1"/>
  <c r="Z149" i="2" s="1"/>
  <c r="W26" i="2"/>
  <c r="W25" i="2" s="1"/>
  <c r="W33" i="2" s="1"/>
  <c r="W187" i="2"/>
  <c r="Y187" i="2" s="1"/>
  <c r="Z187" i="2" s="1"/>
  <c r="W157" i="2"/>
  <c r="Y157" i="2" s="1"/>
  <c r="Z157" i="2" s="1"/>
  <c r="Y156" i="2"/>
  <c r="Z156" i="2" s="1"/>
  <c r="G33" i="2"/>
  <c r="Y26" i="2" l="1"/>
  <c r="Z26" i="2" s="1"/>
  <c r="Y25" i="2"/>
  <c r="Z25" i="2" s="1"/>
  <c r="Y33" i="2" l="1"/>
  <c r="Z33" i="2" l="1"/>
  <c r="E93" i="2" l="1"/>
  <c r="G60" i="2"/>
  <c r="G58" i="2" s="1"/>
  <c r="G93" i="2" s="1"/>
  <c r="G188" i="2" l="1"/>
  <c r="G190" i="2" s="1"/>
  <c r="W60" i="2"/>
  <c r="W58" i="2" s="1"/>
  <c r="Y58" i="2" l="1"/>
  <c r="W93" i="2"/>
  <c r="Y93" i="2" s="1"/>
  <c r="Z93" i="2" s="1"/>
  <c r="Y60" i="2"/>
  <c r="Z60" i="2" s="1"/>
  <c r="Z58" i="2" l="1"/>
  <c r="W188" i="2" l="1"/>
  <c r="W190" i="2" s="1"/>
  <c r="Y188" i="2" l="1"/>
  <c r="Z188" i="2" s="1"/>
</calcChain>
</file>

<file path=xl/sharedStrings.xml><?xml version="1.0" encoding="utf-8"?>
<sst xmlns="http://schemas.openxmlformats.org/spreadsheetml/2006/main" count="690" uniqueCount="367">
  <si>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</si>
  <si>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</si>
  <si>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</si>
  <si>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</si>
  <si>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</si>
  <si>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</si>
  <si>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</si>
  <si>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</si>
  <si>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</si>
  <si>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</si>
  <si>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</si>
  <si>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</si>
  <si>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</si>
  <si>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</si>
  <si>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</si>
  <si>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</si>
  <si>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</si>
  <si>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</si>
  <si>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</si>
  <si>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</si>
  <si>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</si>
  <si>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</si>
  <si>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</si>
  <si>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</si>
  <si>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</si>
  <si>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</si>
  <si>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</si>
  <si>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</si>
  <si>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</si>
  <si>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</si>
  <si>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</si>
  <si>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</si>
  <si>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</si>
  <si>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</si>
  <si>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</si>
  <si>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</si>
  <si>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</si>
  <si>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</si>
  <si>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</si>
  <si>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</si>
  <si>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</si>
  <si>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</si>
  <si>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</si>
  <si>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</si>
  <si>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</si>
  <si>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</si>
  <si>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</si>
  <si>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</si>
  <si>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</si>
  <si>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</si>
  <si>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</si>
  <si>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</si>
  <si>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</si>
  <si>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</si>
  <si>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</si>
  <si>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</si>
  <si>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</si>
  <si>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</si>
  <si>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</si>
  <si>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</si>
  <si>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</si>
  <si>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</si>
  <si>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</si>
  <si>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</si>
  <si>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</si>
  <si>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</si>
  <si>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</si>
  <si>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</si>
  <si>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</si>
  <si>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</si>
  <si>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</si>
  <si>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</si>
  <si>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</si>
  <si>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</si>
  <si>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</si>
  <si>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</si>
  <si>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</si>
  <si>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</si>
  <si>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</si>
  <si>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</si>
  <si>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</si>
  <si>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</si>
  <si>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</si>
  <si>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</si>
  <si>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</si>
  <si>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</si>
  <si>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</si>
  <si>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</si>
  <si>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</si>
  <si>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</si>
  <si>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</si>
  <si>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</si>
  <si>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</si>
  <si>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</si>
  <si>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</si>
  <si>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</si>
  <si>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</si>
  <si>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</si>
  <si>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</si>
  <si>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</si>
  <si>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</si>
  <si>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</si>
  <si>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</si>
  <si>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</si>
  <si>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</si>
  <si>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</si>
  <si>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</si>
  <si>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</si>
  <si>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</si>
  <si>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</si>
  <si>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</si>
  <si>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</si>
  <si>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</si>
  <si>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</si>
  <si>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</si>
  <si>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</si>
  <si>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</si>
  <si>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</si>
  <si>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</si>
  <si>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</si>
  <si>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</si>
  <si>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</si>
  <si>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</si>
  <si>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</si>
  <si>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</si>
  <si>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</si>
  <si>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</si>
  <si>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</si>
  <si>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</si>
  <si>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</si>
  <si>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</si>
  <si>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</si>
  <si>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</si>
  <si>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</si>
  <si>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</si>
  <si>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</si>
  <si>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</si>
  <si>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</si>
  <si>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</si>
  <si>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</si>
  <si>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</si>
  <si>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</si>
  <si>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</si>
  <si>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</si>
  <si>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</si>
  <si>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</si>
  <si>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</si>
  <si>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</si>
  <si>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</si>
  <si>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</si>
  <si>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</si>
  <si>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</si>
  <si>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</si>
  <si>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</si>
  <si>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</si>
  <si>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</si>
  <si>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</si>
  <si>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</si>
  <si>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</si>
  <si>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</si>
  <si>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</si>
  <si>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</si>
  <si>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</si>
  <si>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</si>
  <si>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</si>
  <si>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</si>
  <si>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</si>
  <si>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</si>
  <si>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</si>
  <si>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</si>
  <si>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</si>
  <si>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</si>
  <si>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</si>
  <si>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</si>
  <si>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</si>
  <si>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</si>
  <si>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</si>
  <si>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</si>
  <si>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</si>
  <si>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</si>
  <si>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</si>
  <si>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</si>
  <si>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</si>
  <si>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</si>
  <si>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</si>
  <si>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</si>
  <si>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</si>
  <si>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</si>
  <si>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</si>
  <si>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</si>
  <si>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</si>
  <si>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</si>
  <si>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</si>
  <si>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</si>
  <si>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</si>
  <si>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</si>
  <si>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</si>
  <si>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</si>
  <si>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</si>
  <si>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</si>
  <si>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</si>
  <si>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</si>
  <si>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</si>
  <si>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</si>
  <si>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</si>
  <si>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</si>
  <si>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</si>
  <si>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</si>
  <si>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</si>
  <si>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</si>
  <si>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</si>
  <si>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</si>
  <si>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</si>
  <si>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</si>
  <si>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</si>
  <si>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</si>
  <si>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</si>
  <si>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</si>
  <si>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</si>
  <si>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</si>
  <si>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</si>
  <si>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</si>
  <si>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</si>
  <si>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</si>
  <si>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</si>
  <si>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</si>
  <si>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</si>
  <si>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</si>
  <si>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</si>
  <si>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</si>
  <si>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</si>
  <si>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</si>
  <si>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</si>
  <si>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</si>
  <si>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</si>
  <si>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</si>
  <si>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</si>
  <si>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</si>
  <si>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</si>
  <si>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</si>
  <si>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</si>
  <si>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</si>
  <si>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</si>
  <si>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</si>
  <si>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</si>
  <si>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</si>
  <si>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</si>
  <si>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</si>
  <si>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</si>
  <si>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</si>
  <si>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</si>
  <si>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</si>
  <si>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</si>
  <si>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</si>
  <si>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</si>
  <si>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</si>
  <si>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</si>
  <si>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</si>
  <si>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</si>
  <si>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</si>
  <si>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</si>
  <si>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</si>
  <si>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</si>
  <si>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</si>
  <si>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</si>
  <si>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</si>
  <si>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</si>
  <si>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</si>
  <si>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</si>
  <si>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</si>
  <si>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</si>
  <si>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</si>
  <si>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</si>
  <si>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</si>
  <si>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</si>
  <si>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</si>
  <si>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</si>
  <si>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</si>
  <si>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</si>
  <si>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</si>
  <si>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</si>
  <si>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</si>
  <si>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</si>
  <si>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</si>
  <si>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</si>
  <si>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</si>
  <si>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</si>
  <si>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</si>
  <si>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</si>
  <si>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</si>
  <si>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</si>
  <si>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</si>
  <si>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</si>
  <si>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</si>
  <si>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</si>
  <si>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</si>
  <si>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</si>
  <si>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</si>
  <si>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</si>
  <si>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</si>
  <si>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</si>
  <si>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</si>
  <si>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</si>
  <si>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</si>
  <si>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</si>
  <si>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</si>
  <si>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</si>
  <si>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</si>
  <si>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</si>
  <si>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</si>
  <si>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</si>
  <si>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Яценко Лариса Миколаївна, актриса кіно та театру,  викладач курсу " Акторська майстерність та робота в кадрі"</t>
  </si>
  <si>
    <t>Приходько Ірина Вадимівна (псевдонім "Ірма Царьова"), кастинг-директорка, викладач курсу "Вийти з тіні" для акторів</t>
  </si>
  <si>
    <t>Кириленко Ірина Володимирівна, редактор</t>
  </si>
  <si>
    <t xml:space="preserve">ФОП Бровко Роман Олегович, режисер, викладач курсу "Акторська майстерність та робота в кадрі", </t>
  </si>
  <si>
    <t>ФОП Радченко Ліна Михайлівна, продюсер</t>
  </si>
  <si>
    <t>Назва Грантоотримувача: ТОВ "СТАР МЕДІА СКУЛ"</t>
  </si>
  <si>
    <t>Дата початку проєкту: липень 2021</t>
  </si>
  <si>
    <t>Дата завершення проєкту:жовтень 2021</t>
  </si>
  <si>
    <t>за період з 30 червня по 27 жовтня 2021 року</t>
  </si>
  <si>
    <t>Назва проєкту: "Я-актор кіно. Нові обличчя"</t>
  </si>
  <si>
    <t>Камера Sony Alpha A7 III</t>
  </si>
  <si>
    <t>зміна</t>
  </si>
  <si>
    <t xml:space="preserve">Штатив Sachtler Ace L/M GS CF </t>
  </si>
  <si>
    <t>Аудіорекордер SoundDevices</t>
  </si>
  <si>
    <t>Радіосистема Senhiser ew-2000</t>
  </si>
  <si>
    <t>Гарнітура для мікрофону DPA 4088 - F</t>
  </si>
  <si>
    <t>Накамерний Led</t>
  </si>
  <si>
    <t>Кінофло 2ftx4bank</t>
  </si>
  <si>
    <t>Піна, прапор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</si>
  <si>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</si>
  <si>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</si>
  <si>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</si>
  <si>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</si>
  <si>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</si>
  <si>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</si>
  <si>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</si>
  <si>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</si>
  <si>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</si>
  <si>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</si>
  <si>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 xml:space="preserve">Жорсткий диск Transcend StoreJet 25M3 2.5 USB 3.0 1TB Iron Gray Slim </t>
  </si>
  <si>
    <t>Карта пам'яті KINGSTON microSDHC Canvas Select Plus 32GB UHS-1 V10 F1 Class 10 + SD0adapt</t>
  </si>
  <si>
    <t>рекламна компанія</t>
  </si>
  <si>
    <t>інтенсив</t>
  </si>
  <si>
    <t>Обслуговування сайтів та програмного забезпечення (підтримка сайту серпень-жовтень)</t>
  </si>
  <si>
    <t>Відемонтаж 4-х інтеснивів</t>
  </si>
  <si>
    <t>Відемонтаж 64-х візитівок учасників</t>
  </si>
  <si>
    <t>Менеджер з логістики</t>
  </si>
  <si>
    <t>Послуги у сфері фоторгафії (м.Дніпро)</t>
  </si>
  <si>
    <t>Послуги у сфері фоторгафії (м.Запоріжжя, м.Львів, м.Одеса)</t>
  </si>
  <si>
    <t>м. Дніпро, вул. Артельна, 10, фотостудія "Lightstudio"</t>
  </si>
  <si>
    <t>м. Львів, вул. Заводська 31 (55 кв. м.), фотостудія "Art Studio Passage"</t>
  </si>
  <si>
    <t xml:space="preserve">м. Одеса, вул. Краснослобідська 1/12 фотостудія "Кураж" </t>
  </si>
  <si>
    <t>м. Запоріжжя, вул. Леоніда Жаботинського, 50, оф. 407, фотостудія "JOY"</t>
  </si>
  <si>
    <t>м. Дніпро, вул. Гоголя, 26</t>
  </si>
  <si>
    <t>м. Львів, вул. герої УПА, 40</t>
  </si>
  <si>
    <t>м. Одеса, вул. Віце-адмірала Жукова,14</t>
  </si>
  <si>
    <t>м. Запоріжжя, вул. Гагаріна, 3,</t>
  </si>
  <si>
    <t>директор</t>
  </si>
  <si>
    <t>Завгородня М.С.</t>
  </si>
  <si>
    <t>Назва конкурсної програми:Навчання.Обміни.Резиденції.Дебюти</t>
  </si>
  <si>
    <t>Назва ЛОТ-у:Мобільність та програми обміну</t>
  </si>
  <si>
    <t>4.1.4</t>
  </si>
  <si>
    <t>4.1.5</t>
  </si>
  <si>
    <t>4.1.6</t>
  </si>
  <si>
    <t>4.1.7</t>
  </si>
  <si>
    <t>4.1.8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</si>
</sst>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" fillId="0" borderId="43" xfId="0" applyFont="1" applyFill="1" applyBorder="1" applyAlignment="1">
      <alignment vertical="top" wrapText="1"/>
    </xf>
    <xf numFmtId="0" fontId="4" fillId="0" borderId="147" xfId="0" applyFont="1" applyFill="1" applyBorder="1" applyAlignment="1">
      <alignment vertical="top" wrapText="1"/>
    </xf>
    <xf numFmtId="4" fontId="12" fillId="0" borderId="35" xfId="0" applyNumberFormat="1" applyFont="1" applyFill="1" applyBorder="1" applyAlignment="1">
      <alignment horizontal="right" vertical="top"/>
    </xf>
    <xf numFmtId="0" fontId="1" fillId="0" borderId="43" xfId="0" applyFont="1" applyFill="1" applyBorder="1" applyAlignment="1">
      <alignment vertical="top" wrapText="1"/>
    </xf>
    <xf numFmtId="49" fontId="3" fillId="0" borderId="80" xfId="0" applyNumberFormat="1" applyFont="1" applyBorder="1" applyAlignment="1">
      <alignment horizontal="center" vertical="top"/>
    </xf>
    <xf numFmtId="49" fontId="3" fillId="0" borderId="148" xfId="0" applyNumberFormat="1" applyFont="1" applyBorder="1" applyAlignment="1">
      <alignment horizontal="center" vertical="top"/>
    </xf>
    <xf numFmtId="49" fontId="3" fillId="0" borderId="149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64" xfId="0" applyFont="1" applyFill="1" applyBorder="1" applyAlignment="1">
      <alignment vertical="top" wrapText="1"/>
    </xf>
    <xf numFmtId="4" fontId="34" fillId="9" borderId="114" xfId="0" applyNumberFormat="1" applyFont="1" applyFill="1" applyBorder="1" applyAlignment="1">
      <alignment horizontal="right" vertical="center"/>
    </xf>
    <xf numFmtId="4" fontId="12" fillId="7" borderId="114" xfId="0" applyNumberFormat="1" applyFont="1" applyFill="1" applyBorder="1" applyAlignment="1">
      <alignment horizontal="right" vertical="center"/>
    </xf>
    <xf numFmtId="4" fontId="12" fillId="0" borderId="114" xfId="0" applyNumberFormat="1" applyFont="1" applyFill="1" applyBorder="1" applyAlignment="1">
      <alignment horizontal="right" vertical="top"/>
    </xf>
    <xf numFmtId="0" fontId="1" fillId="0" borderId="13" xfId="0" applyFont="1" applyBorder="1" applyAlignment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4" zoomScale="80" zoomScaleNormal="80" workbookViewId="0">
      <selection activeCell="D39" sqref="D39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11" width="9.62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80" t="s">
        <v>0</v>
      </c>
      <c r="B1" s="37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80" t="s">
        <v>2</v>
      </c>
      <c r="I2" s="380"/>
      <c r="J2" s="3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80" t="s">
        <v>306</v>
      </c>
      <c r="I3" s="380"/>
      <c r="J3" s="38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">
      <c r="A10" s="190" t="s">
        <v>360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">
      <c r="A11" s="193" t="s">
        <v>361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316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320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317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318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4" customFormat="1" ht="15.75" x14ac:dyDescent="0.25">
      <c r="A18" s="291"/>
      <c r="B18" s="381" t="s">
        <v>268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292"/>
      <c r="P18" s="293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</row>
    <row r="19" spans="1:31" s="284" customFormat="1" ht="15.75" x14ac:dyDescent="0.25">
      <c r="A19" s="291"/>
      <c r="B19" s="381" t="s">
        <v>269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292"/>
      <c r="P19" s="293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</row>
    <row r="20" spans="1:31" s="284" customFormat="1" ht="15.75" x14ac:dyDescent="0.25">
      <c r="A20" s="291"/>
      <c r="B20" s="382" t="s">
        <v>319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292"/>
      <c r="P20" s="293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</row>
    <row r="21" spans="1:31" s="284" customFormat="1" ht="15.75" x14ac:dyDescent="0.25">
      <c r="A21" s="291"/>
      <c r="B21" s="3"/>
      <c r="C21" s="1"/>
      <c r="D21" s="294"/>
      <c r="E21" s="294"/>
      <c r="F21" s="294"/>
      <c r="G21" s="294"/>
      <c r="H21" s="294"/>
      <c r="I21" s="294"/>
      <c r="J21" s="295"/>
      <c r="K21" s="294"/>
      <c r="L21" s="295"/>
      <c r="M21" s="294"/>
      <c r="N21" s="295"/>
      <c r="O21" s="292"/>
      <c r="P21" s="293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</row>
    <row r="22" spans="1:31" s="284" customFormat="1" ht="15.75" thickBot="1" x14ac:dyDescent="0.3">
      <c r="D22" s="296"/>
      <c r="E22" s="296"/>
      <c r="F22" s="296"/>
      <c r="G22" s="296"/>
      <c r="H22" s="296"/>
      <c r="I22" s="296"/>
      <c r="J22" s="297"/>
      <c r="K22" s="296"/>
      <c r="L22" s="297"/>
      <c r="M22" s="296"/>
      <c r="N22" s="297"/>
      <c r="O22" s="296"/>
      <c r="P22" s="297"/>
    </row>
    <row r="23" spans="1:31" s="284" customFormat="1" x14ac:dyDescent="0.2">
      <c r="A23" s="383"/>
      <c r="B23" s="386" t="s">
        <v>270</v>
      </c>
      <c r="C23" s="387"/>
      <c r="D23" s="389" t="s">
        <v>271</v>
      </c>
      <c r="E23" s="390"/>
      <c r="F23" s="390"/>
      <c r="G23" s="390"/>
      <c r="H23" s="390"/>
      <c r="I23" s="390"/>
      <c r="J23" s="391"/>
      <c r="K23" s="392" t="s">
        <v>272</v>
      </c>
      <c r="L23" s="387"/>
      <c r="M23" s="392" t="s">
        <v>273</v>
      </c>
      <c r="N23" s="394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</row>
    <row r="24" spans="1:31" s="284" customFormat="1" ht="135.6" customHeight="1" x14ac:dyDescent="0.25">
      <c r="A24" s="384"/>
      <c r="B24" s="377"/>
      <c r="C24" s="388"/>
      <c r="D24" s="299" t="s">
        <v>307</v>
      </c>
      <c r="E24" s="300" t="s">
        <v>308</v>
      </c>
      <c r="F24" s="300" t="s">
        <v>274</v>
      </c>
      <c r="G24" s="300" t="s">
        <v>275</v>
      </c>
      <c r="H24" s="300" t="s">
        <v>3</v>
      </c>
      <c r="I24" s="396" t="s">
        <v>276</v>
      </c>
      <c r="J24" s="397"/>
      <c r="K24" s="393"/>
      <c r="L24" s="388"/>
      <c r="M24" s="393"/>
      <c r="N24" s="395"/>
      <c r="Q24" s="301"/>
    </row>
    <row r="25" spans="1:31" s="284" customFormat="1" ht="60.75" thickBot="1" x14ac:dyDescent="0.25">
      <c r="A25" s="385"/>
      <c r="B25" s="339" t="s">
        <v>265</v>
      </c>
      <c r="C25" s="334" t="s">
        <v>277</v>
      </c>
      <c r="D25" s="333" t="s">
        <v>277</v>
      </c>
      <c r="E25" s="335" t="s">
        <v>277</v>
      </c>
      <c r="F25" s="335" t="s">
        <v>277</v>
      </c>
      <c r="G25" s="335" t="s">
        <v>277</v>
      </c>
      <c r="H25" s="335" t="s">
        <v>277</v>
      </c>
      <c r="I25" s="335" t="s">
        <v>265</v>
      </c>
      <c r="J25" s="336" t="s">
        <v>278</v>
      </c>
      <c r="K25" s="333" t="s">
        <v>265</v>
      </c>
      <c r="L25" s="334" t="s">
        <v>277</v>
      </c>
      <c r="M25" s="337" t="s">
        <v>265</v>
      </c>
      <c r="N25" s="338" t="s">
        <v>277</v>
      </c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</row>
    <row r="26" spans="1:31" s="284" customFormat="1" x14ac:dyDescent="0.2">
      <c r="A26" s="342" t="s">
        <v>279</v>
      </c>
      <c r="B26" s="311" t="s">
        <v>280</v>
      </c>
      <c r="C26" s="312" t="s">
        <v>281</v>
      </c>
      <c r="D26" s="313" t="s">
        <v>282</v>
      </c>
      <c r="E26" s="314" t="s">
        <v>283</v>
      </c>
      <c r="F26" s="314" t="s">
        <v>284</v>
      </c>
      <c r="G26" s="314" t="s">
        <v>285</v>
      </c>
      <c r="H26" s="314" t="s">
        <v>286</v>
      </c>
      <c r="I26" s="314" t="s">
        <v>287</v>
      </c>
      <c r="J26" s="312" t="s">
        <v>288</v>
      </c>
      <c r="K26" s="313" t="s">
        <v>289</v>
      </c>
      <c r="L26" s="312" t="s">
        <v>290</v>
      </c>
      <c r="M26" s="313" t="s">
        <v>291</v>
      </c>
      <c r="N26" s="312" t="s">
        <v>292</v>
      </c>
      <c r="O26" s="303"/>
      <c r="P26" s="303"/>
      <c r="Q26" s="304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</row>
    <row r="27" spans="1:31" s="284" customFormat="1" x14ac:dyDescent="0.2">
      <c r="A27" s="343" t="s">
        <v>293</v>
      </c>
      <c r="B27" s="340">
        <v>0</v>
      </c>
      <c r="C27" s="316">
        <v>952599.8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315">
        <v>0</v>
      </c>
      <c r="J27" s="316">
        <f>D27+E27+F27+G27+H27</f>
        <v>0</v>
      </c>
      <c r="K27" s="315">
        <v>0</v>
      </c>
      <c r="L27" s="316">
        <v>0</v>
      </c>
      <c r="M27" s="317">
        <v>0</v>
      </c>
      <c r="N27" s="318">
        <f>C27+J27+L27</f>
        <v>952599.8</v>
      </c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</row>
    <row r="28" spans="1:31" s="284" customFormat="1" x14ac:dyDescent="0.2">
      <c r="A28" s="344" t="s">
        <v>294</v>
      </c>
      <c r="B28" s="340">
        <v>1</v>
      </c>
      <c r="C28" s="319">
        <v>952577.98</v>
      </c>
      <c r="D28" s="316">
        <v>0</v>
      </c>
      <c r="E28" s="316">
        <v>0</v>
      </c>
      <c r="F28" s="316">
        <v>0</v>
      </c>
      <c r="G28" s="316">
        <v>0</v>
      </c>
      <c r="H28" s="316">
        <v>0</v>
      </c>
      <c r="I28" s="315"/>
      <c r="J28" s="316">
        <f>D28+E28+F28+G28+H28</f>
        <v>0</v>
      </c>
      <c r="K28" s="315"/>
      <c r="L28" s="316"/>
      <c r="M28" s="320">
        <v>1</v>
      </c>
      <c r="N28" s="318">
        <f>C28+J28+L28</f>
        <v>952577.98</v>
      </c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</row>
    <row r="29" spans="1:31" s="284" customFormat="1" ht="15.75" thickBot="1" x14ac:dyDescent="0.25">
      <c r="A29" s="345" t="s">
        <v>295</v>
      </c>
      <c r="B29" s="341">
        <v>0.75</v>
      </c>
      <c r="C29" s="322">
        <f>428669+285779</f>
        <v>714448</v>
      </c>
      <c r="D29" s="322">
        <v>0</v>
      </c>
      <c r="E29" s="322">
        <v>0</v>
      </c>
      <c r="F29" s="322">
        <v>0</v>
      </c>
      <c r="G29" s="322">
        <v>0</v>
      </c>
      <c r="H29" s="322">
        <v>0</v>
      </c>
      <c r="I29" s="321"/>
      <c r="J29" s="322">
        <f t="shared" ref="J29:J30" si="0">D29+E29+F29+G29+H29</f>
        <v>0</v>
      </c>
      <c r="K29" s="321"/>
      <c r="L29" s="322"/>
      <c r="M29" s="323">
        <v>0.75</v>
      </c>
      <c r="N29" s="324">
        <f>C29+J29+L29</f>
        <v>714448</v>
      </c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</row>
    <row r="30" spans="1:31" s="284" customFormat="1" ht="30.75" thickBot="1" x14ac:dyDescent="0.25">
      <c r="A30" s="346" t="s">
        <v>296</v>
      </c>
      <c r="B30" s="325">
        <v>0.25</v>
      </c>
      <c r="C30" s="326">
        <f t="shared" ref="C30:H30" si="1">C28-C29</f>
        <v>238129.97999999998</v>
      </c>
      <c r="D30" s="327">
        <f t="shared" si="1"/>
        <v>0</v>
      </c>
      <c r="E30" s="328">
        <f t="shared" si="1"/>
        <v>0</v>
      </c>
      <c r="F30" s="328">
        <f t="shared" si="1"/>
        <v>0</v>
      </c>
      <c r="G30" s="328">
        <f t="shared" si="1"/>
        <v>0</v>
      </c>
      <c r="H30" s="328">
        <f t="shared" si="1"/>
        <v>0</v>
      </c>
      <c r="I30" s="329"/>
      <c r="J30" s="326">
        <f t="shared" si="0"/>
        <v>0</v>
      </c>
      <c r="K30" s="330"/>
      <c r="L30" s="326">
        <f>L28-L29</f>
        <v>0</v>
      </c>
      <c r="M30" s="331">
        <v>0.25</v>
      </c>
      <c r="N30" s="332">
        <f>C30+J30+L30</f>
        <v>238129.97999999998</v>
      </c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4" customFormat="1" ht="15.75" customHeight="1" x14ac:dyDescent="0.25">
      <c r="A32" s="305"/>
      <c r="B32" s="305" t="s">
        <v>297</v>
      </c>
      <c r="C32" s="376" t="s">
        <v>358</v>
      </c>
      <c r="D32" s="377"/>
      <c r="E32" s="377"/>
      <c r="F32" s="305"/>
      <c r="G32" s="306"/>
      <c r="H32" s="306"/>
      <c r="I32" s="307"/>
      <c r="J32" s="376" t="s">
        <v>359</v>
      </c>
      <c r="K32" s="377"/>
      <c r="L32" s="377"/>
      <c r="M32" s="377"/>
      <c r="N32" s="377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</row>
    <row r="33" spans="1:26" s="284" customFormat="1" ht="15.75" customHeight="1" x14ac:dyDescent="0.25">
      <c r="D33" s="308" t="s">
        <v>298</v>
      </c>
      <c r="F33" s="309"/>
      <c r="G33" s="378" t="s">
        <v>299</v>
      </c>
      <c r="H33" s="379"/>
      <c r="I33" s="296"/>
      <c r="J33" s="378" t="s">
        <v>300</v>
      </c>
      <c r="K33" s="379"/>
      <c r="L33" s="379"/>
      <c r="M33" s="379"/>
      <c r="N33" s="379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22"/>
  <sheetViews>
    <sheetView tabSelected="1" view="pageBreakPreview" topLeftCell="C1" zoomScale="80" zoomScaleNormal="80" zoomScaleSheetLayoutView="80" workbookViewId="0">
      <pane ySplit="10" topLeftCell="A144" activePane="bottomLeft" state="frozen"/>
      <selection pane="bottomLeft" activeCell="J188" sqref="J188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1.5" customWidth="1"/>
    <col min="6" max="7" width="13.625" customWidth="1"/>
    <col min="8" max="8" width="11.5" style="280" customWidth="1"/>
    <col min="9" max="10" width="13.625" style="280" customWidth="1"/>
    <col min="11" max="11" width="9.125" customWidth="1" outlineLevel="1"/>
    <col min="12" max="13" width="13.625" customWidth="1" outlineLevel="1"/>
    <col min="14" max="14" width="9.125" style="280" customWidth="1" outlineLevel="1"/>
    <col min="15" max="16" width="13.625" style="280" customWidth="1" outlineLevel="1"/>
    <col min="17" max="17" width="9.125" customWidth="1" outlineLevel="1"/>
    <col min="18" max="19" width="13.625" customWidth="1" outlineLevel="1"/>
    <col min="20" max="20" width="9.125" style="280" customWidth="1" outlineLevel="1"/>
    <col min="21" max="22" width="13.625" style="280" customWidth="1" outlineLevel="1"/>
    <col min="23" max="25" width="12.625" style="280" customWidth="1"/>
    <col min="26" max="26" width="13.625" style="280" customWidth="1"/>
    <col min="27" max="27" width="17.375" style="271" customWidth="1"/>
    <col min="28" max="28" width="16" style="280" customWidth="1"/>
    <col min="29" max="33" width="5.875" customWidth="1"/>
  </cols>
  <sheetData>
    <row r="1" spans="1:33" ht="15.75" x14ac:dyDescent="0.25">
      <c r="A1" s="398" t="s">
        <v>309</v>
      </c>
      <c r="B1" s="379"/>
      <c r="C1" s="379"/>
      <c r="D1" s="379"/>
      <c r="E1" s="379"/>
      <c r="F1" s="372"/>
      <c r="G1" s="372"/>
      <c r="H1" s="372"/>
      <c r="I1" s="37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7"/>
      <c r="AB1" s="1"/>
      <c r="AC1" s="1"/>
      <c r="AD1" s="1"/>
      <c r="AE1" s="1"/>
      <c r="AF1" s="1"/>
      <c r="AG1" s="1"/>
    </row>
    <row r="2" spans="1:33" s="192" customFormat="1" ht="19.5" customHeight="1" x14ac:dyDescent="0.2">
      <c r="A2" s="194" t="str">
        <f>Фінансування!A12</f>
        <v>Назва Грантоотримувача: ТОВ "СТАР МЕДІА СКУЛ"</v>
      </c>
      <c r="B2" s="195"/>
      <c r="C2" s="194"/>
      <c r="D2" s="196"/>
      <c r="E2" s="197"/>
      <c r="F2" s="373"/>
      <c r="G2" s="373"/>
      <c r="H2" s="373"/>
      <c r="I2" s="374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48"/>
      <c r="AB2" s="199"/>
      <c r="AC2" s="199"/>
      <c r="AD2" s="199"/>
      <c r="AE2" s="199"/>
      <c r="AF2" s="199"/>
      <c r="AG2" s="199"/>
    </row>
    <row r="3" spans="1:33" s="192" customFormat="1" ht="19.5" customHeight="1" x14ac:dyDescent="0.2">
      <c r="A3" s="200" t="str">
        <f>Фінансування!A13</f>
        <v>Назва проєкту: "Я-актор кіно. Нові обличчя"</v>
      </c>
      <c r="B3" s="195"/>
      <c r="C3" s="194"/>
      <c r="D3" s="196"/>
      <c r="E3" s="197"/>
      <c r="F3" s="373"/>
      <c r="G3" s="373"/>
      <c r="H3" s="373"/>
      <c r="I3" s="374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48"/>
      <c r="AB3" s="199"/>
      <c r="AC3" s="199"/>
      <c r="AD3" s="199"/>
      <c r="AE3" s="199"/>
      <c r="AF3" s="199"/>
      <c r="AG3" s="199"/>
    </row>
    <row r="4" spans="1:33" s="192" customFormat="1" ht="19.5" customHeight="1" x14ac:dyDescent="0.2">
      <c r="A4" s="200" t="str">
        <f>Фінансування!A14</f>
        <v>Дата початку проєкту: липень 2021</v>
      </c>
      <c r="B4" s="199"/>
      <c r="C4" s="199"/>
      <c r="D4" s="199"/>
      <c r="E4" s="199"/>
      <c r="F4" s="373"/>
      <c r="G4" s="373"/>
      <c r="H4" s="373"/>
      <c r="I4" s="375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49"/>
      <c r="AB4" s="199"/>
      <c r="AC4" s="199"/>
      <c r="AD4" s="199"/>
      <c r="AE4" s="199"/>
      <c r="AF4" s="199"/>
      <c r="AG4" s="199"/>
    </row>
    <row r="5" spans="1:33" s="192" customFormat="1" ht="19.5" customHeight="1" x14ac:dyDescent="0.2">
      <c r="A5" s="200" t="str">
        <f>Фінансування!A15</f>
        <v>Дата завершення проєкту:жовтень 2021</v>
      </c>
      <c r="B5" s="199"/>
      <c r="C5" s="199"/>
      <c r="D5" s="199"/>
      <c r="E5" s="199"/>
      <c r="F5" s="373"/>
      <c r="G5" s="373"/>
      <c r="H5" s="373"/>
      <c r="I5" s="375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49"/>
      <c r="AB5" s="199"/>
      <c r="AC5" s="199"/>
      <c r="AD5" s="199"/>
      <c r="AE5" s="199"/>
      <c r="AF5" s="199"/>
      <c r="AG5" s="199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0"/>
      <c r="AB6" s="1"/>
      <c r="AC6" s="1"/>
      <c r="AD6" s="1"/>
      <c r="AE6" s="1"/>
      <c r="AF6" s="1"/>
      <c r="AG6" s="1"/>
    </row>
    <row r="7" spans="1:33" ht="26.25" customHeight="1" thickBot="1" x14ac:dyDescent="0.25">
      <c r="A7" s="399" t="s">
        <v>260</v>
      </c>
      <c r="B7" s="402" t="s">
        <v>7</v>
      </c>
      <c r="C7" s="405" t="s">
        <v>8</v>
      </c>
      <c r="D7" s="408" t="s">
        <v>9</v>
      </c>
      <c r="E7" s="427" t="s">
        <v>10</v>
      </c>
      <c r="F7" s="428"/>
      <c r="G7" s="428"/>
      <c r="H7" s="428"/>
      <c r="I7" s="428"/>
      <c r="J7" s="429"/>
      <c r="K7" s="427" t="s">
        <v>246</v>
      </c>
      <c r="L7" s="428"/>
      <c r="M7" s="428"/>
      <c r="N7" s="428"/>
      <c r="O7" s="428"/>
      <c r="P7" s="429"/>
      <c r="Q7" s="427" t="s">
        <v>247</v>
      </c>
      <c r="R7" s="428"/>
      <c r="S7" s="428"/>
      <c r="T7" s="428"/>
      <c r="U7" s="428"/>
      <c r="V7" s="429"/>
      <c r="W7" s="435" t="s">
        <v>262</v>
      </c>
      <c r="X7" s="436"/>
      <c r="Y7" s="436"/>
      <c r="Z7" s="437"/>
      <c r="AA7" s="432" t="s">
        <v>310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00"/>
      <c r="B8" s="403"/>
      <c r="C8" s="406"/>
      <c r="D8" s="409"/>
      <c r="E8" s="430" t="s">
        <v>11</v>
      </c>
      <c r="F8" s="416"/>
      <c r="G8" s="431"/>
      <c r="H8" s="430" t="s">
        <v>261</v>
      </c>
      <c r="I8" s="416"/>
      <c r="J8" s="431"/>
      <c r="K8" s="430" t="s">
        <v>11</v>
      </c>
      <c r="L8" s="416"/>
      <c r="M8" s="431"/>
      <c r="N8" s="430" t="s">
        <v>261</v>
      </c>
      <c r="O8" s="416"/>
      <c r="P8" s="431"/>
      <c r="Q8" s="430" t="s">
        <v>11</v>
      </c>
      <c r="R8" s="416"/>
      <c r="S8" s="431"/>
      <c r="T8" s="430" t="s">
        <v>261</v>
      </c>
      <c r="U8" s="416"/>
      <c r="V8" s="431"/>
      <c r="W8" s="438" t="s">
        <v>266</v>
      </c>
      <c r="X8" s="438" t="s">
        <v>267</v>
      </c>
      <c r="Y8" s="435" t="s">
        <v>263</v>
      </c>
      <c r="Z8" s="437"/>
      <c r="AA8" s="433"/>
      <c r="AB8" s="1"/>
      <c r="AC8" s="1"/>
      <c r="AD8" s="1"/>
      <c r="AE8" s="1"/>
      <c r="AF8" s="1"/>
      <c r="AG8" s="1"/>
    </row>
    <row r="9" spans="1:33" ht="30" customHeight="1" thickBot="1" x14ac:dyDescent="0.25">
      <c r="A9" s="401"/>
      <c r="B9" s="404"/>
      <c r="C9" s="407"/>
      <c r="D9" s="410"/>
      <c r="E9" s="24" t="s">
        <v>12</v>
      </c>
      <c r="F9" s="25" t="s">
        <v>13</v>
      </c>
      <c r="G9" s="244" t="s">
        <v>258</v>
      </c>
      <c r="H9" s="24" t="s">
        <v>12</v>
      </c>
      <c r="I9" s="25" t="s">
        <v>13</v>
      </c>
      <c r="J9" s="310" t="s">
        <v>305</v>
      </c>
      <c r="K9" s="24" t="s">
        <v>12</v>
      </c>
      <c r="L9" s="25" t="s">
        <v>14</v>
      </c>
      <c r="M9" s="310" t="s">
        <v>301</v>
      </c>
      <c r="N9" s="24" t="s">
        <v>12</v>
      </c>
      <c r="O9" s="25" t="s">
        <v>14</v>
      </c>
      <c r="P9" s="310" t="s">
        <v>302</v>
      </c>
      <c r="Q9" s="24" t="s">
        <v>12</v>
      </c>
      <c r="R9" s="25" t="s">
        <v>14</v>
      </c>
      <c r="S9" s="310" t="s">
        <v>303</v>
      </c>
      <c r="T9" s="24" t="s">
        <v>12</v>
      </c>
      <c r="U9" s="25" t="s">
        <v>14</v>
      </c>
      <c r="V9" s="310" t="s">
        <v>304</v>
      </c>
      <c r="W9" s="439"/>
      <c r="X9" s="439"/>
      <c r="Y9" s="281" t="s">
        <v>264</v>
      </c>
      <c r="Z9" s="282" t="s">
        <v>265</v>
      </c>
      <c r="AA9" s="434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15</v>
      </c>
      <c r="B11" s="30"/>
      <c r="C11" s="31" t="s">
        <v>16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2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17</v>
      </c>
      <c r="B12" s="37">
        <v>1</v>
      </c>
      <c r="C12" s="203" t="s">
        <v>255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3"/>
      <c r="AB12" s="4"/>
      <c r="AC12" s="5"/>
      <c r="AD12" s="5"/>
      <c r="AE12" s="5"/>
      <c r="AF12" s="5"/>
      <c r="AG12" s="5"/>
    </row>
    <row r="13" spans="1:33" ht="30" customHeight="1" thickBot="1" x14ac:dyDescent="0.25">
      <c r="A13" s="41" t="s">
        <v>18</v>
      </c>
      <c r="B13" s="42" t="s">
        <v>19</v>
      </c>
      <c r="C13" s="204" t="s">
        <v>256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5" t="e">
        <f>Y13/W13</f>
        <v>#DIV/0!</v>
      </c>
      <c r="AA13" s="254"/>
      <c r="AB13" s="49"/>
      <c r="AC13" s="49"/>
      <c r="AD13" s="49"/>
      <c r="AE13" s="49"/>
      <c r="AF13" s="49"/>
      <c r="AG13" s="49"/>
    </row>
    <row r="14" spans="1:33" ht="30" hidden="1" customHeight="1" x14ac:dyDescent="0.2">
      <c r="A14" s="50" t="s">
        <v>20</v>
      </c>
      <c r="B14" s="51" t="s">
        <v>21</v>
      </c>
      <c r="C14" s="52" t="s">
        <v>22</v>
      </c>
      <c r="D14" s="53" t="s">
        <v>23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3">
        <f t="shared" ref="X14:X32" si="6">J14+P14+V14</f>
        <v>0</v>
      </c>
      <c r="Y14" s="283">
        <f t="shared" ref="Y14:Y92" si="7">W14-X14</f>
        <v>0</v>
      </c>
      <c r="Z14" s="290" t="e">
        <f>Y14/W14</f>
        <v>#DIV/0!</v>
      </c>
      <c r="AA14" s="246"/>
      <c r="AB14" s="58"/>
      <c r="AC14" s="59"/>
      <c r="AD14" s="59"/>
      <c r="AE14" s="59"/>
      <c r="AF14" s="59"/>
      <c r="AG14" s="59"/>
    </row>
    <row r="15" spans="1:33" ht="30" hidden="1" customHeight="1" x14ac:dyDescent="0.2">
      <c r="A15" s="50" t="s">
        <v>20</v>
      </c>
      <c r="B15" s="51" t="s">
        <v>24</v>
      </c>
      <c r="C15" s="52" t="s">
        <v>22</v>
      </c>
      <c r="D15" s="53" t="s">
        <v>23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83">
        <f t="shared" si="6"/>
        <v>0</v>
      </c>
      <c r="Y15" s="283">
        <f t="shared" si="7"/>
        <v>0</v>
      </c>
      <c r="Z15" s="290" t="e">
        <f t="shared" ref="Z15:Z32" si="9">Y15/W15</f>
        <v>#DIV/0!</v>
      </c>
      <c r="AA15" s="246"/>
      <c r="AB15" s="59"/>
      <c r="AC15" s="59"/>
      <c r="AD15" s="59"/>
      <c r="AE15" s="59"/>
      <c r="AF15" s="59"/>
      <c r="AG15" s="59"/>
    </row>
    <row r="16" spans="1:33" ht="30" hidden="1" customHeight="1" thickBot="1" x14ac:dyDescent="0.25">
      <c r="A16" s="60" t="s">
        <v>20</v>
      </c>
      <c r="B16" s="61" t="s">
        <v>25</v>
      </c>
      <c r="C16" s="52" t="s">
        <v>22</v>
      </c>
      <c r="D16" s="62" t="s">
        <v>23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3">
        <f t="shared" si="6"/>
        <v>0</v>
      </c>
      <c r="Y16" s="283">
        <f t="shared" si="7"/>
        <v>0</v>
      </c>
      <c r="Z16" s="290" t="e">
        <f t="shared" si="9"/>
        <v>#DIV/0!</v>
      </c>
      <c r="AA16" s="255"/>
      <c r="AB16" s="59"/>
      <c r="AC16" s="59"/>
      <c r="AD16" s="59"/>
      <c r="AE16" s="59"/>
      <c r="AF16" s="59"/>
      <c r="AG16" s="59"/>
    </row>
    <row r="17" spans="1:33" ht="30" customHeight="1" thickBot="1" x14ac:dyDescent="0.25">
      <c r="A17" s="41" t="s">
        <v>18</v>
      </c>
      <c r="B17" s="42" t="s">
        <v>26</v>
      </c>
      <c r="C17" s="67" t="s">
        <v>27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4">
        <f>SUM(X18:X20)</f>
        <v>0</v>
      </c>
      <c r="Y17" s="354">
        <f t="shared" si="7"/>
        <v>0</v>
      </c>
      <c r="Z17" s="354" t="e">
        <f>Y17/W17</f>
        <v>#DIV/0!</v>
      </c>
      <c r="AA17" s="256"/>
      <c r="AB17" s="49"/>
      <c r="AC17" s="49"/>
      <c r="AD17" s="49"/>
      <c r="AE17" s="49"/>
      <c r="AF17" s="49"/>
      <c r="AG17" s="49"/>
    </row>
    <row r="18" spans="1:33" ht="30" hidden="1" customHeight="1" x14ac:dyDescent="0.2">
      <c r="A18" s="50" t="s">
        <v>20</v>
      </c>
      <c r="B18" s="51" t="s">
        <v>28</v>
      </c>
      <c r="C18" s="52" t="s">
        <v>22</v>
      </c>
      <c r="D18" s="53" t="s">
        <v>23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3">
        <f t="shared" si="6"/>
        <v>0</v>
      </c>
      <c r="Y18" s="283">
        <f t="shared" si="7"/>
        <v>0</v>
      </c>
      <c r="Z18" s="290" t="e">
        <f t="shared" si="9"/>
        <v>#DIV/0!</v>
      </c>
      <c r="AA18" s="246"/>
      <c r="AB18" s="59"/>
      <c r="AC18" s="59"/>
      <c r="AD18" s="59"/>
      <c r="AE18" s="59"/>
      <c r="AF18" s="59"/>
      <c r="AG18" s="59"/>
    </row>
    <row r="19" spans="1:33" ht="30" hidden="1" customHeight="1" x14ac:dyDescent="0.2">
      <c r="A19" s="50" t="s">
        <v>20</v>
      </c>
      <c r="B19" s="51" t="s">
        <v>29</v>
      </c>
      <c r="C19" s="52" t="s">
        <v>22</v>
      </c>
      <c r="D19" s="53" t="s">
        <v>23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3">
        <f t="shared" si="6"/>
        <v>0</v>
      </c>
      <c r="Y19" s="283">
        <f t="shared" si="7"/>
        <v>0</v>
      </c>
      <c r="Z19" s="290" t="e">
        <f t="shared" si="9"/>
        <v>#DIV/0!</v>
      </c>
      <c r="AA19" s="246"/>
      <c r="AB19" s="59"/>
      <c r="AC19" s="59"/>
      <c r="AD19" s="59"/>
      <c r="AE19" s="59"/>
      <c r="AF19" s="59"/>
      <c r="AG19" s="59"/>
    </row>
    <row r="20" spans="1:33" ht="30" hidden="1" customHeight="1" thickBot="1" x14ac:dyDescent="0.25">
      <c r="A20" s="73" t="s">
        <v>20</v>
      </c>
      <c r="B20" s="61" t="s">
        <v>30</v>
      </c>
      <c r="C20" s="52" t="s">
        <v>22</v>
      </c>
      <c r="D20" s="74" t="s">
        <v>23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3">
        <f t="shared" si="6"/>
        <v>0</v>
      </c>
      <c r="Y20" s="283">
        <f t="shared" si="7"/>
        <v>0</v>
      </c>
      <c r="Z20" s="290" t="e">
        <f t="shared" si="9"/>
        <v>#DIV/0!</v>
      </c>
      <c r="AA20" s="257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18</v>
      </c>
      <c r="B21" s="42" t="s">
        <v>31</v>
      </c>
      <c r="C21" s="78" t="s">
        <v>32</v>
      </c>
      <c r="D21" s="68"/>
      <c r="E21" s="69">
        <f>SUM(E22:E24)</f>
        <v>9</v>
      </c>
      <c r="F21" s="70"/>
      <c r="G21" s="71">
        <f>SUM(G22:G24)</f>
        <v>205590</v>
      </c>
      <c r="H21" s="69">
        <f>SUM(H22:H24)</f>
        <v>9</v>
      </c>
      <c r="I21" s="70"/>
      <c r="J21" s="71">
        <f>SUM(J22:J24)</f>
        <v>205590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205590</v>
      </c>
      <c r="X21" s="71">
        <f>SUM(X22:X24)</f>
        <v>205590</v>
      </c>
      <c r="Y21" s="48">
        <f t="shared" si="7"/>
        <v>0</v>
      </c>
      <c r="Z21" s="285">
        <f>Y21/W21</f>
        <v>0</v>
      </c>
      <c r="AA21" s="256"/>
      <c r="AB21" s="49"/>
      <c r="AC21" s="49"/>
      <c r="AD21" s="49"/>
      <c r="AE21" s="49"/>
      <c r="AF21" s="49"/>
      <c r="AG21" s="49"/>
    </row>
    <row r="22" spans="1:33" s="184" customFormat="1" ht="30" customHeight="1" x14ac:dyDescent="0.2">
      <c r="A22" s="50" t="s">
        <v>20</v>
      </c>
      <c r="B22" s="51" t="s">
        <v>33</v>
      </c>
      <c r="C22" s="359" t="s">
        <v>311</v>
      </c>
      <c r="D22" s="272" t="s">
        <v>23</v>
      </c>
      <c r="E22" s="54">
        <v>3</v>
      </c>
      <c r="F22" s="55">
        <v>25600</v>
      </c>
      <c r="G22" s="56">
        <f t="shared" ref="G22:G24" si="16">E22*F22</f>
        <v>76800</v>
      </c>
      <c r="H22" s="54">
        <v>3</v>
      </c>
      <c r="I22" s="55">
        <v>25600</v>
      </c>
      <c r="J22" s="56">
        <f t="shared" ref="J22:J24" si="17">H22*I22</f>
        <v>76800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76800</v>
      </c>
      <c r="X22" s="283">
        <f t="shared" si="6"/>
        <v>76800</v>
      </c>
      <c r="Y22" s="283">
        <f t="shared" si="7"/>
        <v>0</v>
      </c>
      <c r="Z22" s="290">
        <f t="shared" si="9"/>
        <v>0</v>
      </c>
      <c r="AA22" s="246"/>
      <c r="AB22" s="59"/>
      <c r="AC22" s="59"/>
      <c r="AD22" s="59"/>
      <c r="AE22" s="59"/>
      <c r="AF22" s="59"/>
      <c r="AG22" s="59"/>
    </row>
    <row r="23" spans="1:33" ht="45.75" customHeight="1" x14ac:dyDescent="0.2">
      <c r="A23" s="50" t="s">
        <v>20</v>
      </c>
      <c r="B23" s="51" t="s">
        <v>35</v>
      </c>
      <c r="C23" s="359" t="s">
        <v>312</v>
      </c>
      <c r="D23" s="272" t="s">
        <v>23</v>
      </c>
      <c r="E23" s="54">
        <v>3</v>
      </c>
      <c r="F23" s="55">
        <v>25600</v>
      </c>
      <c r="G23" s="56">
        <f t="shared" si="16"/>
        <v>76800</v>
      </c>
      <c r="H23" s="54">
        <v>3</v>
      </c>
      <c r="I23" s="55">
        <v>25600</v>
      </c>
      <c r="J23" s="56">
        <f t="shared" si="17"/>
        <v>76800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76800</v>
      </c>
      <c r="X23" s="283">
        <f t="shared" si="6"/>
        <v>76800</v>
      </c>
      <c r="Y23" s="283">
        <f t="shared" si="7"/>
        <v>0</v>
      </c>
      <c r="Z23" s="290">
        <f t="shared" si="9"/>
        <v>0</v>
      </c>
      <c r="AA23" s="246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20</v>
      </c>
      <c r="B24" s="79" t="s">
        <v>36</v>
      </c>
      <c r="C24" s="360" t="s">
        <v>313</v>
      </c>
      <c r="D24" s="273" t="s">
        <v>23</v>
      </c>
      <c r="E24" s="63">
        <v>3</v>
      </c>
      <c r="F24" s="64">
        <v>17330</v>
      </c>
      <c r="G24" s="65">
        <f t="shared" si="16"/>
        <v>51990</v>
      </c>
      <c r="H24" s="63">
        <v>3</v>
      </c>
      <c r="I24" s="64">
        <v>17330</v>
      </c>
      <c r="J24" s="65">
        <f t="shared" si="17"/>
        <v>51990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51990</v>
      </c>
      <c r="X24" s="283">
        <f t="shared" si="6"/>
        <v>51990</v>
      </c>
      <c r="Y24" s="283">
        <f t="shared" si="7"/>
        <v>0</v>
      </c>
      <c r="Z24" s="290">
        <f t="shared" si="9"/>
        <v>0</v>
      </c>
      <c r="AA24" s="257"/>
      <c r="AB24" s="59"/>
      <c r="AC24" s="59"/>
      <c r="AD24" s="59"/>
      <c r="AE24" s="59"/>
      <c r="AF24" s="59"/>
      <c r="AG24" s="59"/>
    </row>
    <row r="25" spans="1:33" ht="25.5" x14ac:dyDescent="0.2">
      <c r="A25" s="41" t="s">
        <v>17</v>
      </c>
      <c r="B25" s="80" t="s">
        <v>37</v>
      </c>
      <c r="C25" s="67" t="s">
        <v>38</v>
      </c>
      <c r="D25" s="68"/>
      <c r="E25" s="69">
        <f>SUM(E26:E28)</f>
        <v>205590</v>
      </c>
      <c r="F25" s="70"/>
      <c r="G25" s="71">
        <f>SUM(G26:G28)</f>
        <v>45229.8</v>
      </c>
      <c r="H25" s="69">
        <f>SUM(H26:H28)</f>
        <v>205590</v>
      </c>
      <c r="I25" s="70"/>
      <c r="J25" s="71">
        <f>SUM(J26:J28)</f>
        <v>45229.8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45229.8</v>
      </c>
      <c r="X25" s="71">
        <f>SUM(X26:X28)</f>
        <v>45229.8</v>
      </c>
      <c r="Y25" s="48">
        <f t="shared" si="7"/>
        <v>0</v>
      </c>
      <c r="Z25" s="285">
        <f>Y25/W25</f>
        <v>0</v>
      </c>
      <c r="AA25" s="256"/>
      <c r="AB25" s="5"/>
      <c r="AC25" s="5"/>
      <c r="AD25" s="5"/>
      <c r="AE25" s="5"/>
      <c r="AF25" s="5"/>
      <c r="AG25" s="5"/>
    </row>
    <row r="26" spans="1:33" ht="14.25" hidden="1" x14ac:dyDescent="0.2">
      <c r="A26" s="81" t="s">
        <v>20</v>
      </c>
      <c r="B26" s="82" t="s">
        <v>39</v>
      </c>
      <c r="C26" s="52" t="s">
        <v>40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83">
        <f>J26+P26+V26</f>
        <v>0</v>
      </c>
      <c r="Y26" s="283">
        <f t="shared" si="7"/>
        <v>0</v>
      </c>
      <c r="Z26" s="290" t="e">
        <f t="shared" si="9"/>
        <v>#DIV/0!</v>
      </c>
      <c r="AA26" s="258"/>
      <c r="AB26" s="58"/>
      <c r="AC26" s="59"/>
      <c r="AD26" s="59"/>
      <c r="AE26" s="59"/>
      <c r="AF26" s="59"/>
      <c r="AG26" s="59"/>
    </row>
    <row r="27" spans="1:33" ht="14.25" hidden="1" x14ac:dyDescent="0.2">
      <c r="A27" s="50" t="s">
        <v>20</v>
      </c>
      <c r="B27" s="51" t="s">
        <v>41</v>
      </c>
      <c r="C27" s="52" t="s">
        <v>42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3">
        <f t="shared" si="6"/>
        <v>0</v>
      </c>
      <c r="Y27" s="283">
        <f t="shared" si="7"/>
        <v>0</v>
      </c>
      <c r="Z27" s="290" t="e">
        <f t="shared" si="9"/>
        <v>#DIV/0!</v>
      </c>
      <c r="AA27" s="246"/>
      <c r="AB27" s="59"/>
      <c r="AC27" s="59"/>
      <c r="AD27" s="59"/>
      <c r="AE27" s="59"/>
      <c r="AF27" s="59"/>
      <c r="AG27" s="59"/>
    </row>
    <row r="28" spans="1:33" thickBot="1" x14ac:dyDescent="0.25">
      <c r="A28" s="60" t="s">
        <v>20</v>
      </c>
      <c r="B28" s="79" t="s">
        <v>43</v>
      </c>
      <c r="C28" s="88" t="s">
        <v>32</v>
      </c>
      <c r="D28" s="62"/>
      <c r="E28" s="63">
        <f>G21</f>
        <v>205590</v>
      </c>
      <c r="F28" s="64">
        <v>0.22</v>
      </c>
      <c r="G28" s="65">
        <f t="shared" si="22"/>
        <v>45229.8</v>
      </c>
      <c r="H28" s="63">
        <f>J21</f>
        <v>205590</v>
      </c>
      <c r="I28" s="64">
        <v>0.22</v>
      </c>
      <c r="J28" s="65">
        <f t="shared" si="23"/>
        <v>45229.8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45229.8</v>
      </c>
      <c r="X28" s="283">
        <f t="shared" si="6"/>
        <v>45229.8</v>
      </c>
      <c r="Y28" s="283">
        <f t="shared" si="7"/>
        <v>0</v>
      </c>
      <c r="Z28" s="290">
        <f t="shared" si="9"/>
        <v>0</v>
      </c>
      <c r="AA28" s="255"/>
      <c r="AB28" s="59"/>
      <c r="AC28" s="59"/>
      <c r="AD28" s="59"/>
      <c r="AE28" s="59"/>
      <c r="AF28" s="59"/>
      <c r="AG28" s="59"/>
    </row>
    <row r="29" spans="1:33" ht="14.25" x14ac:dyDescent="0.2">
      <c r="A29" s="41" t="s">
        <v>18</v>
      </c>
      <c r="B29" s="80" t="s">
        <v>44</v>
      </c>
      <c r="C29" s="67" t="s">
        <v>45</v>
      </c>
      <c r="D29" s="68"/>
      <c r="E29" s="69">
        <f>SUM(E30:E32)</f>
        <v>6.5</v>
      </c>
      <c r="F29" s="70"/>
      <c r="G29" s="71">
        <f>SUM(G30:G32)</f>
        <v>178500</v>
      </c>
      <c r="H29" s="69">
        <f>SUM(H30:H32)</f>
        <v>6.5</v>
      </c>
      <c r="I29" s="70"/>
      <c r="J29" s="71">
        <f>SUM(J30:J32)</f>
        <v>178500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178500</v>
      </c>
      <c r="X29" s="71">
        <f>SUM(X30:X32)</f>
        <v>178500</v>
      </c>
      <c r="Y29" s="71">
        <f t="shared" si="7"/>
        <v>0</v>
      </c>
      <c r="Z29" s="71">
        <f>Y29/W29</f>
        <v>0</v>
      </c>
      <c r="AA29" s="256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20</v>
      </c>
      <c r="B30" s="82" t="s">
        <v>46</v>
      </c>
      <c r="C30" s="359" t="s">
        <v>314</v>
      </c>
      <c r="D30" s="272" t="s">
        <v>23</v>
      </c>
      <c r="E30" s="54">
        <v>3</v>
      </c>
      <c r="F30" s="55">
        <v>28700</v>
      </c>
      <c r="G30" s="56">
        <f t="shared" ref="G30:G32" si="28">E30*F30</f>
        <v>86100</v>
      </c>
      <c r="H30" s="54">
        <v>3</v>
      </c>
      <c r="I30" s="55">
        <v>28700</v>
      </c>
      <c r="J30" s="56">
        <f t="shared" ref="J30:J32" si="29">H30*I30</f>
        <v>86100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86100</v>
      </c>
      <c r="X30" s="283">
        <f>J30+P30+V30</f>
        <v>86100</v>
      </c>
      <c r="Y30" s="283">
        <f>W30-X30</f>
        <v>0</v>
      </c>
      <c r="Z30" s="290">
        <f t="shared" si="9"/>
        <v>0</v>
      </c>
      <c r="AA30" s="246"/>
      <c r="AB30" s="5"/>
      <c r="AC30" s="5"/>
      <c r="AD30" s="5"/>
      <c r="AE30" s="5"/>
      <c r="AF30" s="5"/>
      <c r="AG30" s="5"/>
    </row>
    <row r="31" spans="1:33" ht="30" customHeight="1" thickBot="1" x14ac:dyDescent="0.25">
      <c r="A31" s="50" t="s">
        <v>20</v>
      </c>
      <c r="B31" s="51" t="s">
        <v>47</v>
      </c>
      <c r="C31" s="359" t="s">
        <v>315</v>
      </c>
      <c r="D31" s="272" t="s">
        <v>23</v>
      </c>
      <c r="E31" s="54">
        <v>3.5</v>
      </c>
      <c r="F31" s="55">
        <v>26400</v>
      </c>
      <c r="G31" s="56">
        <f t="shared" si="28"/>
        <v>92400</v>
      </c>
      <c r="H31" s="54">
        <v>3.5</v>
      </c>
      <c r="I31" s="55">
        <v>26400</v>
      </c>
      <c r="J31" s="56">
        <f t="shared" si="29"/>
        <v>92400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92400</v>
      </c>
      <c r="X31" s="283">
        <f t="shared" si="6"/>
        <v>92400</v>
      </c>
      <c r="Y31" s="283">
        <f t="shared" si="7"/>
        <v>0</v>
      </c>
      <c r="Z31" s="290">
        <f t="shared" si="9"/>
        <v>0</v>
      </c>
      <c r="AA31" s="246"/>
      <c r="AB31" s="5"/>
      <c r="AC31" s="5"/>
      <c r="AD31" s="5"/>
      <c r="AE31" s="5"/>
      <c r="AF31" s="5"/>
      <c r="AG31" s="5"/>
    </row>
    <row r="32" spans="1:33" ht="30" hidden="1" customHeight="1" thickBot="1" x14ac:dyDescent="0.25">
      <c r="A32" s="60" t="s">
        <v>20</v>
      </c>
      <c r="B32" s="61" t="s">
        <v>48</v>
      </c>
      <c r="C32" s="220" t="s">
        <v>34</v>
      </c>
      <c r="D32" s="273" t="s">
        <v>23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83">
        <f t="shared" si="6"/>
        <v>0</v>
      </c>
      <c r="Y32" s="287">
        <f t="shared" si="7"/>
        <v>0</v>
      </c>
      <c r="Z32" s="290" t="e">
        <f t="shared" si="9"/>
        <v>#DIV/0!</v>
      </c>
      <c r="AA32" s="257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5" t="s">
        <v>49</v>
      </c>
      <c r="B33" s="226"/>
      <c r="C33" s="227"/>
      <c r="D33" s="228"/>
      <c r="E33" s="274"/>
      <c r="F33" s="229"/>
      <c r="G33" s="89">
        <f>G13+G17+G21+G25+G29</f>
        <v>429319.8</v>
      </c>
      <c r="H33" s="274"/>
      <c r="I33" s="229"/>
      <c r="J33" s="89">
        <f>J13+J17+J21+J25+J29</f>
        <v>429319.8</v>
      </c>
      <c r="K33" s="274"/>
      <c r="L33" s="115"/>
      <c r="M33" s="89">
        <f>M13+M17+M21+M25+M29</f>
        <v>0</v>
      </c>
      <c r="N33" s="274"/>
      <c r="O33" s="115"/>
      <c r="P33" s="89">
        <f>P13+P17+P21+P25+P29</f>
        <v>0</v>
      </c>
      <c r="Q33" s="274"/>
      <c r="R33" s="115"/>
      <c r="S33" s="89">
        <f>S13+S17+S21+S25+S29</f>
        <v>0</v>
      </c>
      <c r="T33" s="274"/>
      <c r="U33" s="115"/>
      <c r="V33" s="89">
        <f>V13+V17+V21+V25+V29</f>
        <v>0</v>
      </c>
      <c r="W33" s="89">
        <f>W13+W17+W21+W25+W29</f>
        <v>429319.8</v>
      </c>
      <c r="X33" s="347">
        <f>X13+X17+X21+X25+X29</f>
        <v>429319.8</v>
      </c>
      <c r="Y33" s="349">
        <f t="shared" si="7"/>
        <v>0</v>
      </c>
      <c r="Z33" s="348">
        <f>Y33/W33</f>
        <v>0</v>
      </c>
      <c r="AA33" s="259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21" t="s">
        <v>17</v>
      </c>
      <c r="B34" s="121">
        <v>2</v>
      </c>
      <c r="C34" s="222" t="s">
        <v>50</v>
      </c>
      <c r="D34" s="22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52"/>
      <c r="Z34" s="40"/>
      <c r="AA34" s="253"/>
      <c r="AB34" s="5"/>
      <c r="AC34" s="5"/>
      <c r="AD34" s="5"/>
      <c r="AE34" s="5"/>
      <c r="AF34" s="5"/>
      <c r="AG34" s="5"/>
    </row>
    <row r="35" spans="1:33" ht="30" hidden="1" customHeight="1" x14ac:dyDescent="0.2">
      <c r="A35" s="41" t="s">
        <v>18</v>
      </c>
      <c r="B35" s="80" t="s">
        <v>51</v>
      </c>
      <c r="C35" s="43" t="s">
        <v>52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50">
        <f>SUM(X36:X38)</f>
        <v>0</v>
      </c>
      <c r="Y35" s="353">
        <f t="shared" si="7"/>
        <v>0</v>
      </c>
      <c r="Z35" s="351" t="e">
        <f>Y35/W35</f>
        <v>#DIV/0!</v>
      </c>
      <c r="AA35" s="254"/>
      <c r="AB35" s="95"/>
      <c r="AC35" s="49"/>
      <c r="AD35" s="49"/>
      <c r="AE35" s="49"/>
      <c r="AF35" s="49"/>
      <c r="AG35" s="49"/>
    </row>
    <row r="36" spans="1:33" ht="30" hidden="1" customHeight="1" x14ac:dyDescent="0.2">
      <c r="A36" s="50" t="s">
        <v>20</v>
      </c>
      <c r="B36" s="51" t="s">
        <v>53</v>
      </c>
      <c r="C36" s="52" t="s">
        <v>54</v>
      </c>
      <c r="D36" s="53" t="s">
        <v>55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3">
        <f>J36+P36+V36</f>
        <v>0</v>
      </c>
      <c r="Y36" s="283">
        <f t="shared" si="7"/>
        <v>0</v>
      </c>
      <c r="Z36" s="290" t="e">
        <f t="shared" ref="Z36:Z46" si="40">Y36/W36</f>
        <v>#DIV/0!</v>
      </c>
      <c r="AA36" s="246"/>
      <c r="AB36" s="59"/>
      <c r="AC36" s="59"/>
      <c r="AD36" s="59"/>
      <c r="AE36" s="59"/>
      <c r="AF36" s="59"/>
      <c r="AG36" s="59"/>
    </row>
    <row r="37" spans="1:33" ht="30" hidden="1" customHeight="1" x14ac:dyDescent="0.2">
      <c r="A37" s="50" t="s">
        <v>20</v>
      </c>
      <c r="B37" s="51" t="s">
        <v>56</v>
      </c>
      <c r="C37" s="52" t="s">
        <v>54</v>
      </c>
      <c r="D37" s="53" t="s">
        <v>55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3">
        <f t="shared" ref="X37:X46" si="42">J37+P37+V37</f>
        <v>0</v>
      </c>
      <c r="Y37" s="283">
        <f t="shared" si="7"/>
        <v>0</v>
      </c>
      <c r="Z37" s="290" t="e">
        <f t="shared" si="40"/>
        <v>#DIV/0!</v>
      </c>
      <c r="AA37" s="246"/>
      <c r="AB37" s="59"/>
      <c r="AC37" s="59"/>
      <c r="AD37" s="59"/>
      <c r="AE37" s="59"/>
      <c r="AF37" s="59"/>
      <c r="AG37" s="59"/>
    </row>
    <row r="38" spans="1:33" ht="30" hidden="1" customHeight="1" thickBot="1" x14ac:dyDescent="0.25">
      <c r="A38" s="73" t="s">
        <v>20</v>
      </c>
      <c r="B38" s="79" t="s">
        <v>57</v>
      </c>
      <c r="C38" s="52" t="s">
        <v>54</v>
      </c>
      <c r="D38" s="74" t="s">
        <v>55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3">
        <f t="shared" si="42"/>
        <v>0</v>
      </c>
      <c r="Y38" s="283">
        <f t="shared" si="7"/>
        <v>0</v>
      </c>
      <c r="Z38" s="290" t="e">
        <f t="shared" si="40"/>
        <v>#DIV/0!</v>
      </c>
      <c r="AA38" s="257"/>
      <c r="AB38" s="59"/>
      <c r="AC38" s="59"/>
      <c r="AD38" s="59"/>
      <c r="AE38" s="59"/>
      <c r="AF38" s="59"/>
      <c r="AG38" s="59"/>
    </row>
    <row r="39" spans="1:33" ht="30" hidden="1" customHeight="1" x14ac:dyDescent="0.2">
      <c r="A39" s="41" t="s">
        <v>18</v>
      </c>
      <c r="B39" s="80" t="s">
        <v>58</v>
      </c>
      <c r="C39" s="78" t="s">
        <v>59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55">
        <f t="shared" si="7"/>
        <v>0</v>
      </c>
      <c r="Z39" s="355" t="e">
        <f>Y39/W39</f>
        <v>#DIV/0!</v>
      </c>
      <c r="AA39" s="256"/>
      <c r="AB39" s="49"/>
      <c r="AC39" s="49"/>
      <c r="AD39" s="49"/>
      <c r="AE39" s="49"/>
      <c r="AF39" s="49"/>
      <c r="AG39" s="49"/>
    </row>
    <row r="40" spans="1:33" ht="30" hidden="1" customHeight="1" x14ac:dyDescent="0.2">
      <c r="A40" s="50" t="s">
        <v>20</v>
      </c>
      <c r="B40" s="51" t="s">
        <v>60</v>
      </c>
      <c r="C40" s="52" t="s">
        <v>61</v>
      </c>
      <c r="D40" s="53" t="s">
        <v>62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3">
        <f t="shared" si="42"/>
        <v>0</v>
      </c>
      <c r="Y40" s="283">
        <f t="shared" si="7"/>
        <v>0</v>
      </c>
      <c r="Z40" s="290" t="e">
        <f t="shared" si="40"/>
        <v>#DIV/0!</v>
      </c>
      <c r="AA40" s="246"/>
      <c r="AB40" s="59"/>
      <c r="AC40" s="59"/>
      <c r="AD40" s="59"/>
      <c r="AE40" s="59"/>
      <c r="AF40" s="59"/>
      <c r="AG40" s="59"/>
    </row>
    <row r="41" spans="1:33" ht="30" hidden="1" customHeight="1" x14ac:dyDescent="0.2">
      <c r="A41" s="50" t="s">
        <v>20</v>
      </c>
      <c r="B41" s="51" t="s">
        <v>63</v>
      </c>
      <c r="C41" s="96" t="s">
        <v>61</v>
      </c>
      <c r="D41" s="53" t="s">
        <v>62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3">
        <f t="shared" si="42"/>
        <v>0</v>
      </c>
      <c r="Y41" s="283">
        <f t="shared" si="7"/>
        <v>0</v>
      </c>
      <c r="Z41" s="290" t="e">
        <f t="shared" si="40"/>
        <v>#DIV/0!</v>
      </c>
      <c r="AA41" s="246"/>
      <c r="AB41" s="59"/>
      <c r="AC41" s="59"/>
      <c r="AD41" s="59"/>
      <c r="AE41" s="59"/>
      <c r="AF41" s="59"/>
      <c r="AG41" s="59"/>
    </row>
    <row r="42" spans="1:33" ht="30" hidden="1" customHeight="1" thickBot="1" x14ac:dyDescent="0.25">
      <c r="A42" s="73" t="s">
        <v>20</v>
      </c>
      <c r="B42" s="79" t="s">
        <v>64</v>
      </c>
      <c r="C42" s="97" t="s">
        <v>61</v>
      </c>
      <c r="D42" s="74" t="s">
        <v>62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3">
        <f t="shared" si="42"/>
        <v>0</v>
      </c>
      <c r="Y42" s="283">
        <f t="shared" si="7"/>
        <v>0</v>
      </c>
      <c r="Z42" s="290" t="e">
        <f t="shared" si="40"/>
        <v>#DIV/0!</v>
      </c>
      <c r="AA42" s="257"/>
      <c r="AB42" s="59"/>
      <c r="AC42" s="59"/>
      <c r="AD42" s="59"/>
      <c r="AE42" s="59"/>
      <c r="AF42" s="59"/>
      <c r="AG42" s="59"/>
    </row>
    <row r="43" spans="1:33" ht="30" hidden="1" customHeight="1" x14ac:dyDescent="0.2">
      <c r="A43" s="41" t="s">
        <v>18</v>
      </c>
      <c r="B43" s="80" t="s">
        <v>65</v>
      </c>
      <c r="C43" s="78" t="s">
        <v>66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6"/>
      <c r="AB43" s="49"/>
      <c r="AC43" s="49"/>
      <c r="AD43" s="49"/>
      <c r="AE43" s="49"/>
      <c r="AF43" s="49"/>
      <c r="AG43" s="49"/>
    </row>
    <row r="44" spans="1:33" ht="30" hidden="1" customHeight="1" x14ac:dyDescent="0.2">
      <c r="A44" s="50" t="s">
        <v>20</v>
      </c>
      <c r="B44" s="51" t="s">
        <v>67</v>
      </c>
      <c r="C44" s="52" t="s">
        <v>68</v>
      </c>
      <c r="D44" s="53" t="s">
        <v>62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3">
        <f t="shared" si="42"/>
        <v>0</v>
      </c>
      <c r="Y44" s="283">
        <f t="shared" si="7"/>
        <v>0</v>
      </c>
      <c r="Z44" s="290" t="e">
        <f t="shared" si="40"/>
        <v>#DIV/0!</v>
      </c>
      <c r="AA44" s="246"/>
      <c r="AB44" s="58"/>
      <c r="AC44" s="59"/>
      <c r="AD44" s="59"/>
      <c r="AE44" s="59"/>
      <c r="AF44" s="59"/>
      <c r="AG44" s="59"/>
    </row>
    <row r="45" spans="1:33" ht="30" hidden="1" customHeight="1" x14ac:dyDescent="0.2">
      <c r="A45" s="50" t="s">
        <v>20</v>
      </c>
      <c r="B45" s="51" t="s">
        <v>69</v>
      </c>
      <c r="C45" s="52" t="s">
        <v>70</v>
      </c>
      <c r="D45" s="53" t="s">
        <v>62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3">
        <f t="shared" si="42"/>
        <v>0</v>
      </c>
      <c r="Y45" s="283">
        <f t="shared" si="7"/>
        <v>0</v>
      </c>
      <c r="Z45" s="290" t="e">
        <f t="shared" si="40"/>
        <v>#DIV/0!</v>
      </c>
      <c r="AA45" s="246"/>
      <c r="AB45" s="59"/>
      <c r="AC45" s="59"/>
      <c r="AD45" s="59"/>
      <c r="AE45" s="59"/>
      <c r="AF45" s="59"/>
      <c r="AG45" s="59"/>
    </row>
    <row r="46" spans="1:33" ht="30" hidden="1" customHeight="1" thickBot="1" x14ac:dyDescent="0.25">
      <c r="A46" s="60" t="s">
        <v>20</v>
      </c>
      <c r="B46" s="61" t="s">
        <v>71</v>
      </c>
      <c r="C46" s="220" t="s">
        <v>68</v>
      </c>
      <c r="D46" s="62" t="s">
        <v>62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3">
        <f t="shared" si="42"/>
        <v>0</v>
      </c>
      <c r="Y46" s="283">
        <f t="shared" si="7"/>
        <v>0</v>
      </c>
      <c r="Z46" s="290" t="e">
        <f t="shared" si="40"/>
        <v>#DIV/0!</v>
      </c>
      <c r="AA46" s="257"/>
      <c r="AB46" s="59"/>
      <c r="AC46" s="59"/>
      <c r="AD46" s="59"/>
      <c r="AE46" s="59"/>
      <c r="AF46" s="59"/>
      <c r="AG46" s="59"/>
    </row>
    <row r="47" spans="1:33" ht="30" hidden="1" customHeight="1" thickBot="1" x14ac:dyDescent="0.25">
      <c r="A47" s="230" t="s">
        <v>244</v>
      </c>
      <c r="B47" s="226"/>
      <c r="C47" s="227"/>
      <c r="D47" s="228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9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21" t="s">
        <v>17</v>
      </c>
      <c r="B48" s="121">
        <v>3</v>
      </c>
      <c r="C48" s="222" t="s">
        <v>72</v>
      </c>
      <c r="D48" s="223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3"/>
      <c r="AB48" s="5"/>
      <c r="AC48" s="5"/>
      <c r="AD48" s="5"/>
      <c r="AE48" s="5"/>
      <c r="AF48" s="5"/>
      <c r="AG48" s="5"/>
    </row>
    <row r="49" spans="1:33" ht="45" hidden="1" customHeight="1" x14ac:dyDescent="0.2">
      <c r="A49" s="41" t="s">
        <v>18</v>
      </c>
      <c r="B49" s="80" t="s">
        <v>73</v>
      </c>
      <c r="C49" s="43" t="s">
        <v>74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85" t="e">
        <f>Y49/W49</f>
        <v>#DIV/0!</v>
      </c>
      <c r="AA49" s="254"/>
      <c r="AB49" s="49"/>
      <c r="AC49" s="49"/>
      <c r="AD49" s="49"/>
      <c r="AE49" s="49"/>
      <c r="AF49" s="49"/>
      <c r="AG49" s="49"/>
    </row>
    <row r="50" spans="1:33" ht="30" hidden="1" customHeight="1" x14ac:dyDescent="0.2">
      <c r="A50" s="50" t="s">
        <v>20</v>
      </c>
      <c r="B50" s="51" t="s">
        <v>75</v>
      </c>
      <c r="C50" s="96" t="s">
        <v>76</v>
      </c>
      <c r="D50" s="53" t="s">
        <v>55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3">
        <f t="shared" ref="X50:X55" si="65">J50+P50+V50</f>
        <v>0</v>
      </c>
      <c r="Y50" s="283">
        <f t="shared" si="7"/>
        <v>0</v>
      </c>
      <c r="Z50" s="290" t="e">
        <f t="shared" ref="Z50:Z55" si="66">Y50/W50</f>
        <v>#DIV/0!</v>
      </c>
      <c r="AA50" s="246"/>
      <c r="AB50" s="59"/>
      <c r="AC50" s="59"/>
      <c r="AD50" s="59"/>
      <c r="AE50" s="59"/>
      <c r="AF50" s="59"/>
      <c r="AG50" s="59"/>
    </row>
    <row r="51" spans="1:33" ht="30" hidden="1" customHeight="1" x14ac:dyDescent="0.2">
      <c r="A51" s="50" t="s">
        <v>20</v>
      </c>
      <c r="B51" s="51" t="s">
        <v>77</v>
      </c>
      <c r="C51" s="189" t="s">
        <v>78</v>
      </c>
      <c r="D51" s="53" t="s">
        <v>55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3">
        <f t="shared" si="65"/>
        <v>0</v>
      </c>
      <c r="Y51" s="283">
        <f t="shared" si="7"/>
        <v>0</v>
      </c>
      <c r="Z51" s="290" t="e">
        <f t="shared" si="66"/>
        <v>#DIV/0!</v>
      </c>
      <c r="AA51" s="246"/>
      <c r="AB51" s="59"/>
      <c r="AC51" s="59"/>
      <c r="AD51" s="59"/>
      <c r="AE51" s="59"/>
      <c r="AF51" s="59"/>
      <c r="AG51" s="59"/>
    </row>
    <row r="52" spans="1:33" ht="30" hidden="1" customHeight="1" thickBot="1" x14ac:dyDescent="0.25">
      <c r="A52" s="60" t="s">
        <v>20</v>
      </c>
      <c r="B52" s="61" t="s">
        <v>79</v>
      </c>
      <c r="C52" s="88" t="s">
        <v>80</v>
      </c>
      <c r="D52" s="62" t="s">
        <v>55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3">
        <f t="shared" si="65"/>
        <v>0</v>
      </c>
      <c r="Y52" s="283">
        <f t="shared" si="7"/>
        <v>0</v>
      </c>
      <c r="Z52" s="290" t="e">
        <f t="shared" si="66"/>
        <v>#DIV/0!</v>
      </c>
      <c r="AA52" s="255"/>
      <c r="AB52" s="59"/>
      <c r="AC52" s="59"/>
      <c r="AD52" s="59"/>
      <c r="AE52" s="59"/>
      <c r="AF52" s="59"/>
      <c r="AG52" s="59"/>
    </row>
    <row r="53" spans="1:33" ht="47.25" hidden="1" customHeight="1" x14ac:dyDescent="0.2">
      <c r="A53" s="41" t="s">
        <v>18</v>
      </c>
      <c r="B53" s="80" t="s">
        <v>81</v>
      </c>
      <c r="C53" s="67" t="s">
        <v>82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6"/>
      <c r="AB53" s="49"/>
      <c r="AC53" s="49"/>
      <c r="AD53" s="49"/>
      <c r="AE53" s="49"/>
      <c r="AF53" s="49"/>
      <c r="AG53" s="49"/>
    </row>
    <row r="54" spans="1:33" ht="30" hidden="1" customHeight="1" x14ac:dyDescent="0.2">
      <c r="A54" s="50" t="s">
        <v>20</v>
      </c>
      <c r="B54" s="51" t="s">
        <v>83</v>
      </c>
      <c r="C54" s="96" t="s">
        <v>84</v>
      </c>
      <c r="D54" s="53" t="s">
        <v>85</v>
      </c>
      <c r="E54" s="418" t="s">
        <v>86</v>
      </c>
      <c r="F54" s="419"/>
      <c r="G54" s="420"/>
      <c r="H54" s="418" t="s">
        <v>86</v>
      </c>
      <c r="I54" s="419"/>
      <c r="J54" s="420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83">
        <f t="shared" si="65"/>
        <v>0</v>
      </c>
      <c r="Y54" s="283">
        <f t="shared" si="7"/>
        <v>0</v>
      </c>
      <c r="Z54" s="290" t="e">
        <f t="shared" si="66"/>
        <v>#DIV/0!</v>
      </c>
      <c r="AA54" s="246"/>
      <c r="AB54" s="59"/>
      <c r="AC54" s="59"/>
      <c r="AD54" s="59"/>
      <c r="AE54" s="59"/>
      <c r="AF54" s="59"/>
      <c r="AG54" s="59"/>
    </row>
    <row r="55" spans="1:33" ht="30" hidden="1" customHeight="1" thickBot="1" x14ac:dyDescent="0.25">
      <c r="A55" s="60" t="s">
        <v>20</v>
      </c>
      <c r="B55" s="61" t="s">
        <v>87</v>
      </c>
      <c r="C55" s="88" t="s">
        <v>88</v>
      </c>
      <c r="D55" s="62" t="s">
        <v>85</v>
      </c>
      <c r="E55" s="421"/>
      <c r="F55" s="422"/>
      <c r="G55" s="423"/>
      <c r="H55" s="421"/>
      <c r="I55" s="422"/>
      <c r="J55" s="423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3">
        <f t="shared" si="65"/>
        <v>0</v>
      </c>
      <c r="Y55" s="287">
        <f t="shared" si="7"/>
        <v>0</v>
      </c>
      <c r="Z55" s="290" t="e">
        <f t="shared" si="66"/>
        <v>#DIV/0!</v>
      </c>
      <c r="AA55" s="257"/>
      <c r="AB55" s="59"/>
      <c r="AC55" s="59"/>
      <c r="AD55" s="59"/>
      <c r="AE55" s="59"/>
      <c r="AF55" s="59"/>
      <c r="AG55" s="59"/>
    </row>
    <row r="56" spans="1:33" ht="30" hidden="1" customHeight="1" thickBot="1" x14ac:dyDescent="0.25">
      <c r="A56" s="225" t="s">
        <v>89</v>
      </c>
      <c r="B56" s="226"/>
      <c r="C56" s="227"/>
      <c r="D56" s="228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9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21" t="s">
        <v>17</v>
      </c>
      <c r="B57" s="121">
        <v>4</v>
      </c>
      <c r="C57" s="222" t="s">
        <v>90</v>
      </c>
      <c r="D57" s="223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6"/>
      <c r="Z57" s="40"/>
      <c r="AA57" s="253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18</v>
      </c>
      <c r="B58" s="80" t="s">
        <v>91</v>
      </c>
      <c r="C58" s="99" t="s">
        <v>92</v>
      </c>
      <c r="D58" s="44"/>
      <c r="E58" s="45">
        <f>SUM(E59:E66)</f>
        <v>148</v>
      </c>
      <c r="F58" s="46"/>
      <c r="G58" s="47">
        <f>SUM(G59:G66)</f>
        <v>91360</v>
      </c>
      <c r="H58" s="45">
        <f>SUM(H59:H66)</f>
        <v>88</v>
      </c>
      <c r="I58" s="46"/>
      <c r="J58" s="47">
        <f>SUM(J59:J66)</f>
        <v>59100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SUM(W59:W66)</f>
        <v>91360</v>
      </c>
      <c r="X58" s="47">
        <f>SUM(X59:X66)</f>
        <v>59100</v>
      </c>
      <c r="Y58" s="357">
        <f>W58-X58</f>
        <v>32260</v>
      </c>
      <c r="Z58" s="285">
        <f>Y58/W58</f>
        <v>0.35310858143607704</v>
      </c>
      <c r="AA58" s="254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20</v>
      </c>
      <c r="B59" s="51" t="s">
        <v>93</v>
      </c>
      <c r="C59" s="362" t="s">
        <v>354</v>
      </c>
      <c r="D59" s="100" t="s">
        <v>210</v>
      </c>
      <c r="E59" s="101">
        <f>8+8+5</f>
        <v>21</v>
      </c>
      <c r="F59" s="102">
        <v>700</v>
      </c>
      <c r="G59" s="103">
        <f t="shared" ref="G59:G61" si="71">E59*F59</f>
        <v>14700</v>
      </c>
      <c r="H59" s="101">
        <v>21</v>
      </c>
      <c r="I59" s="102">
        <v>700</v>
      </c>
      <c r="J59" s="103">
        <f t="shared" ref="J59:J61" si="72">H59*I59</f>
        <v>14700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92" si="77">G59+M59+S59</f>
        <v>14700</v>
      </c>
      <c r="X59" s="283">
        <f t="shared" ref="X59:X92" si="78">J59+P59+V59</f>
        <v>14700</v>
      </c>
      <c r="Y59" s="283">
        <f t="shared" si="7"/>
        <v>0</v>
      </c>
      <c r="Z59" s="290">
        <f t="shared" ref="Z59:Z92" si="79">Y59/W59</f>
        <v>0</v>
      </c>
      <c r="AA59" s="246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20</v>
      </c>
      <c r="B60" s="51" t="s">
        <v>94</v>
      </c>
      <c r="C60" s="362" t="s">
        <v>350</v>
      </c>
      <c r="D60" s="100" t="s">
        <v>210</v>
      </c>
      <c r="E60" s="101">
        <v>16</v>
      </c>
      <c r="F60" s="102">
        <v>535</v>
      </c>
      <c r="G60" s="103">
        <f t="shared" si="71"/>
        <v>8560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8560</v>
      </c>
      <c r="X60" s="283">
        <f t="shared" si="78"/>
        <v>0</v>
      </c>
      <c r="Y60" s="283">
        <f t="shared" si="7"/>
        <v>8560</v>
      </c>
      <c r="Z60" s="290">
        <f t="shared" si="79"/>
        <v>1</v>
      </c>
      <c r="AA60" s="246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20</v>
      </c>
      <c r="B61" s="61" t="s">
        <v>95</v>
      </c>
      <c r="C61" s="362" t="s">
        <v>355</v>
      </c>
      <c r="D61" s="100" t="s">
        <v>210</v>
      </c>
      <c r="E61" s="104">
        <v>21</v>
      </c>
      <c r="F61" s="105">
        <v>700</v>
      </c>
      <c r="G61" s="106">
        <f t="shared" si="71"/>
        <v>14700</v>
      </c>
      <c r="H61" s="104">
        <v>25</v>
      </c>
      <c r="I61" s="105">
        <v>600</v>
      </c>
      <c r="J61" s="106">
        <f t="shared" si="72"/>
        <v>15000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14700</v>
      </c>
      <c r="X61" s="283">
        <f t="shared" si="78"/>
        <v>15000</v>
      </c>
      <c r="Y61" s="283">
        <f t="shared" si="7"/>
        <v>-300</v>
      </c>
      <c r="Z61" s="290">
        <f t="shared" si="79"/>
        <v>-2.0408163265306121E-2</v>
      </c>
      <c r="AA61" s="255"/>
      <c r="AB61" s="59"/>
      <c r="AC61" s="59"/>
      <c r="AD61" s="59"/>
      <c r="AE61" s="59"/>
      <c r="AF61" s="59"/>
      <c r="AG61" s="59"/>
    </row>
    <row r="62" spans="1:33" s="358" customFormat="1" ht="30" customHeight="1" thickBot="1" x14ac:dyDescent="0.25">
      <c r="A62" s="73" t="s">
        <v>20</v>
      </c>
      <c r="B62" s="61" t="s">
        <v>362</v>
      </c>
      <c r="C62" s="362" t="s">
        <v>351</v>
      </c>
      <c r="D62" s="100" t="s">
        <v>210</v>
      </c>
      <c r="E62" s="104">
        <v>16</v>
      </c>
      <c r="F62" s="105">
        <v>535</v>
      </c>
      <c r="G62" s="106">
        <f t="shared" ref="G62" si="80">E62*F62</f>
        <v>8560</v>
      </c>
      <c r="H62" s="104"/>
      <c r="I62" s="105"/>
      <c r="J62" s="106">
        <f t="shared" ref="J62" si="81">H62*I62</f>
        <v>0</v>
      </c>
      <c r="K62" s="63"/>
      <c r="L62" s="105"/>
      <c r="M62" s="65">
        <f t="shared" ref="M62" si="82">K62*L62</f>
        <v>0</v>
      </c>
      <c r="N62" s="63"/>
      <c r="O62" s="105"/>
      <c r="P62" s="65">
        <f t="shared" ref="P62" si="83">N62*O62</f>
        <v>0</v>
      </c>
      <c r="Q62" s="63"/>
      <c r="R62" s="105"/>
      <c r="S62" s="65">
        <f t="shared" ref="S62" si="84">Q62*R62</f>
        <v>0</v>
      </c>
      <c r="T62" s="63"/>
      <c r="U62" s="105"/>
      <c r="V62" s="65">
        <f t="shared" ref="V62" si="85">T62*U62</f>
        <v>0</v>
      </c>
      <c r="W62" s="66">
        <f t="shared" ref="W62" si="86">G62+M62+S62</f>
        <v>8560</v>
      </c>
      <c r="X62" s="283">
        <f t="shared" ref="X62" si="87">J62+P62+V62</f>
        <v>0</v>
      </c>
      <c r="Y62" s="283">
        <f t="shared" ref="Y62" si="88">W62-X62</f>
        <v>8560</v>
      </c>
      <c r="Z62" s="290">
        <f t="shared" ref="Z62" si="89">Y62/W62</f>
        <v>1</v>
      </c>
      <c r="AA62" s="255"/>
      <c r="AB62" s="59"/>
      <c r="AC62" s="59"/>
      <c r="AD62" s="59"/>
      <c r="AE62" s="59"/>
      <c r="AF62" s="59"/>
      <c r="AG62" s="59"/>
    </row>
    <row r="63" spans="1:33" s="358" customFormat="1" ht="30" customHeight="1" thickBot="1" x14ac:dyDescent="0.25">
      <c r="A63" s="73" t="s">
        <v>20</v>
      </c>
      <c r="B63" s="61" t="s">
        <v>363</v>
      </c>
      <c r="C63" s="362" t="s">
        <v>356</v>
      </c>
      <c r="D63" s="100" t="s">
        <v>210</v>
      </c>
      <c r="E63" s="104">
        <v>21</v>
      </c>
      <c r="F63" s="105">
        <v>700</v>
      </c>
      <c r="G63" s="106">
        <f t="shared" ref="G63:G66" si="90">E63*F63</f>
        <v>14700</v>
      </c>
      <c r="H63" s="104">
        <v>21</v>
      </c>
      <c r="I63" s="105">
        <v>700</v>
      </c>
      <c r="J63" s="106">
        <f t="shared" ref="J63:J66" si="91">H63*I63</f>
        <v>14700</v>
      </c>
      <c r="K63" s="63"/>
      <c r="L63" s="105"/>
      <c r="M63" s="65">
        <f t="shared" ref="M63:M66" si="92">K63*L63</f>
        <v>0</v>
      </c>
      <c r="N63" s="63"/>
      <c r="O63" s="105"/>
      <c r="P63" s="65">
        <f t="shared" ref="P63:P66" si="93">N63*O63</f>
        <v>0</v>
      </c>
      <c r="Q63" s="63"/>
      <c r="R63" s="105"/>
      <c r="S63" s="65">
        <f t="shared" ref="S63:S66" si="94">Q63*R63</f>
        <v>0</v>
      </c>
      <c r="T63" s="63"/>
      <c r="U63" s="105"/>
      <c r="V63" s="65">
        <f t="shared" ref="V63:V66" si="95">T63*U63</f>
        <v>0</v>
      </c>
      <c r="W63" s="66">
        <f t="shared" ref="W63:W66" si="96">G63+M63+S63</f>
        <v>14700</v>
      </c>
      <c r="X63" s="283">
        <f t="shared" ref="X63:X66" si="97">J63+P63+V63</f>
        <v>14700</v>
      </c>
      <c r="Y63" s="283">
        <f t="shared" ref="Y63:Y66" si="98">W63-X63</f>
        <v>0</v>
      </c>
      <c r="Z63" s="290">
        <f t="shared" ref="Z63:Z66" si="99">Y63/W63</f>
        <v>0</v>
      </c>
      <c r="AA63" s="255"/>
      <c r="AB63" s="59"/>
      <c r="AC63" s="59"/>
      <c r="AD63" s="59"/>
      <c r="AE63" s="59"/>
      <c r="AF63" s="59"/>
      <c r="AG63" s="59"/>
    </row>
    <row r="64" spans="1:33" s="358" customFormat="1" ht="30" customHeight="1" thickBot="1" x14ac:dyDescent="0.25">
      <c r="A64" s="73" t="s">
        <v>20</v>
      </c>
      <c r="B64" s="61" t="s">
        <v>364</v>
      </c>
      <c r="C64" s="367" t="s">
        <v>352</v>
      </c>
      <c r="D64" s="100" t="s">
        <v>210</v>
      </c>
      <c r="E64" s="104">
        <v>16</v>
      </c>
      <c r="F64" s="105">
        <v>430</v>
      </c>
      <c r="G64" s="106">
        <f t="shared" si="90"/>
        <v>6880</v>
      </c>
      <c r="H64" s="104"/>
      <c r="I64" s="105"/>
      <c r="J64" s="106">
        <f t="shared" si="91"/>
        <v>0</v>
      </c>
      <c r="K64" s="63"/>
      <c r="L64" s="105"/>
      <c r="M64" s="65">
        <f t="shared" si="92"/>
        <v>0</v>
      </c>
      <c r="N64" s="63"/>
      <c r="O64" s="105"/>
      <c r="P64" s="65">
        <f t="shared" si="93"/>
        <v>0</v>
      </c>
      <c r="Q64" s="63"/>
      <c r="R64" s="105"/>
      <c r="S64" s="65">
        <f t="shared" si="94"/>
        <v>0</v>
      </c>
      <c r="T64" s="63"/>
      <c r="U64" s="105"/>
      <c r="V64" s="65">
        <f t="shared" si="95"/>
        <v>0</v>
      </c>
      <c r="W64" s="66">
        <f t="shared" si="96"/>
        <v>6880</v>
      </c>
      <c r="X64" s="283">
        <f t="shared" si="97"/>
        <v>0</v>
      </c>
      <c r="Y64" s="283">
        <f t="shared" si="98"/>
        <v>6880</v>
      </c>
      <c r="Z64" s="290">
        <f t="shared" si="99"/>
        <v>1</v>
      </c>
      <c r="AA64" s="255"/>
      <c r="AB64" s="59"/>
      <c r="AC64" s="59"/>
      <c r="AD64" s="59"/>
      <c r="AE64" s="59"/>
      <c r="AF64" s="59"/>
      <c r="AG64" s="59"/>
    </row>
    <row r="65" spans="1:33" s="358" customFormat="1" ht="30" customHeight="1" thickBot="1" x14ac:dyDescent="0.25">
      <c r="A65" s="73" t="s">
        <v>20</v>
      </c>
      <c r="B65" s="61" t="s">
        <v>365</v>
      </c>
      <c r="C65" s="362" t="s">
        <v>357</v>
      </c>
      <c r="D65" s="100" t="s">
        <v>210</v>
      </c>
      <c r="E65" s="104">
        <v>21</v>
      </c>
      <c r="F65" s="105">
        <v>700</v>
      </c>
      <c r="G65" s="106">
        <f t="shared" si="90"/>
        <v>14700</v>
      </c>
      <c r="H65" s="104">
        <v>21</v>
      </c>
      <c r="I65" s="105">
        <v>700</v>
      </c>
      <c r="J65" s="106">
        <f t="shared" si="91"/>
        <v>14700</v>
      </c>
      <c r="K65" s="63"/>
      <c r="L65" s="105"/>
      <c r="M65" s="65">
        <f t="shared" si="92"/>
        <v>0</v>
      </c>
      <c r="N65" s="63"/>
      <c r="O65" s="105"/>
      <c r="P65" s="65">
        <f t="shared" si="93"/>
        <v>0</v>
      </c>
      <c r="Q65" s="63"/>
      <c r="R65" s="105"/>
      <c r="S65" s="65">
        <f t="shared" si="94"/>
        <v>0</v>
      </c>
      <c r="T65" s="63"/>
      <c r="U65" s="105"/>
      <c r="V65" s="65">
        <f t="shared" si="95"/>
        <v>0</v>
      </c>
      <c r="W65" s="66">
        <f t="shared" si="96"/>
        <v>14700</v>
      </c>
      <c r="X65" s="283">
        <f t="shared" si="97"/>
        <v>14700</v>
      </c>
      <c r="Y65" s="283">
        <f t="shared" si="98"/>
        <v>0</v>
      </c>
      <c r="Z65" s="290">
        <f t="shared" si="99"/>
        <v>0</v>
      </c>
      <c r="AA65" s="255"/>
      <c r="AB65" s="59"/>
      <c r="AC65" s="59"/>
      <c r="AD65" s="59"/>
      <c r="AE65" s="59"/>
      <c r="AF65" s="59"/>
      <c r="AG65" s="59"/>
    </row>
    <row r="66" spans="1:33" s="358" customFormat="1" ht="30" customHeight="1" thickBot="1" x14ac:dyDescent="0.25">
      <c r="A66" s="73" t="s">
        <v>20</v>
      </c>
      <c r="B66" s="61" t="s">
        <v>366</v>
      </c>
      <c r="C66" s="362" t="s">
        <v>353</v>
      </c>
      <c r="D66" s="100" t="s">
        <v>210</v>
      </c>
      <c r="E66" s="104">
        <v>16</v>
      </c>
      <c r="F66" s="105">
        <v>535</v>
      </c>
      <c r="G66" s="106">
        <f t="shared" si="90"/>
        <v>8560</v>
      </c>
      <c r="H66" s="104"/>
      <c r="I66" s="105"/>
      <c r="J66" s="106">
        <f t="shared" si="91"/>
        <v>0</v>
      </c>
      <c r="K66" s="63"/>
      <c r="L66" s="105"/>
      <c r="M66" s="65">
        <f t="shared" si="92"/>
        <v>0</v>
      </c>
      <c r="N66" s="63"/>
      <c r="O66" s="105"/>
      <c r="P66" s="65">
        <f t="shared" si="93"/>
        <v>0</v>
      </c>
      <c r="Q66" s="63"/>
      <c r="R66" s="105"/>
      <c r="S66" s="65">
        <f t="shared" si="94"/>
        <v>0</v>
      </c>
      <c r="T66" s="63"/>
      <c r="U66" s="105"/>
      <c r="V66" s="65">
        <f t="shared" si="95"/>
        <v>0</v>
      </c>
      <c r="W66" s="66">
        <f t="shared" si="96"/>
        <v>8560</v>
      </c>
      <c r="X66" s="283">
        <f t="shared" si="97"/>
        <v>0</v>
      </c>
      <c r="Y66" s="283">
        <f t="shared" si="98"/>
        <v>8560</v>
      </c>
      <c r="Z66" s="290">
        <f t="shared" si="99"/>
        <v>1</v>
      </c>
      <c r="AA66" s="255"/>
      <c r="AB66" s="59"/>
      <c r="AC66" s="59"/>
      <c r="AD66" s="59"/>
      <c r="AE66" s="59"/>
      <c r="AF66" s="59"/>
      <c r="AG66" s="59"/>
    </row>
    <row r="67" spans="1:33" ht="30" customHeight="1" x14ac:dyDescent="0.2">
      <c r="A67" s="41" t="s">
        <v>18</v>
      </c>
      <c r="B67" s="80" t="s">
        <v>96</v>
      </c>
      <c r="C67" s="78" t="s">
        <v>97</v>
      </c>
      <c r="D67" s="68"/>
      <c r="E67" s="69">
        <f>SUM(E68:E80)</f>
        <v>260</v>
      </c>
      <c r="F67" s="70"/>
      <c r="G67" s="71">
        <f>SUM(G68:G80)</f>
        <v>99500</v>
      </c>
      <c r="H67" s="69">
        <f>SUM(H68:H80)</f>
        <v>260</v>
      </c>
      <c r="I67" s="70"/>
      <c r="J67" s="71">
        <f>SUM(J68:J80)</f>
        <v>99500</v>
      </c>
      <c r="K67" s="69">
        <f>SUM(K68:K70)</f>
        <v>0</v>
      </c>
      <c r="L67" s="70"/>
      <c r="M67" s="71">
        <f>SUM(M68:M70)</f>
        <v>0</v>
      </c>
      <c r="N67" s="69">
        <f>SUM(N68:N70)</f>
        <v>0</v>
      </c>
      <c r="O67" s="70"/>
      <c r="P67" s="71">
        <f>SUM(P68:P70)</f>
        <v>0</v>
      </c>
      <c r="Q67" s="69">
        <f>SUM(Q68:Q70)</f>
        <v>0</v>
      </c>
      <c r="R67" s="70"/>
      <c r="S67" s="71">
        <f>SUM(S68:S70)</f>
        <v>0</v>
      </c>
      <c r="T67" s="69">
        <f>SUM(T68:T70)</f>
        <v>0</v>
      </c>
      <c r="U67" s="70"/>
      <c r="V67" s="71">
        <f>SUM(V68:V70)</f>
        <v>0</v>
      </c>
      <c r="W67" s="71">
        <f>SUM(W68:W92)</f>
        <v>99500</v>
      </c>
      <c r="X67" s="71">
        <f>SUM(X68:X80)</f>
        <v>99500</v>
      </c>
      <c r="Y67" s="71">
        <f t="shared" si="7"/>
        <v>0</v>
      </c>
      <c r="Z67" s="71">
        <f>Y67/W67</f>
        <v>0</v>
      </c>
      <c r="AA67" s="256"/>
      <c r="AB67" s="49"/>
      <c r="AC67" s="49"/>
      <c r="AD67" s="49"/>
      <c r="AE67" s="49"/>
      <c r="AF67" s="49"/>
      <c r="AG67" s="49"/>
    </row>
    <row r="68" spans="1:33" ht="30" customHeight="1" x14ac:dyDescent="0.2">
      <c r="A68" s="50" t="s">
        <v>20</v>
      </c>
      <c r="B68" s="51" t="s">
        <v>98</v>
      </c>
      <c r="C68" s="107" t="s">
        <v>321</v>
      </c>
      <c r="D68" s="108" t="s">
        <v>322</v>
      </c>
      <c r="E68" s="54">
        <f>4*5</f>
        <v>20</v>
      </c>
      <c r="F68" s="55">
        <f>780</f>
        <v>780</v>
      </c>
      <c r="G68" s="56">
        <f t="shared" ref="G68:G70" si="100">E68*F68</f>
        <v>15600</v>
      </c>
      <c r="H68" s="54">
        <f>4*5</f>
        <v>20</v>
      </c>
      <c r="I68" s="55">
        <f>780</f>
        <v>780</v>
      </c>
      <c r="J68" s="56">
        <f t="shared" ref="J68:J70" si="101">H68*I68</f>
        <v>15600</v>
      </c>
      <c r="K68" s="54"/>
      <c r="L68" s="55"/>
      <c r="M68" s="56">
        <f t="shared" ref="M68:M70" si="102">K68*L68</f>
        <v>0</v>
      </c>
      <c r="N68" s="54"/>
      <c r="O68" s="55"/>
      <c r="P68" s="56">
        <f t="shared" ref="P68:P70" si="103">N68*O68</f>
        <v>0</v>
      </c>
      <c r="Q68" s="54"/>
      <c r="R68" s="55"/>
      <c r="S68" s="56">
        <f t="shared" ref="S68:S70" si="104">Q68*R68</f>
        <v>0</v>
      </c>
      <c r="T68" s="54"/>
      <c r="U68" s="55"/>
      <c r="V68" s="56">
        <f t="shared" ref="V68:V70" si="105">T68*U68</f>
        <v>0</v>
      </c>
      <c r="W68" s="57">
        <f t="shared" si="77"/>
        <v>15600</v>
      </c>
      <c r="X68" s="283">
        <f t="shared" si="78"/>
        <v>15600</v>
      </c>
      <c r="Y68" s="283">
        <f t="shared" si="7"/>
        <v>0</v>
      </c>
      <c r="Z68" s="290">
        <f t="shared" si="79"/>
        <v>0</v>
      </c>
      <c r="AA68" s="246"/>
      <c r="AB68" s="59"/>
      <c r="AC68" s="59"/>
      <c r="AD68" s="59"/>
      <c r="AE68" s="59"/>
      <c r="AF68" s="59"/>
      <c r="AG68" s="59"/>
    </row>
    <row r="69" spans="1:33" ht="30" customHeight="1" x14ac:dyDescent="0.2">
      <c r="A69" s="50" t="s">
        <v>20</v>
      </c>
      <c r="B69" s="51" t="s">
        <v>99</v>
      </c>
      <c r="C69" s="107" t="s">
        <v>321</v>
      </c>
      <c r="D69" s="108" t="s">
        <v>322</v>
      </c>
      <c r="E69" s="54">
        <f>E68</f>
        <v>20</v>
      </c>
      <c r="F69" s="55">
        <f>F68</f>
        <v>780</v>
      </c>
      <c r="G69" s="56">
        <f t="shared" si="100"/>
        <v>15600</v>
      </c>
      <c r="H69" s="54">
        <f>H68</f>
        <v>20</v>
      </c>
      <c r="I69" s="55">
        <f>I68</f>
        <v>780</v>
      </c>
      <c r="J69" s="56">
        <f t="shared" si="101"/>
        <v>15600</v>
      </c>
      <c r="K69" s="54"/>
      <c r="L69" s="55"/>
      <c r="M69" s="56">
        <f t="shared" si="102"/>
        <v>0</v>
      </c>
      <c r="N69" s="54"/>
      <c r="O69" s="55"/>
      <c r="P69" s="56">
        <f t="shared" si="103"/>
        <v>0</v>
      </c>
      <c r="Q69" s="54"/>
      <c r="R69" s="55"/>
      <c r="S69" s="56">
        <f t="shared" si="104"/>
        <v>0</v>
      </c>
      <c r="T69" s="54"/>
      <c r="U69" s="55"/>
      <c r="V69" s="56">
        <f t="shared" si="105"/>
        <v>0</v>
      </c>
      <c r="W69" s="57">
        <f t="shared" si="77"/>
        <v>15600</v>
      </c>
      <c r="X69" s="283">
        <f t="shared" si="78"/>
        <v>15600</v>
      </c>
      <c r="Y69" s="283">
        <f t="shared" si="7"/>
        <v>0</v>
      </c>
      <c r="Z69" s="290">
        <f t="shared" si="79"/>
        <v>0</v>
      </c>
      <c r="AA69" s="246"/>
      <c r="AB69" s="59"/>
      <c r="AC69" s="59"/>
      <c r="AD69" s="59"/>
      <c r="AE69" s="59"/>
      <c r="AF69" s="59"/>
      <c r="AG69" s="59"/>
    </row>
    <row r="70" spans="1:33" ht="30" customHeight="1" x14ac:dyDescent="0.2">
      <c r="A70" s="60" t="s">
        <v>20</v>
      </c>
      <c r="B70" s="364" t="s">
        <v>100</v>
      </c>
      <c r="C70" s="107" t="s">
        <v>323</v>
      </c>
      <c r="D70" s="108" t="s">
        <v>322</v>
      </c>
      <c r="E70" s="54">
        <f>E68</f>
        <v>20</v>
      </c>
      <c r="F70" s="55">
        <v>275</v>
      </c>
      <c r="G70" s="65">
        <f t="shared" si="100"/>
        <v>5500</v>
      </c>
      <c r="H70" s="54">
        <f>H68</f>
        <v>20</v>
      </c>
      <c r="I70" s="55">
        <v>275</v>
      </c>
      <c r="J70" s="65">
        <f t="shared" si="101"/>
        <v>5500</v>
      </c>
      <c r="K70" s="63"/>
      <c r="L70" s="64"/>
      <c r="M70" s="65">
        <f t="shared" si="102"/>
        <v>0</v>
      </c>
      <c r="N70" s="63"/>
      <c r="O70" s="64"/>
      <c r="P70" s="65">
        <f t="shared" si="103"/>
        <v>0</v>
      </c>
      <c r="Q70" s="63"/>
      <c r="R70" s="64"/>
      <c r="S70" s="65">
        <f t="shared" si="104"/>
        <v>0</v>
      </c>
      <c r="T70" s="63"/>
      <c r="U70" s="64"/>
      <c r="V70" s="65">
        <f t="shared" si="105"/>
        <v>0</v>
      </c>
      <c r="W70" s="66">
        <f t="shared" si="77"/>
        <v>5500</v>
      </c>
      <c r="X70" s="283">
        <f t="shared" si="78"/>
        <v>5500</v>
      </c>
      <c r="Y70" s="283">
        <f t="shared" si="7"/>
        <v>0</v>
      </c>
      <c r="Z70" s="290">
        <f t="shared" si="79"/>
        <v>0</v>
      </c>
      <c r="AA70" s="255"/>
      <c r="AB70" s="59"/>
      <c r="AC70" s="59"/>
      <c r="AD70" s="59"/>
      <c r="AE70" s="59"/>
      <c r="AF70" s="59"/>
      <c r="AG70" s="59"/>
    </row>
    <row r="71" spans="1:33" s="358" customFormat="1" ht="30" customHeight="1" x14ac:dyDescent="0.2">
      <c r="A71" s="60" t="s">
        <v>20</v>
      </c>
      <c r="B71" s="365" t="s">
        <v>330</v>
      </c>
      <c r="C71" s="107" t="s">
        <v>323</v>
      </c>
      <c r="D71" s="108" t="s">
        <v>322</v>
      </c>
      <c r="E71" s="54">
        <f>E69</f>
        <v>20</v>
      </c>
      <c r="F71" s="55">
        <v>275</v>
      </c>
      <c r="G71" s="65">
        <f t="shared" ref="G71:G80" si="106">E71*F71</f>
        <v>5500</v>
      </c>
      <c r="H71" s="54">
        <f>H69</f>
        <v>20</v>
      </c>
      <c r="I71" s="55">
        <v>275</v>
      </c>
      <c r="J71" s="65">
        <f t="shared" ref="J71:J80" si="107">H71*I71</f>
        <v>5500</v>
      </c>
      <c r="K71" s="63"/>
      <c r="L71" s="64"/>
      <c r="M71" s="65">
        <f t="shared" ref="M71:M80" si="108">K71*L71</f>
        <v>0</v>
      </c>
      <c r="N71" s="63"/>
      <c r="O71" s="64"/>
      <c r="P71" s="65">
        <f t="shared" ref="P71:P80" si="109">N71*O71</f>
        <v>0</v>
      </c>
      <c r="Q71" s="63"/>
      <c r="R71" s="64"/>
      <c r="S71" s="65">
        <f t="shared" ref="S71:S80" si="110">Q71*R71</f>
        <v>0</v>
      </c>
      <c r="T71" s="63"/>
      <c r="U71" s="64"/>
      <c r="V71" s="65">
        <f t="shared" ref="V71:V80" si="111">T71*U71</f>
        <v>0</v>
      </c>
      <c r="W71" s="66">
        <f t="shared" ref="W71:W80" si="112">G71+M71+S71</f>
        <v>5500</v>
      </c>
      <c r="X71" s="283">
        <f t="shared" ref="X71:X80" si="113">J71+P71+V71</f>
        <v>5500</v>
      </c>
      <c r="Y71" s="283">
        <f t="shared" ref="Y71:Y80" si="114">W71-X71</f>
        <v>0</v>
      </c>
      <c r="Z71" s="290">
        <f t="shared" ref="Z71:Z80" si="115">Y71/W71</f>
        <v>0</v>
      </c>
      <c r="AA71" s="255"/>
      <c r="AB71" s="59"/>
      <c r="AC71" s="59"/>
      <c r="AD71" s="59"/>
      <c r="AE71" s="59"/>
      <c r="AF71" s="59"/>
      <c r="AG71" s="59"/>
    </row>
    <row r="72" spans="1:33" s="358" customFormat="1" ht="30" customHeight="1" x14ac:dyDescent="0.2">
      <c r="A72" s="60" t="s">
        <v>20</v>
      </c>
      <c r="B72" s="365" t="s">
        <v>331</v>
      </c>
      <c r="C72" s="107" t="s">
        <v>324</v>
      </c>
      <c r="D72" s="108" t="s">
        <v>322</v>
      </c>
      <c r="E72" s="54">
        <f>E68</f>
        <v>20</v>
      </c>
      <c r="F72" s="55">
        <f>820</f>
        <v>820</v>
      </c>
      <c r="G72" s="65">
        <f t="shared" si="106"/>
        <v>16400</v>
      </c>
      <c r="H72" s="54">
        <f>H68</f>
        <v>20</v>
      </c>
      <c r="I72" s="55">
        <f>820</f>
        <v>820</v>
      </c>
      <c r="J72" s="65">
        <f t="shared" si="107"/>
        <v>16400</v>
      </c>
      <c r="K72" s="63"/>
      <c r="L72" s="64"/>
      <c r="M72" s="65">
        <f t="shared" si="108"/>
        <v>0</v>
      </c>
      <c r="N72" s="63"/>
      <c r="O72" s="64"/>
      <c r="P72" s="65">
        <f t="shared" si="109"/>
        <v>0</v>
      </c>
      <c r="Q72" s="63"/>
      <c r="R72" s="64"/>
      <c r="S72" s="65">
        <f t="shared" si="110"/>
        <v>0</v>
      </c>
      <c r="T72" s="63"/>
      <c r="U72" s="64"/>
      <c r="V72" s="65">
        <f t="shared" si="111"/>
        <v>0</v>
      </c>
      <c r="W72" s="66">
        <f t="shared" si="112"/>
        <v>16400</v>
      </c>
      <c r="X72" s="283">
        <f t="shared" si="113"/>
        <v>16400</v>
      </c>
      <c r="Y72" s="283">
        <f t="shared" si="114"/>
        <v>0</v>
      </c>
      <c r="Z72" s="290">
        <f t="shared" si="115"/>
        <v>0</v>
      </c>
      <c r="AA72" s="255"/>
      <c r="AB72" s="59"/>
      <c r="AC72" s="59"/>
      <c r="AD72" s="59"/>
      <c r="AE72" s="59"/>
      <c r="AF72" s="59"/>
      <c r="AG72" s="59"/>
    </row>
    <row r="73" spans="1:33" s="358" customFormat="1" ht="30" customHeight="1" x14ac:dyDescent="0.2">
      <c r="A73" s="60" t="s">
        <v>20</v>
      </c>
      <c r="B73" s="365" t="s">
        <v>332</v>
      </c>
      <c r="C73" s="107" t="s">
        <v>325</v>
      </c>
      <c r="D73" s="108" t="s">
        <v>322</v>
      </c>
      <c r="E73" s="54">
        <f>E68</f>
        <v>20</v>
      </c>
      <c r="F73" s="55">
        <f>420</f>
        <v>420</v>
      </c>
      <c r="G73" s="65">
        <f t="shared" si="106"/>
        <v>8400</v>
      </c>
      <c r="H73" s="54">
        <f>H68</f>
        <v>20</v>
      </c>
      <c r="I73" s="55">
        <f>420</f>
        <v>420</v>
      </c>
      <c r="J73" s="65">
        <f t="shared" si="107"/>
        <v>8400</v>
      </c>
      <c r="K73" s="63"/>
      <c r="L73" s="64"/>
      <c r="M73" s="65">
        <f t="shared" si="108"/>
        <v>0</v>
      </c>
      <c r="N73" s="63"/>
      <c r="O73" s="64"/>
      <c r="P73" s="65">
        <f t="shared" si="109"/>
        <v>0</v>
      </c>
      <c r="Q73" s="63"/>
      <c r="R73" s="64"/>
      <c r="S73" s="65">
        <f t="shared" si="110"/>
        <v>0</v>
      </c>
      <c r="T73" s="63"/>
      <c r="U73" s="64"/>
      <c r="V73" s="65">
        <f t="shared" si="111"/>
        <v>0</v>
      </c>
      <c r="W73" s="66">
        <f t="shared" si="112"/>
        <v>8400</v>
      </c>
      <c r="X73" s="283">
        <f t="shared" si="113"/>
        <v>8400</v>
      </c>
      <c r="Y73" s="283">
        <f t="shared" si="114"/>
        <v>0</v>
      </c>
      <c r="Z73" s="290">
        <f t="shared" si="115"/>
        <v>0</v>
      </c>
      <c r="AA73" s="255"/>
      <c r="AB73" s="59"/>
      <c r="AC73" s="59"/>
      <c r="AD73" s="59"/>
      <c r="AE73" s="59"/>
      <c r="AF73" s="59"/>
      <c r="AG73" s="59"/>
    </row>
    <row r="74" spans="1:33" s="358" customFormat="1" ht="30" customHeight="1" x14ac:dyDescent="0.2">
      <c r="A74" s="60" t="s">
        <v>20</v>
      </c>
      <c r="B74" s="365" t="s">
        <v>333</v>
      </c>
      <c r="C74" s="107" t="s">
        <v>325</v>
      </c>
      <c r="D74" s="108" t="s">
        <v>322</v>
      </c>
      <c r="E74" s="54">
        <f>E69</f>
        <v>20</v>
      </c>
      <c r="F74" s="55">
        <f>420</f>
        <v>420</v>
      </c>
      <c r="G74" s="65">
        <f t="shared" si="106"/>
        <v>8400</v>
      </c>
      <c r="H74" s="54">
        <f>H69</f>
        <v>20</v>
      </c>
      <c r="I74" s="55">
        <f>420</f>
        <v>420</v>
      </c>
      <c r="J74" s="65">
        <f t="shared" si="107"/>
        <v>8400</v>
      </c>
      <c r="K74" s="63"/>
      <c r="L74" s="64"/>
      <c r="M74" s="65">
        <f t="shared" si="108"/>
        <v>0</v>
      </c>
      <c r="N74" s="63"/>
      <c r="O74" s="64"/>
      <c r="P74" s="65">
        <f t="shared" si="109"/>
        <v>0</v>
      </c>
      <c r="Q74" s="63"/>
      <c r="R74" s="64"/>
      <c r="S74" s="65">
        <f t="shared" si="110"/>
        <v>0</v>
      </c>
      <c r="T74" s="63"/>
      <c r="U74" s="64"/>
      <c r="V74" s="65">
        <f t="shared" si="111"/>
        <v>0</v>
      </c>
      <c r="W74" s="66">
        <f t="shared" si="112"/>
        <v>8400</v>
      </c>
      <c r="X74" s="283">
        <f t="shared" si="113"/>
        <v>8400</v>
      </c>
      <c r="Y74" s="283">
        <f t="shared" si="114"/>
        <v>0</v>
      </c>
      <c r="Z74" s="290">
        <f t="shared" si="115"/>
        <v>0</v>
      </c>
      <c r="AA74" s="255"/>
      <c r="AB74" s="59"/>
      <c r="AC74" s="59"/>
      <c r="AD74" s="59"/>
      <c r="AE74" s="59"/>
      <c r="AF74" s="59"/>
      <c r="AG74" s="59"/>
    </row>
    <row r="75" spans="1:33" s="358" customFormat="1" ht="30" customHeight="1" x14ac:dyDescent="0.2">
      <c r="A75" s="60" t="s">
        <v>20</v>
      </c>
      <c r="B75" s="365" t="s">
        <v>334</v>
      </c>
      <c r="C75" s="107" t="s">
        <v>326</v>
      </c>
      <c r="D75" s="108" t="s">
        <v>322</v>
      </c>
      <c r="E75" s="54">
        <f>E68</f>
        <v>20</v>
      </c>
      <c r="F75" s="55">
        <f>210</f>
        <v>210</v>
      </c>
      <c r="G75" s="65">
        <f t="shared" si="106"/>
        <v>4200</v>
      </c>
      <c r="H75" s="54">
        <f>H68</f>
        <v>20</v>
      </c>
      <c r="I75" s="55">
        <f>210</f>
        <v>210</v>
      </c>
      <c r="J75" s="65">
        <f t="shared" si="107"/>
        <v>4200</v>
      </c>
      <c r="K75" s="63"/>
      <c r="L75" s="64"/>
      <c r="M75" s="65">
        <f t="shared" si="108"/>
        <v>0</v>
      </c>
      <c r="N75" s="63"/>
      <c r="O75" s="64"/>
      <c r="P75" s="65">
        <f t="shared" si="109"/>
        <v>0</v>
      </c>
      <c r="Q75" s="63"/>
      <c r="R75" s="64"/>
      <c r="S75" s="65">
        <f t="shared" si="110"/>
        <v>0</v>
      </c>
      <c r="T75" s="63"/>
      <c r="U75" s="64"/>
      <c r="V75" s="65">
        <f t="shared" si="111"/>
        <v>0</v>
      </c>
      <c r="W75" s="66">
        <f t="shared" si="112"/>
        <v>4200</v>
      </c>
      <c r="X75" s="283">
        <f t="shared" si="113"/>
        <v>4200</v>
      </c>
      <c r="Y75" s="283">
        <f t="shared" si="114"/>
        <v>0</v>
      </c>
      <c r="Z75" s="290">
        <f t="shared" si="115"/>
        <v>0</v>
      </c>
      <c r="AA75" s="255"/>
      <c r="AB75" s="59"/>
      <c r="AC75" s="59"/>
      <c r="AD75" s="59"/>
      <c r="AE75" s="59"/>
      <c r="AF75" s="59"/>
      <c r="AG75" s="59"/>
    </row>
    <row r="76" spans="1:33" s="358" customFormat="1" ht="30" customHeight="1" x14ac:dyDescent="0.2">
      <c r="A76" s="60" t="s">
        <v>20</v>
      </c>
      <c r="B76" s="365" t="s">
        <v>335</v>
      </c>
      <c r="C76" s="107" t="s">
        <v>327</v>
      </c>
      <c r="D76" s="108" t="s">
        <v>322</v>
      </c>
      <c r="E76" s="54">
        <v>20</v>
      </c>
      <c r="F76" s="55">
        <v>110</v>
      </c>
      <c r="G76" s="65">
        <f t="shared" si="106"/>
        <v>2200</v>
      </c>
      <c r="H76" s="54">
        <v>20</v>
      </c>
      <c r="I76" s="55">
        <v>110</v>
      </c>
      <c r="J76" s="65">
        <f t="shared" si="107"/>
        <v>2200</v>
      </c>
      <c r="K76" s="63"/>
      <c r="L76" s="64"/>
      <c r="M76" s="65">
        <f t="shared" si="108"/>
        <v>0</v>
      </c>
      <c r="N76" s="63"/>
      <c r="O76" s="64"/>
      <c r="P76" s="65">
        <f t="shared" si="109"/>
        <v>0</v>
      </c>
      <c r="Q76" s="63"/>
      <c r="R76" s="64"/>
      <c r="S76" s="65">
        <f t="shared" si="110"/>
        <v>0</v>
      </c>
      <c r="T76" s="63"/>
      <c r="U76" s="64"/>
      <c r="V76" s="65">
        <f t="shared" si="111"/>
        <v>0</v>
      </c>
      <c r="W76" s="66">
        <f t="shared" si="112"/>
        <v>2200</v>
      </c>
      <c r="X76" s="283">
        <f t="shared" si="113"/>
        <v>2200</v>
      </c>
      <c r="Y76" s="283">
        <f t="shared" si="114"/>
        <v>0</v>
      </c>
      <c r="Z76" s="290">
        <f t="shared" si="115"/>
        <v>0</v>
      </c>
      <c r="AA76" s="255"/>
      <c r="AB76" s="59"/>
      <c r="AC76" s="59"/>
      <c r="AD76" s="59"/>
      <c r="AE76" s="59"/>
      <c r="AF76" s="59"/>
      <c r="AG76" s="59"/>
    </row>
    <row r="77" spans="1:33" s="358" customFormat="1" ht="30" customHeight="1" x14ac:dyDescent="0.2">
      <c r="A77" s="60" t="s">
        <v>20</v>
      </c>
      <c r="B77" s="365" t="s">
        <v>336</v>
      </c>
      <c r="C77" s="107" t="s">
        <v>327</v>
      </c>
      <c r="D77" s="108" t="s">
        <v>322</v>
      </c>
      <c r="E77" s="54">
        <v>20</v>
      </c>
      <c r="F77" s="55">
        <v>110</v>
      </c>
      <c r="G77" s="65">
        <f t="shared" si="106"/>
        <v>2200</v>
      </c>
      <c r="H77" s="54">
        <v>20</v>
      </c>
      <c r="I77" s="55">
        <v>110</v>
      </c>
      <c r="J77" s="65">
        <f t="shared" si="107"/>
        <v>2200</v>
      </c>
      <c r="K77" s="63"/>
      <c r="L77" s="64"/>
      <c r="M77" s="65">
        <f t="shared" si="108"/>
        <v>0</v>
      </c>
      <c r="N77" s="63"/>
      <c r="O77" s="64"/>
      <c r="P77" s="65">
        <f t="shared" si="109"/>
        <v>0</v>
      </c>
      <c r="Q77" s="63"/>
      <c r="R77" s="64"/>
      <c r="S77" s="65">
        <f t="shared" si="110"/>
        <v>0</v>
      </c>
      <c r="T77" s="63"/>
      <c r="U77" s="64"/>
      <c r="V77" s="65">
        <f t="shared" si="111"/>
        <v>0</v>
      </c>
      <c r="W77" s="66">
        <f t="shared" si="112"/>
        <v>2200</v>
      </c>
      <c r="X77" s="283">
        <f t="shared" si="113"/>
        <v>2200</v>
      </c>
      <c r="Y77" s="283">
        <f t="shared" si="114"/>
        <v>0</v>
      </c>
      <c r="Z77" s="290">
        <f t="shared" si="115"/>
        <v>0</v>
      </c>
      <c r="AA77" s="255"/>
      <c r="AB77" s="59"/>
      <c r="AC77" s="59"/>
      <c r="AD77" s="59"/>
      <c r="AE77" s="59"/>
      <c r="AF77" s="59"/>
      <c r="AG77" s="59"/>
    </row>
    <row r="78" spans="1:33" s="358" customFormat="1" ht="30" customHeight="1" x14ac:dyDescent="0.2">
      <c r="A78" s="60" t="s">
        <v>20</v>
      </c>
      <c r="B78" s="365" t="s">
        <v>337</v>
      </c>
      <c r="C78" s="107" t="s">
        <v>328</v>
      </c>
      <c r="D78" s="108" t="s">
        <v>322</v>
      </c>
      <c r="E78" s="54">
        <v>20</v>
      </c>
      <c r="F78" s="55">
        <f>320</f>
        <v>320</v>
      </c>
      <c r="G78" s="65">
        <f t="shared" si="106"/>
        <v>6400</v>
      </c>
      <c r="H78" s="54">
        <v>20</v>
      </c>
      <c r="I78" s="55">
        <f>320</f>
        <v>320</v>
      </c>
      <c r="J78" s="65">
        <f t="shared" si="107"/>
        <v>6400</v>
      </c>
      <c r="K78" s="63"/>
      <c r="L78" s="64"/>
      <c r="M78" s="65">
        <f t="shared" si="108"/>
        <v>0</v>
      </c>
      <c r="N78" s="63"/>
      <c r="O78" s="64"/>
      <c r="P78" s="65">
        <f t="shared" si="109"/>
        <v>0</v>
      </c>
      <c r="Q78" s="63"/>
      <c r="R78" s="64"/>
      <c r="S78" s="65">
        <f t="shared" si="110"/>
        <v>0</v>
      </c>
      <c r="T78" s="63"/>
      <c r="U78" s="64"/>
      <c r="V78" s="65">
        <f t="shared" si="111"/>
        <v>0</v>
      </c>
      <c r="W78" s="66">
        <f t="shared" si="112"/>
        <v>6400</v>
      </c>
      <c r="X78" s="283">
        <f t="shared" si="113"/>
        <v>6400</v>
      </c>
      <c r="Y78" s="283">
        <f t="shared" si="114"/>
        <v>0</v>
      </c>
      <c r="Z78" s="290">
        <f t="shared" si="115"/>
        <v>0</v>
      </c>
      <c r="AA78" s="255"/>
      <c r="AB78" s="59"/>
      <c r="AC78" s="59"/>
      <c r="AD78" s="59"/>
      <c r="AE78" s="59"/>
      <c r="AF78" s="59"/>
      <c r="AG78" s="59"/>
    </row>
    <row r="79" spans="1:33" s="358" customFormat="1" ht="30" customHeight="1" x14ac:dyDescent="0.2">
      <c r="A79" s="60" t="s">
        <v>20</v>
      </c>
      <c r="B79" s="365" t="s">
        <v>338</v>
      </c>
      <c r="C79" s="107" t="s">
        <v>328</v>
      </c>
      <c r="D79" s="108" t="s">
        <v>322</v>
      </c>
      <c r="E79" s="54">
        <v>20</v>
      </c>
      <c r="F79" s="55">
        <f>320</f>
        <v>320</v>
      </c>
      <c r="G79" s="65">
        <f t="shared" si="106"/>
        <v>6400</v>
      </c>
      <c r="H79" s="54">
        <v>20</v>
      </c>
      <c r="I79" s="55">
        <f>320</f>
        <v>320</v>
      </c>
      <c r="J79" s="65">
        <f t="shared" si="107"/>
        <v>6400</v>
      </c>
      <c r="K79" s="63"/>
      <c r="L79" s="64"/>
      <c r="M79" s="65">
        <f t="shared" si="108"/>
        <v>0</v>
      </c>
      <c r="N79" s="63"/>
      <c r="O79" s="64"/>
      <c r="P79" s="65">
        <f t="shared" si="109"/>
        <v>0</v>
      </c>
      <c r="Q79" s="63"/>
      <c r="R79" s="64"/>
      <c r="S79" s="65">
        <f t="shared" si="110"/>
        <v>0</v>
      </c>
      <c r="T79" s="63"/>
      <c r="U79" s="64"/>
      <c r="V79" s="65">
        <f t="shared" si="111"/>
        <v>0</v>
      </c>
      <c r="W79" s="66">
        <f t="shared" si="112"/>
        <v>6400</v>
      </c>
      <c r="X79" s="283">
        <f t="shared" si="113"/>
        <v>6400</v>
      </c>
      <c r="Y79" s="283">
        <f t="shared" si="114"/>
        <v>0</v>
      </c>
      <c r="Z79" s="290">
        <f t="shared" si="115"/>
        <v>0</v>
      </c>
      <c r="AA79" s="255"/>
      <c r="AB79" s="59"/>
      <c r="AC79" s="59"/>
      <c r="AD79" s="59"/>
      <c r="AE79" s="59"/>
      <c r="AF79" s="59"/>
      <c r="AG79" s="59"/>
    </row>
    <row r="80" spans="1:33" s="358" customFormat="1" ht="30" customHeight="1" thickBot="1" x14ac:dyDescent="0.25">
      <c r="A80" s="60" t="s">
        <v>20</v>
      </c>
      <c r="B80" s="363" t="s">
        <v>339</v>
      </c>
      <c r="C80" s="107" t="s">
        <v>329</v>
      </c>
      <c r="D80" s="108" t="s">
        <v>322</v>
      </c>
      <c r="E80" s="54">
        <f>E68</f>
        <v>20</v>
      </c>
      <c r="F80" s="55">
        <v>135</v>
      </c>
      <c r="G80" s="65">
        <f t="shared" si="106"/>
        <v>2700</v>
      </c>
      <c r="H80" s="54">
        <f>H68</f>
        <v>20</v>
      </c>
      <c r="I80" s="55">
        <v>135</v>
      </c>
      <c r="J80" s="65">
        <f t="shared" si="107"/>
        <v>2700</v>
      </c>
      <c r="K80" s="63"/>
      <c r="L80" s="64"/>
      <c r="M80" s="65">
        <f t="shared" si="108"/>
        <v>0</v>
      </c>
      <c r="N80" s="63"/>
      <c r="O80" s="64"/>
      <c r="P80" s="65">
        <f t="shared" si="109"/>
        <v>0</v>
      </c>
      <c r="Q80" s="63"/>
      <c r="R80" s="64"/>
      <c r="S80" s="65">
        <f t="shared" si="110"/>
        <v>0</v>
      </c>
      <c r="T80" s="63"/>
      <c r="U80" s="64"/>
      <c r="V80" s="65">
        <f t="shared" si="111"/>
        <v>0</v>
      </c>
      <c r="W80" s="66">
        <f t="shared" si="112"/>
        <v>2700</v>
      </c>
      <c r="X80" s="283">
        <f t="shared" si="113"/>
        <v>2700</v>
      </c>
      <c r="Y80" s="283">
        <f t="shared" si="114"/>
        <v>0</v>
      </c>
      <c r="Z80" s="290">
        <f t="shared" si="115"/>
        <v>0</v>
      </c>
      <c r="AA80" s="255"/>
      <c r="AB80" s="59"/>
      <c r="AC80" s="59"/>
      <c r="AD80" s="59"/>
      <c r="AE80" s="59"/>
      <c r="AF80" s="59"/>
      <c r="AG80" s="59"/>
    </row>
    <row r="81" spans="1:33" ht="30" hidden="1" customHeight="1" x14ac:dyDescent="0.2">
      <c r="A81" s="41" t="s">
        <v>18</v>
      </c>
      <c r="B81" s="80" t="s">
        <v>101</v>
      </c>
      <c r="C81" s="78" t="s">
        <v>102</v>
      </c>
      <c r="D81" s="68"/>
      <c r="E81" s="69">
        <f>SUM(E82:E84)</f>
        <v>0</v>
      </c>
      <c r="F81" s="70"/>
      <c r="G81" s="71">
        <f>SUM(G82:G84)</f>
        <v>0</v>
      </c>
      <c r="H81" s="69">
        <f>SUM(H82:H84)</f>
        <v>0</v>
      </c>
      <c r="I81" s="70"/>
      <c r="J81" s="71">
        <f>SUM(J82:J84)</f>
        <v>0</v>
      </c>
      <c r="K81" s="69">
        <f>SUM(K82:K84)</f>
        <v>0</v>
      </c>
      <c r="L81" s="70"/>
      <c r="M81" s="71">
        <f>SUM(M82:M84)</f>
        <v>0</v>
      </c>
      <c r="N81" s="69">
        <f>SUM(N82:N84)</f>
        <v>0</v>
      </c>
      <c r="O81" s="70"/>
      <c r="P81" s="71">
        <f>SUM(P82:P84)</f>
        <v>0</v>
      </c>
      <c r="Q81" s="69">
        <f>SUM(Q82:Q84)</f>
        <v>0</v>
      </c>
      <c r="R81" s="70"/>
      <c r="S81" s="71">
        <f>SUM(S82:S84)</f>
        <v>0</v>
      </c>
      <c r="T81" s="69">
        <f>SUM(T82:T84)</f>
        <v>0</v>
      </c>
      <c r="U81" s="70"/>
      <c r="V81" s="71">
        <f>SUM(V82:V84)</f>
        <v>0</v>
      </c>
      <c r="W81" s="71">
        <f>SUM(W82:W84)</f>
        <v>0</v>
      </c>
      <c r="X81" s="71">
        <f>SUM(X82:X84)</f>
        <v>0</v>
      </c>
      <c r="Y81" s="71">
        <f t="shared" si="7"/>
        <v>0</v>
      </c>
      <c r="Z81" s="71" t="e">
        <f>Y81/W81</f>
        <v>#DIV/0!</v>
      </c>
      <c r="AA81" s="256"/>
      <c r="AB81" s="49"/>
      <c r="AC81" s="49"/>
      <c r="AD81" s="49"/>
      <c r="AE81" s="49"/>
      <c r="AF81" s="49"/>
      <c r="AG81" s="49"/>
    </row>
    <row r="82" spans="1:33" ht="30" hidden="1" customHeight="1" x14ac:dyDescent="0.2">
      <c r="A82" s="50" t="s">
        <v>20</v>
      </c>
      <c r="B82" s="51" t="s">
        <v>103</v>
      </c>
      <c r="C82" s="107" t="s">
        <v>104</v>
      </c>
      <c r="D82" s="108" t="s">
        <v>105</v>
      </c>
      <c r="E82" s="54"/>
      <c r="F82" s="55"/>
      <c r="G82" s="56">
        <f t="shared" ref="G82:G84" si="116">E82*F82</f>
        <v>0</v>
      </c>
      <c r="H82" s="54"/>
      <c r="I82" s="55"/>
      <c r="J82" s="56">
        <f t="shared" ref="J82:J84" si="117">H82*I82</f>
        <v>0</v>
      </c>
      <c r="K82" s="54"/>
      <c r="L82" s="55"/>
      <c r="M82" s="56">
        <f t="shared" ref="M82:M84" si="118">K82*L82</f>
        <v>0</v>
      </c>
      <c r="N82" s="54"/>
      <c r="O82" s="55"/>
      <c r="P82" s="56">
        <f t="shared" ref="P82:P84" si="119">N82*O82</f>
        <v>0</v>
      </c>
      <c r="Q82" s="54"/>
      <c r="R82" s="55"/>
      <c r="S82" s="56">
        <f t="shared" ref="S82:S84" si="120">Q82*R82</f>
        <v>0</v>
      </c>
      <c r="T82" s="54"/>
      <c r="U82" s="55"/>
      <c r="V82" s="56">
        <f t="shared" ref="V82:V84" si="121">T82*U82</f>
        <v>0</v>
      </c>
      <c r="W82" s="57">
        <f t="shared" si="77"/>
        <v>0</v>
      </c>
      <c r="X82" s="283">
        <f t="shared" si="78"/>
        <v>0</v>
      </c>
      <c r="Y82" s="283">
        <f t="shared" si="7"/>
        <v>0</v>
      </c>
      <c r="Z82" s="290" t="e">
        <f t="shared" si="79"/>
        <v>#DIV/0!</v>
      </c>
      <c r="AA82" s="246"/>
      <c r="AB82" s="59"/>
      <c r="AC82" s="59"/>
      <c r="AD82" s="59"/>
      <c r="AE82" s="59"/>
      <c r="AF82" s="59"/>
      <c r="AG82" s="59"/>
    </row>
    <row r="83" spans="1:33" ht="30" hidden="1" customHeight="1" x14ac:dyDescent="0.2">
      <c r="A83" s="50" t="s">
        <v>20</v>
      </c>
      <c r="B83" s="51" t="s">
        <v>106</v>
      </c>
      <c r="C83" s="107" t="s">
        <v>107</v>
      </c>
      <c r="D83" s="108" t="s">
        <v>105</v>
      </c>
      <c r="E83" s="54"/>
      <c r="F83" s="55"/>
      <c r="G83" s="56">
        <f t="shared" si="116"/>
        <v>0</v>
      </c>
      <c r="H83" s="54"/>
      <c r="I83" s="55"/>
      <c r="J83" s="56">
        <f t="shared" si="117"/>
        <v>0</v>
      </c>
      <c r="K83" s="54"/>
      <c r="L83" s="55"/>
      <c r="M83" s="56">
        <f t="shared" si="118"/>
        <v>0</v>
      </c>
      <c r="N83" s="54"/>
      <c r="O83" s="55"/>
      <c r="P83" s="56">
        <f t="shared" si="119"/>
        <v>0</v>
      </c>
      <c r="Q83" s="54"/>
      <c r="R83" s="55"/>
      <c r="S83" s="56">
        <f t="shared" si="120"/>
        <v>0</v>
      </c>
      <c r="T83" s="54"/>
      <c r="U83" s="55"/>
      <c r="V83" s="56">
        <f t="shared" si="121"/>
        <v>0</v>
      </c>
      <c r="W83" s="57">
        <f t="shared" si="77"/>
        <v>0</v>
      </c>
      <c r="X83" s="283">
        <f t="shared" si="78"/>
        <v>0</v>
      </c>
      <c r="Y83" s="283">
        <f t="shared" si="7"/>
        <v>0</v>
      </c>
      <c r="Z83" s="290" t="e">
        <f t="shared" si="79"/>
        <v>#DIV/0!</v>
      </c>
      <c r="AA83" s="246"/>
      <c r="AB83" s="59"/>
      <c r="AC83" s="59"/>
      <c r="AD83" s="59"/>
      <c r="AE83" s="59"/>
      <c r="AF83" s="59"/>
      <c r="AG83" s="59"/>
    </row>
    <row r="84" spans="1:33" ht="30" hidden="1" customHeight="1" thickBot="1" x14ac:dyDescent="0.25">
      <c r="A84" s="60" t="s">
        <v>20</v>
      </c>
      <c r="B84" s="79" t="s">
        <v>108</v>
      </c>
      <c r="C84" s="109" t="s">
        <v>109</v>
      </c>
      <c r="D84" s="110" t="s">
        <v>105</v>
      </c>
      <c r="E84" s="63"/>
      <c r="F84" s="64"/>
      <c r="G84" s="65">
        <f t="shared" si="116"/>
        <v>0</v>
      </c>
      <c r="H84" s="63"/>
      <c r="I84" s="64"/>
      <c r="J84" s="65">
        <f t="shared" si="117"/>
        <v>0</v>
      </c>
      <c r="K84" s="63"/>
      <c r="L84" s="64"/>
      <c r="M84" s="65">
        <f t="shared" si="118"/>
        <v>0</v>
      </c>
      <c r="N84" s="63"/>
      <c r="O84" s="64"/>
      <c r="P84" s="65">
        <f t="shared" si="119"/>
        <v>0</v>
      </c>
      <c r="Q84" s="63"/>
      <c r="R84" s="64"/>
      <c r="S84" s="65">
        <f t="shared" si="120"/>
        <v>0</v>
      </c>
      <c r="T84" s="63"/>
      <c r="U84" s="64"/>
      <c r="V84" s="65">
        <f t="shared" si="121"/>
        <v>0</v>
      </c>
      <c r="W84" s="66">
        <f t="shared" si="77"/>
        <v>0</v>
      </c>
      <c r="X84" s="283">
        <f t="shared" si="78"/>
        <v>0</v>
      </c>
      <c r="Y84" s="283">
        <f t="shared" si="7"/>
        <v>0</v>
      </c>
      <c r="Z84" s="290" t="e">
        <f t="shared" si="79"/>
        <v>#DIV/0!</v>
      </c>
      <c r="AA84" s="255"/>
      <c r="AB84" s="59"/>
      <c r="AC84" s="59"/>
      <c r="AD84" s="59"/>
      <c r="AE84" s="59"/>
      <c r="AF84" s="59"/>
      <c r="AG84" s="59"/>
    </row>
    <row r="85" spans="1:33" ht="30" hidden="1" customHeight="1" x14ac:dyDescent="0.2">
      <c r="A85" s="41" t="s">
        <v>18</v>
      </c>
      <c r="B85" s="80" t="s">
        <v>110</v>
      </c>
      <c r="C85" s="78" t="s">
        <v>111</v>
      </c>
      <c r="D85" s="68"/>
      <c r="E85" s="69">
        <f>SUM(E86:E88)</f>
        <v>0</v>
      </c>
      <c r="F85" s="70"/>
      <c r="G85" s="71">
        <f>SUM(G86:G88)</f>
        <v>0</v>
      </c>
      <c r="H85" s="69">
        <f>SUM(H86:H88)</f>
        <v>0</v>
      </c>
      <c r="I85" s="70"/>
      <c r="J85" s="71">
        <f>SUM(J86:J88)</f>
        <v>0</v>
      </c>
      <c r="K85" s="69">
        <f>SUM(K86:K88)</f>
        <v>0</v>
      </c>
      <c r="L85" s="70"/>
      <c r="M85" s="71">
        <f>SUM(M86:M88)</f>
        <v>0</v>
      </c>
      <c r="N85" s="69">
        <f>SUM(N86:N88)</f>
        <v>0</v>
      </c>
      <c r="O85" s="70"/>
      <c r="P85" s="71">
        <f>SUM(P86:P88)</f>
        <v>0</v>
      </c>
      <c r="Q85" s="69">
        <f>SUM(Q86:Q88)</f>
        <v>0</v>
      </c>
      <c r="R85" s="70"/>
      <c r="S85" s="71">
        <f>SUM(S86:S88)</f>
        <v>0</v>
      </c>
      <c r="T85" s="69">
        <f>SUM(T86:T88)</f>
        <v>0</v>
      </c>
      <c r="U85" s="70"/>
      <c r="V85" s="71">
        <f>SUM(V86:V88)</f>
        <v>0</v>
      </c>
      <c r="W85" s="71">
        <f>SUM(W86:W88)</f>
        <v>0</v>
      </c>
      <c r="X85" s="71">
        <f>SUM(X86:X88)</f>
        <v>0</v>
      </c>
      <c r="Y85" s="71">
        <f t="shared" si="7"/>
        <v>0</v>
      </c>
      <c r="Z85" s="71" t="e">
        <f>Y85/W85</f>
        <v>#DIV/0!</v>
      </c>
      <c r="AA85" s="256"/>
      <c r="AB85" s="49"/>
      <c r="AC85" s="49"/>
      <c r="AD85" s="49"/>
      <c r="AE85" s="49"/>
      <c r="AF85" s="49"/>
      <c r="AG85" s="49"/>
    </row>
    <row r="86" spans="1:33" ht="30" hidden="1" customHeight="1" x14ac:dyDescent="0.2">
      <c r="A86" s="50" t="s">
        <v>20</v>
      </c>
      <c r="B86" s="51" t="s">
        <v>112</v>
      </c>
      <c r="C86" s="96" t="s">
        <v>113</v>
      </c>
      <c r="D86" s="108" t="s">
        <v>55</v>
      </c>
      <c r="E86" s="54"/>
      <c r="F86" s="55"/>
      <c r="G86" s="56">
        <f t="shared" ref="G86:G88" si="122">E86*F86</f>
        <v>0</v>
      </c>
      <c r="H86" s="54"/>
      <c r="I86" s="55"/>
      <c r="J86" s="56">
        <f t="shared" ref="J86:J88" si="123">H86*I86</f>
        <v>0</v>
      </c>
      <c r="K86" s="54"/>
      <c r="L86" s="55"/>
      <c r="M86" s="56">
        <f t="shared" ref="M86:M88" si="124">K86*L86</f>
        <v>0</v>
      </c>
      <c r="N86" s="54"/>
      <c r="O86" s="55"/>
      <c r="P86" s="56">
        <f t="shared" ref="P86:P88" si="125">N86*O86</f>
        <v>0</v>
      </c>
      <c r="Q86" s="54"/>
      <c r="R86" s="55"/>
      <c r="S86" s="56">
        <f t="shared" ref="S86:S88" si="126">Q86*R86</f>
        <v>0</v>
      </c>
      <c r="T86" s="54"/>
      <c r="U86" s="55"/>
      <c r="V86" s="56">
        <f t="shared" ref="V86:V88" si="127">T86*U86</f>
        <v>0</v>
      </c>
      <c r="W86" s="57">
        <f t="shared" si="77"/>
        <v>0</v>
      </c>
      <c r="X86" s="283">
        <f t="shared" si="78"/>
        <v>0</v>
      </c>
      <c r="Y86" s="283">
        <f t="shared" si="7"/>
        <v>0</v>
      </c>
      <c r="Z86" s="290" t="e">
        <f t="shared" si="79"/>
        <v>#DIV/0!</v>
      </c>
      <c r="AA86" s="246"/>
      <c r="AB86" s="59"/>
      <c r="AC86" s="59"/>
      <c r="AD86" s="59"/>
      <c r="AE86" s="59"/>
      <c r="AF86" s="59"/>
      <c r="AG86" s="59"/>
    </row>
    <row r="87" spans="1:33" ht="30" hidden="1" customHeight="1" x14ac:dyDescent="0.2">
      <c r="A87" s="50" t="s">
        <v>20</v>
      </c>
      <c r="B87" s="51" t="s">
        <v>114</v>
      </c>
      <c r="C87" s="96" t="s">
        <v>113</v>
      </c>
      <c r="D87" s="108" t="s">
        <v>55</v>
      </c>
      <c r="E87" s="54"/>
      <c r="F87" s="55"/>
      <c r="G87" s="56">
        <f t="shared" si="122"/>
        <v>0</v>
      </c>
      <c r="H87" s="54"/>
      <c r="I87" s="55"/>
      <c r="J87" s="56">
        <f t="shared" si="123"/>
        <v>0</v>
      </c>
      <c r="K87" s="54"/>
      <c r="L87" s="55"/>
      <c r="M87" s="56">
        <f t="shared" si="124"/>
        <v>0</v>
      </c>
      <c r="N87" s="54"/>
      <c r="O87" s="55"/>
      <c r="P87" s="56">
        <f t="shared" si="125"/>
        <v>0</v>
      </c>
      <c r="Q87" s="54"/>
      <c r="R87" s="55"/>
      <c r="S87" s="56">
        <f t="shared" si="126"/>
        <v>0</v>
      </c>
      <c r="T87" s="54"/>
      <c r="U87" s="55"/>
      <c r="V87" s="56">
        <f t="shared" si="127"/>
        <v>0</v>
      </c>
      <c r="W87" s="57">
        <f t="shared" si="77"/>
        <v>0</v>
      </c>
      <c r="X87" s="283">
        <f t="shared" si="78"/>
        <v>0</v>
      </c>
      <c r="Y87" s="283">
        <f t="shared" si="7"/>
        <v>0</v>
      </c>
      <c r="Z87" s="290" t="e">
        <f t="shared" si="79"/>
        <v>#DIV/0!</v>
      </c>
      <c r="AA87" s="246"/>
      <c r="AB87" s="59"/>
      <c r="AC87" s="59"/>
      <c r="AD87" s="59"/>
      <c r="AE87" s="59"/>
      <c r="AF87" s="59"/>
      <c r="AG87" s="59"/>
    </row>
    <row r="88" spans="1:33" ht="30" hidden="1" customHeight="1" thickBot="1" x14ac:dyDescent="0.25">
      <c r="A88" s="60" t="s">
        <v>20</v>
      </c>
      <c r="B88" s="61" t="s">
        <v>115</v>
      </c>
      <c r="C88" s="88" t="s">
        <v>113</v>
      </c>
      <c r="D88" s="110" t="s">
        <v>55</v>
      </c>
      <c r="E88" s="63"/>
      <c r="F88" s="64"/>
      <c r="G88" s="65">
        <f t="shared" si="122"/>
        <v>0</v>
      </c>
      <c r="H88" s="63"/>
      <c r="I88" s="64"/>
      <c r="J88" s="65">
        <f t="shared" si="123"/>
        <v>0</v>
      </c>
      <c r="K88" s="63"/>
      <c r="L88" s="64"/>
      <c r="M88" s="65">
        <f t="shared" si="124"/>
        <v>0</v>
      </c>
      <c r="N88" s="63"/>
      <c r="O88" s="64"/>
      <c r="P88" s="65">
        <f t="shared" si="125"/>
        <v>0</v>
      </c>
      <c r="Q88" s="63"/>
      <c r="R88" s="64"/>
      <c r="S88" s="65">
        <f t="shared" si="126"/>
        <v>0</v>
      </c>
      <c r="T88" s="63"/>
      <c r="U88" s="64"/>
      <c r="V88" s="65">
        <f t="shared" si="127"/>
        <v>0</v>
      </c>
      <c r="W88" s="66">
        <f t="shared" si="77"/>
        <v>0</v>
      </c>
      <c r="X88" s="283">
        <f t="shared" si="78"/>
        <v>0</v>
      </c>
      <c r="Y88" s="283">
        <f t="shared" si="7"/>
        <v>0</v>
      </c>
      <c r="Z88" s="290" t="e">
        <f t="shared" si="79"/>
        <v>#DIV/0!</v>
      </c>
      <c r="AA88" s="255"/>
      <c r="AB88" s="59"/>
      <c r="AC88" s="59"/>
      <c r="AD88" s="59"/>
      <c r="AE88" s="59"/>
      <c r="AF88" s="59"/>
      <c r="AG88" s="59"/>
    </row>
    <row r="89" spans="1:33" ht="30" hidden="1" customHeight="1" x14ac:dyDescent="0.2">
      <c r="A89" s="41" t="s">
        <v>18</v>
      </c>
      <c r="B89" s="80" t="s">
        <v>116</v>
      </c>
      <c r="C89" s="78" t="s">
        <v>117</v>
      </c>
      <c r="D89" s="68"/>
      <c r="E89" s="69">
        <f>SUM(E90:E92)</f>
        <v>0</v>
      </c>
      <c r="F89" s="70"/>
      <c r="G89" s="71">
        <f>SUM(G90:G92)</f>
        <v>0</v>
      </c>
      <c r="H89" s="69">
        <f>SUM(H90:H92)</f>
        <v>0</v>
      </c>
      <c r="I89" s="70"/>
      <c r="J89" s="71">
        <f>SUM(J90:J92)</f>
        <v>0</v>
      </c>
      <c r="K89" s="69">
        <f>SUM(K90:K92)</f>
        <v>0</v>
      </c>
      <c r="L89" s="70"/>
      <c r="M89" s="71">
        <f>SUM(M90:M92)</f>
        <v>0</v>
      </c>
      <c r="N89" s="69">
        <f>SUM(N90:N92)</f>
        <v>0</v>
      </c>
      <c r="O89" s="70"/>
      <c r="P89" s="71">
        <f>SUM(P90:P92)</f>
        <v>0</v>
      </c>
      <c r="Q89" s="69">
        <f>SUM(Q90:Q92)</f>
        <v>0</v>
      </c>
      <c r="R89" s="70"/>
      <c r="S89" s="71">
        <f>SUM(S90:S92)</f>
        <v>0</v>
      </c>
      <c r="T89" s="69">
        <f>SUM(T90:T92)</f>
        <v>0</v>
      </c>
      <c r="U89" s="70"/>
      <c r="V89" s="71">
        <f>SUM(V90:V92)</f>
        <v>0</v>
      </c>
      <c r="W89" s="71">
        <f>SUM(W90:W92)</f>
        <v>0</v>
      </c>
      <c r="X89" s="71">
        <f>SUM(X90:X92)</f>
        <v>0</v>
      </c>
      <c r="Y89" s="71">
        <f t="shared" si="7"/>
        <v>0</v>
      </c>
      <c r="Z89" s="71" t="e">
        <f>Y89/W89</f>
        <v>#DIV/0!</v>
      </c>
      <c r="AA89" s="256"/>
      <c r="AB89" s="49"/>
      <c r="AC89" s="49"/>
      <c r="AD89" s="49"/>
      <c r="AE89" s="49"/>
      <c r="AF89" s="49"/>
      <c r="AG89" s="49"/>
    </row>
    <row r="90" spans="1:33" ht="30" hidden="1" customHeight="1" x14ac:dyDescent="0.2">
      <c r="A90" s="50" t="s">
        <v>20</v>
      </c>
      <c r="B90" s="51" t="s">
        <v>118</v>
      </c>
      <c r="C90" s="96" t="s">
        <v>113</v>
      </c>
      <c r="D90" s="108" t="s">
        <v>55</v>
      </c>
      <c r="E90" s="54"/>
      <c r="F90" s="55"/>
      <c r="G90" s="56">
        <f t="shared" ref="G90:G92" si="128">E90*F90</f>
        <v>0</v>
      </c>
      <c r="H90" s="54"/>
      <c r="I90" s="55"/>
      <c r="J90" s="56">
        <f t="shared" ref="J90:J92" si="129">H90*I90</f>
        <v>0</v>
      </c>
      <c r="K90" s="54"/>
      <c r="L90" s="55"/>
      <c r="M90" s="56">
        <f t="shared" ref="M90:M92" si="130">K90*L90</f>
        <v>0</v>
      </c>
      <c r="N90" s="54"/>
      <c r="O90" s="55"/>
      <c r="P90" s="56">
        <f t="shared" ref="P90:P92" si="131">N90*O90</f>
        <v>0</v>
      </c>
      <c r="Q90" s="54"/>
      <c r="R90" s="55"/>
      <c r="S90" s="56">
        <f t="shared" ref="S90:S92" si="132">Q90*R90</f>
        <v>0</v>
      </c>
      <c r="T90" s="54"/>
      <c r="U90" s="55"/>
      <c r="V90" s="56">
        <f t="shared" ref="V90:V92" si="133">T90*U90</f>
        <v>0</v>
      </c>
      <c r="W90" s="57">
        <f t="shared" si="77"/>
        <v>0</v>
      </c>
      <c r="X90" s="283">
        <f t="shared" si="78"/>
        <v>0</v>
      </c>
      <c r="Y90" s="283">
        <f t="shared" si="7"/>
        <v>0</v>
      </c>
      <c r="Z90" s="290" t="e">
        <f t="shared" si="79"/>
        <v>#DIV/0!</v>
      </c>
      <c r="AA90" s="246"/>
      <c r="AB90" s="59"/>
      <c r="AC90" s="59"/>
      <c r="AD90" s="59"/>
      <c r="AE90" s="59"/>
      <c r="AF90" s="59"/>
      <c r="AG90" s="59"/>
    </row>
    <row r="91" spans="1:33" ht="30" hidden="1" customHeight="1" x14ac:dyDescent="0.2">
      <c r="A91" s="50" t="s">
        <v>20</v>
      </c>
      <c r="B91" s="51" t="s">
        <v>119</v>
      </c>
      <c r="C91" s="96" t="s">
        <v>113</v>
      </c>
      <c r="D91" s="108" t="s">
        <v>55</v>
      </c>
      <c r="E91" s="54"/>
      <c r="F91" s="55"/>
      <c r="G91" s="56">
        <f t="shared" si="128"/>
        <v>0</v>
      </c>
      <c r="H91" s="54"/>
      <c r="I91" s="55"/>
      <c r="J91" s="56">
        <f t="shared" si="129"/>
        <v>0</v>
      </c>
      <c r="K91" s="54"/>
      <c r="L91" s="55"/>
      <c r="M91" s="56">
        <f t="shared" si="130"/>
        <v>0</v>
      </c>
      <c r="N91" s="54"/>
      <c r="O91" s="55"/>
      <c r="P91" s="56">
        <f t="shared" si="131"/>
        <v>0</v>
      </c>
      <c r="Q91" s="54"/>
      <c r="R91" s="55"/>
      <c r="S91" s="56">
        <f t="shared" si="132"/>
        <v>0</v>
      </c>
      <c r="T91" s="54"/>
      <c r="U91" s="55"/>
      <c r="V91" s="56">
        <f t="shared" si="133"/>
        <v>0</v>
      </c>
      <c r="W91" s="57">
        <f t="shared" si="77"/>
        <v>0</v>
      </c>
      <c r="X91" s="283">
        <f t="shared" si="78"/>
        <v>0</v>
      </c>
      <c r="Y91" s="283">
        <f t="shared" si="7"/>
        <v>0</v>
      </c>
      <c r="Z91" s="290" t="e">
        <f t="shared" si="79"/>
        <v>#DIV/0!</v>
      </c>
      <c r="AA91" s="246"/>
      <c r="AB91" s="59"/>
      <c r="AC91" s="59"/>
      <c r="AD91" s="59"/>
      <c r="AE91" s="59"/>
      <c r="AF91" s="59"/>
      <c r="AG91" s="59"/>
    </row>
    <row r="92" spans="1:33" ht="30" hidden="1" customHeight="1" thickBot="1" x14ac:dyDescent="0.25">
      <c r="A92" s="60" t="s">
        <v>20</v>
      </c>
      <c r="B92" s="79" t="s">
        <v>120</v>
      </c>
      <c r="C92" s="88" t="s">
        <v>113</v>
      </c>
      <c r="D92" s="110" t="s">
        <v>55</v>
      </c>
      <c r="E92" s="63"/>
      <c r="F92" s="64"/>
      <c r="G92" s="65">
        <f t="shared" si="128"/>
        <v>0</v>
      </c>
      <c r="H92" s="63"/>
      <c r="I92" s="64"/>
      <c r="J92" s="65">
        <f t="shared" si="129"/>
        <v>0</v>
      </c>
      <c r="K92" s="63"/>
      <c r="L92" s="64"/>
      <c r="M92" s="65">
        <f t="shared" si="130"/>
        <v>0</v>
      </c>
      <c r="N92" s="63"/>
      <c r="O92" s="64"/>
      <c r="P92" s="65">
        <f t="shared" si="131"/>
        <v>0</v>
      </c>
      <c r="Q92" s="63"/>
      <c r="R92" s="64"/>
      <c r="S92" s="65">
        <f t="shared" si="132"/>
        <v>0</v>
      </c>
      <c r="T92" s="63"/>
      <c r="U92" s="64"/>
      <c r="V92" s="65">
        <f t="shared" si="133"/>
        <v>0</v>
      </c>
      <c r="W92" s="66">
        <f t="shared" si="77"/>
        <v>0</v>
      </c>
      <c r="X92" s="283">
        <f t="shared" si="78"/>
        <v>0</v>
      </c>
      <c r="Y92" s="287">
        <f t="shared" si="7"/>
        <v>0</v>
      </c>
      <c r="Z92" s="290" t="e">
        <f t="shared" si="79"/>
        <v>#DIV/0!</v>
      </c>
      <c r="AA92" s="255"/>
      <c r="AB92" s="59"/>
      <c r="AC92" s="59"/>
      <c r="AD92" s="59"/>
      <c r="AE92" s="59"/>
      <c r="AF92" s="59"/>
      <c r="AG92" s="59"/>
    </row>
    <row r="93" spans="1:33" ht="30" customHeight="1" thickBot="1" x14ac:dyDescent="0.25">
      <c r="A93" s="111" t="s">
        <v>121</v>
      </c>
      <c r="B93" s="112"/>
      <c r="C93" s="113"/>
      <c r="D93" s="114"/>
      <c r="E93" s="115">
        <f>E89+E85+E81+E67+E58</f>
        <v>408</v>
      </c>
      <c r="F93" s="90"/>
      <c r="G93" s="89">
        <f>G89+G85+G81+G67+G58</f>
        <v>190860</v>
      </c>
      <c r="H93" s="115">
        <f>H89+H85+H81+H67+H58</f>
        <v>348</v>
      </c>
      <c r="I93" s="90"/>
      <c r="J93" s="89">
        <f>J89+J85+J81+J67+J58</f>
        <v>158600</v>
      </c>
      <c r="K93" s="91">
        <f t="shared" ref="K93" si="134">K89+K85+K81+K67+K58</f>
        <v>0</v>
      </c>
      <c r="L93" s="90"/>
      <c r="M93" s="89">
        <f>M89+M85+M81+M67+M58</f>
        <v>0</v>
      </c>
      <c r="N93" s="91">
        <f t="shared" ref="N93" si="135">N89+N85+N81+N67+N58</f>
        <v>0</v>
      </c>
      <c r="O93" s="90"/>
      <c r="P93" s="89">
        <f>P89+P85+P81+P67+P58</f>
        <v>0</v>
      </c>
      <c r="Q93" s="91">
        <f t="shared" ref="Q93" si="136">Q89+Q85+Q81+Q67+Q58</f>
        <v>0</v>
      </c>
      <c r="R93" s="90"/>
      <c r="S93" s="89">
        <f>S89+S85+S81+S67+S58</f>
        <v>0</v>
      </c>
      <c r="T93" s="91">
        <f t="shared" ref="T93" si="137">T89+T85+T81+T67+T58</f>
        <v>0</v>
      </c>
      <c r="U93" s="90"/>
      <c r="V93" s="89">
        <f>V89+V85+V81+V67+V58</f>
        <v>0</v>
      </c>
      <c r="W93" s="98">
        <f>W89+W85+W81+W67+W58</f>
        <v>190860</v>
      </c>
      <c r="X93" s="286">
        <f>X89+X85+X81+X67+X58</f>
        <v>158600</v>
      </c>
      <c r="Y93" s="368">
        <f>W93-X93</f>
        <v>32260</v>
      </c>
      <c r="Z93" s="368">
        <f>Y93/W93</f>
        <v>0.16902441580215866</v>
      </c>
      <c r="AA93" s="259"/>
      <c r="AB93" s="5"/>
      <c r="AC93" s="5"/>
      <c r="AD93" s="5"/>
      <c r="AE93" s="5"/>
      <c r="AF93" s="5"/>
      <c r="AG93" s="5"/>
    </row>
    <row r="94" spans="1:33" s="184" customFormat="1" ht="30" customHeight="1" thickBot="1" x14ac:dyDescent="0.25">
      <c r="A94" s="92" t="s">
        <v>17</v>
      </c>
      <c r="B94" s="93">
        <v>5</v>
      </c>
      <c r="C94" s="205" t="s">
        <v>248</v>
      </c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288"/>
      <c r="Z94" s="40"/>
      <c r="AA94" s="253"/>
      <c r="AB94" s="5"/>
      <c r="AC94" s="5"/>
      <c r="AD94" s="5"/>
      <c r="AE94" s="5"/>
      <c r="AF94" s="5"/>
      <c r="AG94" s="5"/>
    </row>
    <row r="95" spans="1:33" ht="30" hidden="1" customHeight="1" x14ac:dyDescent="0.2">
      <c r="A95" s="41" t="s">
        <v>18</v>
      </c>
      <c r="B95" s="80" t="s">
        <v>122</v>
      </c>
      <c r="C95" s="67" t="s">
        <v>123</v>
      </c>
      <c r="D95" s="68"/>
      <c r="E95" s="69">
        <f>SUM(E96:E98)</f>
        <v>0</v>
      </c>
      <c r="F95" s="70"/>
      <c r="G95" s="71">
        <f>SUM(G96:G98)</f>
        <v>0</v>
      </c>
      <c r="H95" s="69">
        <f>SUM(H96:H98)</f>
        <v>0</v>
      </c>
      <c r="I95" s="70"/>
      <c r="J95" s="71">
        <f>SUM(J96:J98)</f>
        <v>0</v>
      </c>
      <c r="K95" s="69">
        <f>SUM(K96:K98)</f>
        <v>0</v>
      </c>
      <c r="L95" s="70"/>
      <c r="M95" s="71">
        <f>SUM(M96:M98)</f>
        <v>0</v>
      </c>
      <c r="N95" s="69">
        <f>SUM(N96:N98)</f>
        <v>0</v>
      </c>
      <c r="O95" s="70"/>
      <c r="P95" s="71">
        <f>SUM(P96:P98)</f>
        <v>0</v>
      </c>
      <c r="Q95" s="69">
        <f>SUM(Q96:Q98)</f>
        <v>0</v>
      </c>
      <c r="R95" s="70"/>
      <c r="S95" s="71">
        <f>SUM(S96:S98)</f>
        <v>0</v>
      </c>
      <c r="T95" s="69">
        <f>SUM(T96:T98)</f>
        <v>0</v>
      </c>
      <c r="U95" s="70"/>
      <c r="V95" s="71">
        <f>SUM(V96:V98)</f>
        <v>0</v>
      </c>
      <c r="W95" s="72">
        <f>SUM(W96:W98)</f>
        <v>0</v>
      </c>
      <c r="X95" s="72">
        <f>SUM(X96:X98)</f>
        <v>0</v>
      </c>
      <c r="Y95" s="72">
        <f t="shared" ref="Y95:Y156" si="138">W95-X95</f>
        <v>0</v>
      </c>
      <c r="Z95" s="285" t="e">
        <f>Y95/W95</f>
        <v>#DIV/0!</v>
      </c>
      <c r="AA95" s="256"/>
      <c r="AB95" s="59"/>
      <c r="AC95" s="59"/>
      <c r="AD95" s="59"/>
      <c r="AE95" s="59"/>
      <c r="AF95" s="59"/>
      <c r="AG95" s="59"/>
    </row>
    <row r="96" spans="1:33" ht="30" hidden="1" customHeight="1" x14ac:dyDescent="0.2">
      <c r="A96" s="50" t="s">
        <v>20</v>
      </c>
      <c r="B96" s="51" t="s">
        <v>124</v>
      </c>
      <c r="C96" s="117" t="s">
        <v>125</v>
      </c>
      <c r="D96" s="108" t="s">
        <v>126</v>
      </c>
      <c r="E96" s="54"/>
      <c r="F96" s="55"/>
      <c r="G96" s="56">
        <f t="shared" ref="G96:G98" si="139">E96*F96</f>
        <v>0</v>
      </c>
      <c r="H96" s="54"/>
      <c r="I96" s="55"/>
      <c r="J96" s="56">
        <f t="shared" ref="J96:J98" si="140">H96*I96</f>
        <v>0</v>
      </c>
      <c r="K96" s="54"/>
      <c r="L96" s="55"/>
      <c r="M96" s="56">
        <f t="shared" ref="M96:M98" si="141">K96*L96</f>
        <v>0</v>
      </c>
      <c r="N96" s="54"/>
      <c r="O96" s="55"/>
      <c r="P96" s="56">
        <f t="shared" ref="P96:P98" si="142">N96*O96</f>
        <v>0</v>
      </c>
      <c r="Q96" s="54"/>
      <c r="R96" s="55"/>
      <c r="S96" s="56">
        <f t="shared" ref="S96:S98" si="143">Q96*R96</f>
        <v>0</v>
      </c>
      <c r="T96" s="54"/>
      <c r="U96" s="55"/>
      <c r="V96" s="56">
        <f t="shared" ref="V96:V98" si="144">T96*U96</f>
        <v>0</v>
      </c>
      <c r="W96" s="57">
        <f>G96+M96+S96</f>
        <v>0</v>
      </c>
      <c r="X96" s="283">
        <f t="shared" ref="X96:X106" si="145">J96+P96+V96</f>
        <v>0</v>
      </c>
      <c r="Y96" s="283">
        <f t="shared" si="138"/>
        <v>0</v>
      </c>
      <c r="Z96" s="290" t="e">
        <f t="shared" ref="Z96:Z106" si="146">Y96/W96</f>
        <v>#DIV/0!</v>
      </c>
      <c r="AA96" s="246"/>
      <c r="AB96" s="59"/>
      <c r="AC96" s="59"/>
      <c r="AD96" s="59"/>
      <c r="AE96" s="59"/>
      <c r="AF96" s="59"/>
      <c r="AG96" s="59"/>
    </row>
    <row r="97" spans="1:33" ht="30" hidden="1" customHeight="1" x14ac:dyDescent="0.2">
      <c r="A97" s="50" t="s">
        <v>20</v>
      </c>
      <c r="B97" s="51" t="s">
        <v>127</v>
      </c>
      <c r="C97" s="117" t="s">
        <v>125</v>
      </c>
      <c r="D97" s="108" t="s">
        <v>126</v>
      </c>
      <c r="E97" s="54"/>
      <c r="F97" s="55"/>
      <c r="G97" s="56">
        <f t="shared" si="139"/>
        <v>0</v>
      </c>
      <c r="H97" s="54"/>
      <c r="I97" s="55"/>
      <c r="J97" s="56">
        <f t="shared" si="140"/>
        <v>0</v>
      </c>
      <c r="K97" s="54"/>
      <c r="L97" s="55"/>
      <c r="M97" s="56">
        <f t="shared" si="141"/>
        <v>0</v>
      </c>
      <c r="N97" s="54"/>
      <c r="O97" s="55"/>
      <c r="P97" s="56">
        <f t="shared" si="142"/>
        <v>0</v>
      </c>
      <c r="Q97" s="54"/>
      <c r="R97" s="55"/>
      <c r="S97" s="56">
        <f t="shared" si="143"/>
        <v>0</v>
      </c>
      <c r="T97" s="54"/>
      <c r="U97" s="55"/>
      <c r="V97" s="56">
        <f t="shared" si="144"/>
        <v>0</v>
      </c>
      <c r="W97" s="57">
        <f>G97+M97+S97</f>
        <v>0</v>
      </c>
      <c r="X97" s="283">
        <f t="shared" si="145"/>
        <v>0</v>
      </c>
      <c r="Y97" s="283">
        <f t="shared" si="138"/>
        <v>0</v>
      </c>
      <c r="Z97" s="290" t="e">
        <f t="shared" si="146"/>
        <v>#DIV/0!</v>
      </c>
      <c r="AA97" s="246"/>
      <c r="AB97" s="59"/>
      <c r="AC97" s="59"/>
      <c r="AD97" s="59"/>
      <c r="AE97" s="59"/>
      <c r="AF97" s="59"/>
      <c r="AG97" s="59"/>
    </row>
    <row r="98" spans="1:33" ht="30" hidden="1" customHeight="1" thickBot="1" x14ac:dyDescent="0.25">
      <c r="A98" s="60" t="s">
        <v>20</v>
      </c>
      <c r="B98" s="61" t="s">
        <v>128</v>
      </c>
      <c r="C98" s="117" t="s">
        <v>125</v>
      </c>
      <c r="D98" s="110" t="s">
        <v>126</v>
      </c>
      <c r="E98" s="63"/>
      <c r="F98" s="64"/>
      <c r="G98" s="65">
        <f t="shared" si="139"/>
        <v>0</v>
      </c>
      <c r="H98" s="63"/>
      <c r="I98" s="64"/>
      <c r="J98" s="65">
        <f t="shared" si="140"/>
        <v>0</v>
      </c>
      <c r="K98" s="63"/>
      <c r="L98" s="64"/>
      <c r="M98" s="65">
        <f t="shared" si="141"/>
        <v>0</v>
      </c>
      <c r="N98" s="63"/>
      <c r="O98" s="64"/>
      <c r="P98" s="65">
        <f t="shared" si="142"/>
        <v>0</v>
      </c>
      <c r="Q98" s="63"/>
      <c r="R98" s="64"/>
      <c r="S98" s="65">
        <f t="shared" si="143"/>
        <v>0</v>
      </c>
      <c r="T98" s="63"/>
      <c r="U98" s="64"/>
      <c r="V98" s="65">
        <f t="shared" si="144"/>
        <v>0</v>
      </c>
      <c r="W98" s="66">
        <f>G98+M98+S98</f>
        <v>0</v>
      </c>
      <c r="X98" s="283">
        <f t="shared" si="145"/>
        <v>0</v>
      </c>
      <c r="Y98" s="283">
        <f t="shared" si="138"/>
        <v>0</v>
      </c>
      <c r="Z98" s="290" t="e">
        <f t="shared" si="146"/>
        <v>#DIV/0!</v>
      </c>
      <c r="AA98" s="255"/>
      <c r="AB98" s="59"/>
      <c r="AC98" s="59"/>
      <c r="AD98" s="59"/>
      <c r="AE98" s="59"/>
      <c r="AF98" s="59"/>
      <c r="AG98" s="59"/>
    </row>
    <row r="99" spans="1:33" ht="30" hidden="1" customHeight="1" thickBot="1" x14ac:dyDescent="0.25">
      <c r="A99" s="41" t="s">
        <v>18</v>
      </c>
      <c r="B99" s="80" t="s">
        <v>129</v>
      </c>
      <c r="C99" s="67" t="s">
        <v>130</v>
      </c>
      <c r="D99" s="277"/>
      <c r="E99" s="276">
        <f>SUM(E100:E102)</f>
        <v>0</v>
      </c>
      <c r="F99" s="70"/>
      <c r="G99" s="71">
        <f>SUM(G100:G102)</f>
        <v>0</v>
      </c>
      <c r="H99" s="276">
        <f>SUM(H100:H102)</f>
        <v>0</v>
      </c>
      <c r="I99" s="70"/>
      <c r="J99" s="71">
        <f>SUM(J100:J102)</f>
        <v>0</v>
      </c>
      <c r="K99" s="276">
        <f>SUM(K100:K102)</f>
        <v>0</v>
      </c>
      <c r="L99" s="70"/>
      <c r="M99" s="71">
        <f>SUM(M100:M102)</f>
        <v>0</v>
      </c>
      <c r="N99" s="276">
        <f>SUM(N100:N102)</f>
        <v>0</v>
      </c>
      <c r="O99" s="70"/>
      <c r="P99" s="71">
        <f>SUM(P100:P102)</f>
        <v>0</v>
      </c>
      <c r="Q99" s="276">
        <f>SUM(Q100:Q102)</f>
        <v>0</v>
      </c>
      <c r="R99" s="70"/>
      <c r="S99" s="71">
        <f>SUM(S100:S102)</f>
        <v>0</v>
      </c>
      <c r="T99" s="276">
        <f>SUM(T100:T102)</f>
        <v>0</v>
      </c>
      <c r="U99" s="70"/>
      <c r="V99" s="71">
        <f>SUM(V100:V102)</f>
        <v>0</v>
      </c>
      <c r="W99" s="72">
        <f>SUM(W100:W102)</f>
        <v>0</v>
      </c>
      <c r="X99" s="72">
        <f>SUM(X100:X102)</f>
        <v>0</v>
      </c>
      <c r="Y99" s="72">
        <f t="shared" si="138"/>
        <v>0</v>
      </c>
      <c r="Z99" s="72" t="e">
        <f>Y99/W99</f>
        <v>#DIV/0!</v>
      </c>
      <c r="AA99" s="256"/>
      <c r="AB99" s="59"/>
      <c r="AC99" s="59"/>
      <c r="AD99" s="59"/>
      <c r="AE99" s="59"/>
      <c r="AF99" s="59"/>
      <c r="AG99" s="59"/>
    </row>
    <row r="100" spans="1:33" s="184" customFormat="1" ht="30" hidden="1" customHeight="1" x14ac:dyDescent="0.2">
      <c r="A100" s="50" t="s">
        <v>20</v>
      </c>
      <c r="B100" s="51" t="s">
        <v>131</v>
      </c>
      <c r="C100" s="117" t="s">
        <v>132</v>
      </c>
      <c r="D100" s="275" t="s">
        <v>55</v>
      </c>
      <c r="E100" s="54"/>
      <c r="F100" s="55"/>
      <c r="G100" s="56">
        <f t="shared" ref="G100:G102" si="147">E100*F100</f>
        <v>0</v>
      </c>
      <c r="H100" s="54"/>
      <c r="I100" s="55"/>
      <c r="J100" s="56">
        <f t="shared" ref="J100:J102" si="148">H100*I100</f>
        <v>0</v>
      </c>
      <c r="K100" s="54"/>
      <c r="L100" s="55"/>
      <c r="M100" s="56">
        <f t="shared" ref="M100:M102" si="149">K100*L100</f>
        <v>0</v>
      </c>
      <c r="N100" s="54"/>
      <c r="O100" s="55"/>
      <c r="P100" s="56">
        <f t="shared" ref="P100:P102" si="150">N100*O100</f>
        <v>0</v>
      </c>
      <c r="Q100" s="54"/>
      <c r="R100" s="55"/>
      <c r="S100" s="56">
        <f t="shared" ref="S100:S102" si="151">Q100*R100</f>
        <v>0</v>
      </c>
      <c r="T100" s="54"/>
      <c r="U100" s="55"/>
      <c r="V100" s="56">
        <f t="shared" ref="V100:V102" si="152">T100*U100</f>
        <v>0</v>
      </c>
      <c r="W100" s="57">
        <f>G100+M100+S100</f>
        <v>0</v>
      </c>
      <c r="X100" s="283">
        <f t="shared" si="145"/>
        <v>0</v>
      </c>
      <c r="Y100" s="283">
        <f t="shared" si="138"/>
        <v>0</v>
      </c>
      <c r="Z100" s="290" t="e">
        <f t="shared" si="146"/>
        <v>#DIV/0!</v>
      </c>
      <c r="AA100" s="246"/>
      <c r="AB100" s="59"/>
      <c r="AC100" s="59"/>
      <c r="AD100" s="59"/>
      <c r="AE100" s="59"/>
      <c r="AF100" s="59"/>
      <c r="AG100" s="59"/>
    </row>
    <row r="101" spans="1:33" s="184" customFormat="1" ht="30" hidden="1" customHeight="1" x14ac:dyDescent="0.2">
      <c r="A101" s="50" t="s">
        <v>20</v>
      </c>
      <c r="B101" s="51" t="s">
        <v>133</v>
      </c>
      <c r="C101" s="96" t="s">
        <v>132</v>
      </c>
      <c r="D101" s="108" t="s">
        <v>55</v>
      </c>
      <c r="E101" s="54"/>
      <c r="F101" s="55"/>
      <c r="G101" s="56">
        <f t="shared" si="147"/>
        <v>0</v>
      </c>
      <c r="H101" s="54"/>
      <c r="I101" s="55"/>
      <c r="J101" s="56">
        <f t="shared" si="148"/>
        <v>0</v>
      </c>
      <c r="K101" s="54"/>
      <c r="L101" s="55"/>
      <c r="M101" s="56">
        <f t="shared" si="149"/>
        <v>0</v>
      </c>
      <c r="N101" s="54"/>
      <c r="O101" s="55"/>
      <c r="P101" s="56">
        <f t="shared" si="150"/>
        <v>0</v>
      </c>
      <c r="Q101" s="54"/>
      <c r="R101" s="55"/>
      <c r="S101" s="56">
        <f t="shared" si="151"/>
        <v>0</v>
      </c>
      <c r="T101" s="54"/>
      <c r="U101" s="55"/>
      <c r="V101" s="56">
        <f t="shared" si="152"/>
        <v>0</v>
      </c>
      <c r="W101" s="57">
        <f>G101+M101+S101</f>
        <v>0</v>
      </c>
      <c r="X101" s="283">
        <f t="shared" si="145"/>
        <v>0</v>
      </c>
      <c r="Y101" s="283">
        <f t="shared" si="138"/>
        <v>0</v>
      </c>
      <c r="Z101" s="290" t="e">
        <f t="shared" si="146"/>
        <v>#DIV/0!</v>
      </c>
      <c r="AA101" s="246"/>
      <c r="AB101" s="59"/>
      <c r="AC101" s="59"/>
      <c r="AD101" s="59"/>
      <c r="AE101" s="59"/>
      <c r="AF101" s="59"/>
      <c r="AG101" s="59"/>
    </row>
    <row r="102" spans="1:33" s="184" customFormat="1" ht="30" hidden="1" customHeight="1" thickBot="1" x14ac:dyDescent="0.25">
      <c r="A102" s="60" t="s">
        <v>20</v>
      </c>
      <c r="B102" s="61" t="s">
        <v>134</v>
      </c>
      <c r="C102" s="88" t="s">
        <v>132</v>
      </c>
      <c r="D102" s="110" t="s">
        <v>55</v>
      </c>
      <c r="E102" s="63"/>
      <c r="F102" s="64"/>
      <c r="G102" s="65">
        <f t="shared" si="147"/>
        <v>0</v>
      </c>
      <c r="H102" s="63"/>
      <c r="I102" s="64"/>
      <c r="J102" s="65">
        <f t="shared" si="148"/>
        <v>0</v>
      </c>
      <c r="K102" s="63"/>
      <c r="L102" s="64"/>
      <c r="M102" s="65">
        <f t="shared" si="149"/>
        <v>0</v>
      </c>
      <c r="N102" s="63"/>
      <c r="O102" s="64"/>
      <c r="P102" s="65">
        <f t="shared" si="150"/>
        <v>0</v>
      </c>
      <c r="Q102" s="63"/>
      <c r="R102" s="64"/>
      <c r="S102" s="65">
        <f t="shared" si="151"/>
        <v>0</v>
      </c>
      <c r="T102" s="63"/>
      <c r="U102" s="64"/>
      <c r="V102" s="65">
        <f t="shared" si="152"/>
        <v>0</v>
      </c>
      <c r="W102" s="66">
        <f>G102+M102+S102</f>
        <v>0</v>
      </c>
      <c r="X102" s="283">
        <f t="shared" si="145"/>
        <v>0</v>
      </c>
      <c r="Y102" s="283">
        <f t="shared" si="138"/>
        <v>0</v>
      </c>
      <c r="Z102" s="290" t="e">
        <f t="shared" si="146"/>
        <v>#DIV/0!</v>
      </c>
      <c r="AA102" s="255"/>
      <c r="AB102" s="59"/>
      <c r="AC102" s="59"/>
      <c r="AD102" s="59"/>
      <c r="AE102" s="59"/>
      <c r="AF102" s="59"/>
      <c r="AG102" s="59"/>
    </row>
    <row r="103" spans="1:33" ht="30" hidden="1" customHeight="1" x14ac:dyDescent="0.2">
      <c r="A103" s="206" t="s">
        <v>18</v>
      </c>
      <c r="B103" s="207" t="s">
        <v>135</v>
      </c>
      <c r="C103" s="211" t="s">
        <v>136</v>
      </c>
      <c r="D103" s="209"/>
      <c r="E103" s="276">
        <f>SUM(E104:E106)</f>
        <v>0</v>
      </c>
      <c r="F103" s="70"/>
      <c r="G103" s="71">
        <f>SUM(G104:G106)</f>
        <v>0</v>
      </c>
      <c r="H103" s="276">
        <f>SUM(H104:H106)</f>
        <v>0</v>
      </c>
      <c r="I103" s="70"/>
      <c r="J103" s="71">
        <f>SUM(J104:J106)</f>
        <v>0</v>
      </c>
      <c r="K103" s="276">
        <f>SUM(K104:K106)</f>
        <v>0</v>
      </c>
      <c r="L103" s="70"/>
      <c r="M103" s="71">
        <f>SUM(M104:M106)</f>
        <v>0</v>
      </c>
      <c r="N103" s="276">
        <f>SUM(N104:N106)</f>
        <v>0</v>
      </c>
      <c r="O103" s="70"/>
      <c r="P103" s="71">
        <f>SUM(P104:P106)</f>
        <v>0</v>
      </c>
      <c r="Q103" s="276">
        <f>SUM(Q104:Q106)</f>
        <v>0</v>
      </c>
      <c r="R103" s="70"/>
      <c r="S103" s="71">
        <f>SUM(S104:S106)</f>
        <v>0</v>
      </c>
      <c r="T103" s="276">
        <f>SUM(T104:T106)</f>
        <v>0</v>
      </c>
      <c r="U103" s="70"/>
      <c r="V103" s="71">
        <f>SUM(V104:V106)</f>
        <v>0</v>
      </c>
      <c r="W103" s="72">
        <f>SUM(W104:W106)</f>
        <v>0</v>
      </c>
      <c r="X103" s="72">
        <f>SUM(X104:X106)</f>
        <v>0</v>
      </c>
      <c r="Y103" s="72">
        <f t="shared" si="138"/>
        <v>0</v>
      </c>
      <c r="Z103" s="72" t="e">
        <f>Y103/W103</f>
        <v>#DIV/0!</v>
      </c>
      <c r="AA103" s="256"/>
      <c r="AB103" s="59"/>
      <c r="AC103" s="59"/>
      <c r="AD103" s="59"/>
      <c r="AE103" s="59"/>
      <c r="AF103" s="59"/>
      <c r="AG103" s="59"/>
    </row>
    <row r="104" spans="1:33" ht="30" hidden="1" customHeight="1" x14ac:dyDescent="0.2">
      <c r="A104" s="50" t="s">
        <v>20</v>
      </c>
      <c r="B104" s="208" t="s">
        <v>137</v>
      </c>
      <c r="C104" s="212" t="s">
        <v>61</v>
      </c>
      <c r="D104" s="210" t="s">
        <v>62</v>
      </c>
      <c r="E104" s="54"/>
      <c r="F104" s="55"/>
      <c r="G104" s="56">
        <f t="shared" ref="G104:G106" si="153">E104*F104</f>
        <v>0</v>
      </c>
      <c r="H104" s="54"/>
      <c r="I104" s="55"/>
      <c r="J104" s="56">
        <f t="shared" ref="J104:J106" si="154">H104*I104</f>
        <v>0</v>
      </c>
      <c r="K104" s="54"/>
      <c r="L104" s="55"/>
      <c r="M104" s="56">
        <f>K104*L104</f>
        <v>0</v>
      </c>
      <c r="N104" s="54"/>
      <c r="O104" s="55"/>
      <c r="P104" s="56">
        <f>N104*O104</f>
        <v>0</v>
      </c>
      <c r="Q104" s="54"/>
      <c r="R104" s="55"/>
      <c r="S104" s="56">
        <f t="shared" ref="S104:S106" si="155">Q104*R104</f>
        <v>0</v>
      </c>
      <c r="T104" s="54"/>
      <c r="U104" s="55"/>
      <c r="V104" s="56">
        <f t="shared" ref="V104:V106" si="156">T104*U104</f>
        <v>0</v>
      </c>
      <c r="W104" s="57">
        <f>G104+M104+S104</f>
        <v>0</v>
      </c>
      <c r="X104" s="283">
        <f t="shared" si="145"/>
        <v>0</v>
      </c>
      <c r="Y104" s="283">
        <f t="shared" si="138"/>
        <v>0</v>
      </c>
      <c r="Z104" s="290" t="e">
        <f t="shared" si="146"/>
        <v>#DIV/0!</v>
      </c>
      <c r="AA104" s="246"/>
      <c r="AB104" s="58"/>
      <c r="AC104" s="59"/>
      <c r="AD104" s="59"/>
      <c r="AE104" s="59"/>
      <c r="AF104" s="59"/>
      <c r="AG104" s="59"/>
    </row>
    <row r="105" spans="1:33" ht="30" hidden="1" customHeight="1" x14ac:dyDescent="0.2">
      <c r="A105" s="50" t="s">
        <v>20</v>
      </c>
      <c r="B105" s="208" t="s">
        <v>138</v>
      </c>
      <c r="C105" s="212" t="s">
        <v>61</v>
      </c>
      <c r="D105" s="210" t="s">
        <v>62</v>
      </c>
      <c r="E105" s="54"/>
      <c r="F105" s="55"/>
      <c r="G105" s="56">
        <f t="shared" si="153"/>
        <v>0</v>
      </c>
      <c r="H105" s="54"/>
      <c r="I105" s="55"/>
      <c r="J105" s="56">
        <f t="shared" si="154"/>
        <v>0</v>
      </c>
      <c r="K105" s="54"/>
      <c r="L105" s="55"/>
      <c r="M105" s="56">
        <f t="shared" ref="M105:M106" si="157">K105*L105</f>
        <v>0</v>
      </c>
      <c r="N105" s="54"/>
      <c r="O105" s="55"/>
      <c r="P105" s="56">
        <f t="shared" ref="P105:P106" si="158">N105*O105</f>
        <v>0</v>
      </c>
      <c r="Q105" s="54"/>
      <c r="R105" s="55"/>
      <c r="S105" s="56">
        <f t="shared" si="155"/>
        <v>0</v>
      </c>
      <c r="T105" s="54"/>
      <c r="U105" s="55"/>
      <c r="V105" s="56">
        <f t="shared" si="156"/>
        <v>0</v>
      </c>
      <c r="W105" s="57">
        <f>G105+M105+S105</f>
        <v>0</v>
      </c>
      <c r="X105" s="283">
        <f t="shared" si="145"/>
        <v>0</v>
      </c>
      <c r="Y105" s="283">
        <f t="shared" si="138"/>
        <v>0</v>
      </c>
      <c r="Z105" s="290" t="e">
        <f t="shared" si="146"/>
        <v>#DIV/0!</v>
      </c>
      <c r="AA105" s="246"/>
      <c r="AB105" s="59"/>
      <c r="AC105" s="59"/>
      <c r="AD105" s="59"/>
      <c r="AE105" s="59"/>
      <c r="AF105" s="59"/>
      <c r="AG105" s="59"/>
    </row>
    <row r="106" spans="1:33" ht="30" hidden="1" customHeight="1" thickBot="1" x14ac:dyDescent="0.25">
      <c r="A106" s="60" t="s">
        <v>20</v>
      </c>
      <c r="B106" s="231" t="s">
        <v>139</v>
      </c>
      <c r="C106" s="232" t="s">
        <v>61</v>
      </c>
      <c r="D106" s="210" t="s">
        <v>62</v>
      </c>
      <c r="E106" s="75"/>
      <c r="F106" s="76"/>
      <c r="G106" s="77">
        <f t="shared" si="153"/>
        <v>0</v>
      </c>
      <c r="H106" s="75"/>
      <c r="I106" s="76"/>
      <c r="J106" s="77">
        <f t="shared" si="154"/>
        <v>0</v>
      </c>
      <c r="K106" s="75"/>
      <c r="L106" s="76"/>
      <c r="M106" s="77">
        <f t="shared" si="157"/>
        <v>0</v>
      </c>
      <c r="N106" s="75"/>
      <c r="O106" s="76"/>
      <c r="P106" s="77">
        <f t="shared" si="158"/>
        <v>0</v>
      </c>
      <c r="Q106" s="75"/>
      <c r="R106" s="76"/>
      <c r="S106" s="77">
        <f t="shared" si="155"/>
        <v>0</v>
      </c>
      <c r="T106" s="75"/>
      <c r="U106" s="76"/>
      <c r="V106" s="77">
        <f t="shared" si="156"/>
        <v>0</v>
      </c>
      <c r="W106" s="66">
        <f>G106+M106+S106</f>
        <v>0</v>
      </c>
      <c r="X106" s="283">
        <f t="shared" si="145"/>
        <v>0</v>
      </c>
      <c r="Y106" s="283">
        <f t="shared" si="138"/>
        <v>0</v>
      </c>
      <c r="Z106" s="290" t="e">
        <f t="shared" si="146"/>
        <v>#DIV/0!</v>
      </c>
      <c r="AA106" s="257"/>
      <c r="AB106" s="59"/>
      <c r="AC106" s="59"/>
      <c r="AD106" s="59"/>
      <c r="AE106" s="59"/>
      <c r="AF106" s="59"/>
      <c r="AG106" s="59"/>
    </row>
    <row r="107" spans="1:33" ht="39.75" hidden="1" customHeight="1" thickBot="1" x14ac:dyDescent="0.25">
      <c r="A107" s="424" t="s">
        <v>257</v>
      </c>
      <c r="B107" s="425"/>
      <c r="C107" s="425"/>
      <c r="D107" s="426"/>
      <c r="E107" s="90"/>
      <c r="F107" s="90"/>
      <c r="G107" s="89">
        <f>G95+G99+G103</f>
        <v>0</v>
      </c>
      <c r="H107" s="90"/>
      <c r="I107" s="90"/>
      <c r="J107" s="89">
        <f>J95+J99+J103</f>
        <v>0</v>
      </c>
      <c r="K107" s="90"/>
      <c r="L107" s="90"/>
      <c r="M107" s="89">
        <f>M95+M99+M103</f>
        <v>0</v>
      </c>
      <c r="N107" s="90"/>
      <c r="O107" s="90"/>
      <c r="P107" s="89">
        <f>P95+P99+P103</f>
        <v>0</v>
      </c>
      <c r="Q107" s="90"/>
      <c r="R107" s="90"/>
      <c r="S107" s="89">
        <f>S95+S99+S103</f>
        <v>0</v>
      </c>
      <c r="T107" s="90"/>
      <c r="U107" s="90"/>
      <c r="V107" s="89">
        <f>V95+V99+V103</f>
        <v>0</v>
      </c>
      <c r="W107" s="98">
        <f>W95+W99+W103</f>
        <v>0</v>
      </c>
      <c r="X107" s="98">
        <f>X95+X99+X103</f>
        <v>0</v>
      </c>
      <c r="Y107" s="98">
        <f t="shared" si="138"/>
        <v>0</v>
      </c>
      <c r="Z107" s="98" t="e">
        <f>Y107/W107</f>
        <v>#DIV/0!</v>
      </c>
      <c r="AA107" s="259"/>
      <c r="AC107" s="5"/>
      <c r="AD107" s="5"/>
      <c r="AE107" s="5"/>
      <c r="AF107" s="5"/>
      <c r="AG107" s="5"/>
    </row>
    <row r="108" spans="1:33" ht="30" customHeight="1" thickBot="1" x14ac:dyDescent="0.25">
      <c r="A108" s="120" t="s">
        <v>17</v>
      </c>
      <c r="B108" s="121">
        <v>6</v>
      </c>
      <c r="C108" s="122" t="s">
        <v>140</v>
      </c>
      <c r="D108" s="11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40"/>
      <c r="X108" s="40"/>
      <c r="Y108" s="288"/>
      <c r="Z108" s="40"/>
      <c r="AA108" s="253"/>
      <c r="AB108" s="5"/>
      <c r="AC108" s="5"/>
      <c r="AD108" s="5"/>
      <c r="AE108" s="5"/>
      <c r="AF108" s="5"/>
      <c r="AG108" s="5"/>
    </row>
    <row r="109" spans="1:33" ht="30" customHeight="1" x14ac:dyDescent="0.2">
      <c r="A109" s="41" t="s">
        <v>18</v>
      </c>
      <c r="B109" s="80" t="s">
        <v>141</v>
      </c>
      <c r="C109" s="123" t="s">
        <v>142</v>
      </c>
      <c r="D109" s="44"/>
      <c r="E109" s="45">
        <f>SUM(E110:E112)</f>
        <v>9</v>
      </c>
      <c r="F109" s="46"/>
      <c r="G109" s="47">
        <f>SUM(G110:G112)</f>
        <v>2920</v>
      </c>
      <c r="H109" s="45">
        <f>SUM(H110:H112)</f>
        <v>9</v>
      </c>
      <c r="I109" s="46"/>
      <c r="J109" s="47">
        <f>SUM(J110:J112)</f>
        <v>2898.18</v>
      </c>
      <c r="K109" s="45">
        <f>SUM(K110:K112)</f>
        <v>0</v>
      </c>
      <c r="L109" s="46"/>
      <c r="M109" s="47">
        <f>SUM(M110:M112)</f>
        <v>0</v>
      </c>
      <c r="N109" s="45">
        <f>SUM(N110:N112)</f>
        <v>0</v>
      </c>
      <c r="O109" s="46"/>
      <c r="P109" s="47">
        <f>SUM(P110:P112)</f>
        <v>0</v>
      </c>
      <c r="Q109" s="45">
        <f>SUM(Q110:Q112)</f>
        <v>0</v>
      </c>
      <c r="R109" s="46"/>
      <c r="S109" s="47">
        <f>SUM(S110:S112)</f>
        <v>0</v>
      </c>
      <c r="T109" s="45">
        <f>SUM(T110:T112)</f>
        <v>0</v>
      </c>
      <c r="U109" s="46"/>
      <c r="V109" s="47">
        <f>SUM(V110:V112)</f>
        <v>0</v>
      </c>
      <c r="W109" s="47">
        <f>SUM(W110:W112)</f>
        <v>2920</v>
      </c>
      <c r="X109" s="47">
        <f>SUM(X110:X112)</f>
        <v>2898.18</v>
      </c>
      <c r="Y109" s="47">
        <f t="shared" si="138"/>
        <v>21.820000000000164</v>
      </c>
      <c r="Z109" s="285">
        <f>Y109/W109</f>
        <v>7.4726027397260834E-3</v>
      </c>
      <c r="AA109" s="254"/>
      <c r="AB109" s="49"/>
      <c r="AC109" s="49"/>
      <c r="AD109" s="49"/>
      <c r="AE109" s="49"/>
      <c r="AF109" s="49"/>
      <c r="AG109" s="49"/>
    </row>
    <row r="110" spans="1:33" ht="30" customHeight="1" x14ac:dyDescent="0.2">
      <c r="A110" s="50" t="s">
        <v>20</v>
      </c>
      <c r="B110" s="51" t="s">
        <v>143</v>
      </c>
      <c r="C110" s="96" t="s">
        <v>340</v>
      </c>
      <c r="D110" s="53" t="s">
        <v>55</v>
      </c>
      <c r="E110" s="54">
        <v>1</v>
      </c>
      <c r="F110" s="55">
        <v>1640</v>
      </c>
      <c r="G110" s="56">
        <f t="shared" ref="G110:G112" si="159">E110*F110</f>
        <v>1640</v>
      </c>
      <c r="H110" s="54">
        <v>1</v>
      </c>
      <c r="I110" s="55">
        <v>1754.34</v>
      </c>
      <c r="J110" s="56">
        <f t="shared" ref="J110:J112" si="160">H110*I110</f>
        <v>1754.34</v>
      </c>
      <c r="K110" s="54"/>
      <c r="L110" s="55"/>
      <c r="M110" s="56">
        <f t="shared" ref="M110:M112" si="161">K110*L110</f>
        <v>0</v>
      </c>
      <c r="N110" s="54"/>
      <c r="O110" s="55"/>
      <c r="P110" s="56">
        <f t="shared" ref="P110:P112" si="162">N110*O110</f>
        <v>0</v>
      </c>
      <c r="Q110" s="54"/>
      <c r="R110" s="55"/>
      <c r="S110" s="56">
        <f t="shared" ref="S110:S112" si="163">Q110*R110</f>
        <v>0</v>
      </c>
      <c r="T110" s="54"/>
      <c r="U110" s="55"/>
      <c r="V110" s="56">
        <f t="shared" ref="V110:V112" si="164">T110*U110</f>
        <v>0</v>
      </c>
      <c r="W110" s="57">
        <f t="shared" ref="W110:W116" si="165">G110+M110+S110</f>
        <v>1640</v>
      </c>
      <c r="X110" s="283">
        <f t="shared" ref="X110:X120" si="166">J110+P110+V110</f>
        <v>1754.34</v>
      </c>
      <c r="Y110" s="283">
        <f t="shared" si="138"/>
        <v>-114.33999999999992</v>
      </c>
      <c r="Z110" s="290">
        <f t="shared" ref="Z110:Z120" si="167">Y110/W110</f>
        <v>-6.9719512195121902E-2</v>
      </c>
      <c r="AA110" s="246"/>
      <c r="AB110" s="59"/>
      <c r="AC110" s="59"/>
      <c r="AD110" s="59"/>
      <c r="AE110" s="59"/>
      <c r="AF110" s="59"/>
      <c r="AG110" s="59"/>
    </row>
    <row r="111" spans="1:33" ht="30" customHeight="1" thickBot="1" x14ac:dyDescent="0.25">
      <c r="A111" s="50" t="s">
        <v>20</v>
      </c>
      <c r="B111" s="51" t="s">
        <v>145</v>
      </c>
      <c r="C111" s="96" t="s">
        <v>341</v>
      </c>
      <c r="D111" s="53" t="s">
        <v>55</v>
      </c>
      <c r="E111" s="54">
        <v>8</v>
      </c>
      <c r="F111" s="55">
        <v>160</v>
      </c>
      <c r="G111" s="56">
        <f t="shared" si="159"/>
        <v>1280</v>
      </c>
      <c r="H111" s="54">
        <v>8</v>
      </c>
      <c r="I111" s="55">
        <v>142.97999999999999</v>
      </c>
      <c r="J111" s="56">
        <f t="shared" si="160"/>
        <v>1143.8399999999999</v>
      </c>
      <c r="K111" s="54"/>
      <c r="L111" s="55"/>
      <c r="M111" s="56">
        <f t="shared" si="161"/>
        <v>0</v>
      </c>
      <c r="N111" s="54"/>
      <c r="O111" s="55"/>
      <c r="P111" s="56">
        <f t="shared" si="162"/>
        <v>0</v>
      </c>
      <c r="Q111" s="54"/>
      <c r="R111" s="55"/>
      <c r="S111" s="56">
        <f t="shared" si="163"/>
        <v>0</v>
      </c>
      <c r="T111" s="54"/>
      <c r="U111" s="55"/>
      <c r="V111" s="56">
        <f t="shared" si="164"/>
        <v>0</v>
      </c>
      <c r="W111" s="57">
        <f t="shared" si="165"/>
        <v>1280</v>
      </c>
      <c r="X111" s="283">
        <f t="shared" si="166"/>
        <v>1143.8399999999999</v>
      </c>
      <c r="Y111" s="283">
        <f t="shared" si="138"/>
        <v>136.16000000000008</v>
      </c>
      <c r="Z111" s="290">
        <f t="shared" si="167"/>
        <v>0.10637500000000007</v>
      </c>
      <c r="AA111" s="246"/>
      <c r="AB111" s="59"/>
      <c r="AC111" s="59"/>
      <c r="AD111" s="59"/>
      <c r="AE111" s="59"/>
      <c r="AF111" s="59"/>
      <c r="AG111" s="59"/>
    </row>
    <row r="112" spans="1:33" ht="30" hidden="1" customHeight="1" thickBot="1" x14ac:dyDescent="0.25">
      <c r="A112" s="60" t="s">
        <v>20</v>
      </c>
      <c r="B112" s="61" t="s">
        <v>146</v>
      </c>
      <c r="C112" s="88" t="s">
        <v>144</v>
      </c>
      <c r="D112" s="62" t="s">
        <v>55</v>
      </c>
      <c r="E112" s="63"/>
      <c r="F112" s="64"/>
      <c r="G112" s="65">
        <f t="shared" si="159"/>
        <v>0</v>
      </c>
      <c r="H112" s="63"/>
      <c r="I112" s="64"/>
      <c r="J112" s="65">
        <f t="shared" si="160"/>
        <v>0</v>
      </c>
      <c r="K112" s="63"/>
      <c r="L112" s="64"/>
      <c r="M112" s="65">
        <f t="shared" si="161"/>
        <v>0</v>
      </c>
      <c r="N112" s="63"/>
      <c r="O112" s="64"/>
      <c r="P112" s="65">
        <f t="shared" si="162"/>
        <v>0</v>
      </c>
      <c r="Q112" s="63"/>
      <c r="R112" s="64"/>
      <c r="S112" s="65">
        <f t="shared" si="163"/>
        <v>0</v>
      </c>
      <c r="T112" s="63"/>
      <c r="U112" s="64"/>
      <c r="V112" s="65">
        <f t="shared" si="164"/>
        <v>0</v>
      </c>
      <c r="W112" s="66">
        <f t="shared" si="165"/>
        <v>0</v>
      </c>
      <c r="X112" s="283">
        <f t="shared" si="166"/>
        <v>0</v>
      </c>
      <c r="Y112" s="283">
        <f t="shared" si="138"/>
        <v>0</v>
      </c>
      <c r="Z112" s="290" t="e">
        <f t="shared" si="167"/>
        <v>#DIV/0!</v>
      </c>
      <c r="AA112" s="255"/>
      <c r="AB112" s="59"/>
      <c r="AC112" s="59"/>
      <c r="AD112" s="59"/>
      <c r="AE112" s="59"/>
      <c r="AF112" s="59"/>
      <c r="AG112" s="59"/>
    </row>
    <row r="113" spans="1:33" ht="30" hidden="1" customHeight="1" x14ac:dyDescent="0.2">
      <c r="A113" s="41" t="s">
        <v>17</v>
      </c>
      <c r="B113" s="80" t="s">
        <v>147</v>
      </c>
      <c r="C113" s="124" t="s">
        <v>148</v>
      </c>
      <c r="D113" s="68"/>
      <c r="E113" s="69">
        <f>SUM(E114:E116)</f>
        <v>0</v>
      </c>
      <c r="F113" s="70"/>
      <c r="G113" s="71">
        <f>SUM(G114:G116)</f>
        <v>0</v>
      </c>
      <c r="H113" s="69">
        <f>SUM(H114:H116)</f>
        <v>0</v>
      </c>
      <c r="I113" s="70"/>
      <c r="J113" s="71">
        <f>SUM(J114:J116)</f>
        <v>0</v>
      </c>
      <c r="K113" s="69">
        <f>SUM(K114:K116)</f>
        <v>0</v>
      </c>
      <c r="L113" s="70"/>
      <c r="M113" s="71">
        <f>SUM(M114:M116)</f>
        <v>0</v>
      </c>
      <c r="N113" s="69">
        <f>SUM(N114:N116)</f>
        <v>0</v>
      </c>
      <c r="O113" s="70"/>
      <c r="P113" s="71">
        <f>SUM(P114:P116)</f>
        <v>0</v>
      </c>
      <c r="Q113" s="69">
        <f>SUM(Q114:Q116)</f>
        <v>0</v>
      </c>
      <c r="R113" s="70"/>
      <c r="S113" s="71">
        <f>SUM(S114:S116)</f>
        <v>0</v>
      </c>
      <c r="T113" s="69">
        <f>SUM(T114:T116)</f>
        <v>0</v>
      </c>
      <c r="U113" s="70"/>
      <c r="V113" s="71">
        <f>SUM(V114:V116)</f>
        <v>0</v>
      </c>
      <c r="W113" s="71">
        <f>SUM(W114:W116)</f>
        <v>0</v>
      </c>
      <c r="X113" s="71">
        <f>SUM(X114:X116)</f>
        <v>0</v>
      </c>
      <c r="Y113" s="71">
        <f t="shared" si="138"/>
        <v>0</v>
      </c>
      <c r="Z113" s="71" t="e">
        <f>Y113/W113</f>
        <v>#DIV/0!</v>
      </c>
      <c r="AA113" s="256"/>
      <c r="AB113" s="49"/>
      <c r="AC113" s="49"/>
      <c r="AD113" s="49"/>
      <c r="AE113" s="49"/>
      <c r="AF113" s="49"/>
      <c r="AG113" s="49"/>
    </row>
    <row r="114" spans="1:33" ht="30" hidden="1" customHeight="1" x14ac:dyDescent="0.2">
      <c r="A114" s="50" t="s">
        <v>20</v>
      </c>
      <c r="B114" s="51" t="s">
        <v>149</v>
      </c>
      <c r="C114" s="96" t="s">
        <v>144</v>
      </c>
      <c r="D114" s="53" t="s">
        <v>55</v>
      </c>
      <c r="E114" s="54"/>
      <c r="F114" s="55"/>
      <c r="G114" s="56">
        <f t="shared" ref="G114:G116" si="168">E114*F114</f>
        <v>0</v>
      </c>
      <c r="H114" s="54"/>
      <c r="I114" s="55"/>
      <c r="J114" s="56">
        <f t="shared" ref="J114:J116" si="169">H114*I114</f>
        <v>0</v>
      </c>
      <c r="K114" s="54"/>
      <c r="L114" s="55"/>
      <c r="M114" s="56">
        <f t="shared" ref="M114:M116" si="170">K114*L114</f>
        <v>0</v>
      </c>
      <c r="N114" s="54"/>
      <c r="O114" s="55"/>
      <c r="P114" s="56">
        <f t="shared" ref="P114:P116" si="171">N114*O114</f>
        <v>0</v>
      </c>
      <c r="Q114" s="54"/>
      <c r="R114" s="55"/>
      <c r="S114" s="56">
        <f t="shared" ref="S114:S116" si="172">Q114*R114</f>
        <v>0</v>
      </c>
      <c r="T114" s="54"/>
      <c r="U114" s="55"/>
      <c r="V114" s="56">
        <f t="shared" ref="V114:V116" si="173">T114*U114</f>
        <v>0</v>
      </c>
      <c r="W114" s="57">
        <f t="shared" si="165"/>
        <v>0</v>
      </c>
      <c r="X114" s="283">
        <f t="shared" si="166"/>
        <v>0</v>
      </c>
      <c r="Y114" s="283">
        <f t="shared" si="138"/>
        <v>0</v>
      </c>
      <c r="Z114" s="290" t="e">
        <f t="shared" si="167"/>
        <v>#DIV/0!</v>
      </c>
      <c r="AA114" s="246"/>
      <c r="AB114" s="59"/>
      <c r="AC114" s="59"/>
      <c r="AD114" s="59"/>
      <c r="AE114" s="59"/>
      <c r="AF114" s="59"/>
      <c r="AG114" s="59"/>
    </row>
    <row r="115" spans="1:33" ht="30" hidden="1" customHeight="1" x14ac:dyDescent="0.2">
      <c r="A115" s="50" t="s">
        <v>20</v>
      </c>
      <c r="B115" s="51" t="s">
        <v>150</v>
      </c>
      <c r="C115" s="96" t="s">
        <v>144</v>
      </c>
      <c r="D115" s="53" t="s">
        <v>55</v>
      </c>
      <c r="E115" s="54"/>
      <c r="F115" s="55"/>
      <c r="G115" s="56">
        <f t="shared" si="168"/>
        <v>0</v>
      </c>
      <c r="H115" s="54"/>
      <c r="I115" s="55"/>
      <c r="J115" s="56">
        <f t="shared" si="169"/>
        <v>0</v>
      </c>
      <c r="K115" s="54"/>
      <c r="L115" s="55"/>
      <c r="M115" s="56">
        <f t="shared" si="170"/>
        <v>0</v>
      </c>
      <c r="N115" s="54"/>
      <c r="O115" s="55"/>
      <c r="P115" s="56">
        <f t="shared" si="171"/>
        <v>0</v>
      </c>
      <c r="Q115" s="54"/>
      <c r="R115" s="55"/>
      <c r="S115" s="56">
        <f t="shared" si="172"/>
        <v>0</v>
      </c>
      <c r="T115" s="54"/>
      <c r="U115" s="55"/>
      <c r="V115" s="56">
        <f t="shared" si="173"/>
        <v>0</v>
      </c>
      <c r="W115" s="57">
        <f t="shared" si="165"/>
        <v>0</v>
      </c>
      <c r="X115" s="283">
        <f t="shared" si="166"/>
        <v>0</v>
      </c>
      <c r="Y115" s="283">
        <f t="shared" si="138"/>
        <v>0</v>
      </c>
      <c r="Z115" s="290" t="e">
        <f t="shared" si="167"/>
        <v>#DIV/0!</v>
      </c>
      <c r="AA115" s="246"/>
      <c r="AB115" s="59"/>
      <c r="AC115" s="59"/>
      <c r="AD115" s="59"/>
      <c r="AE115" s="59"/>
      <c r="AF115" s="59"/>
      <c r="AG115" s="59"/>
    </row>
    <row r="116" spans="1:33" ht="30" hidden="1" customHeight="1" thickBot="1" x14ac:dyDescent="0.25">
      <c r="A116" s="60" t="s">
        <v>20</v>
      </c>
      <c r="B116" s="61" t="s">
        <v>151</v>
      </c>
      <c r="C116" s="88" t="s">
        <v>144</v>
      </c>
      <c r="D116" s="62" t="s">
        <v>55</v>
      </c>
      <c r="E116" s="63"/>
      <c r="F116" s="64"/>
      <c r="G116" s="65">
        <f t="shared" si="168"/>
        <v>0</v>
      </c>
      <c r="H116" s="63"/>
      <c r="I116" s="64"/>
      <c r="J116" s="65">
        <f t="shared" si="169"/>
        <v>0</v>
      </c>
      <c r="K116" s="63"/>
      <c r="L116" s="64"/>
      <c r="M116" s="65">
        <f t="shared" si="170"/>
        <v>0</v>
      </c>
      <c r="N116" s="63"/>
      <c r="O116" s="64"/>
      <c r="P116" s="65">
        <f t="shared" si="171"/>
        <v>0</v>
      </c>
      <c r="Q116" s="63"/>
      <c r="R116" s="64"/>
      <c r="S116" s="65">
        <f t="shared" si="172"/>
        <v>0</v>
      </c>
      <c r="T116" s="63"/>
      <c r="U116" s="64"/>
      <c r="V116" s="65">
        <f t="shared" si="173"/>
        <v>0</v>
      </c>
      <c r="W116" s="66">
        <f t="shared" si="165"/>
        <v>0</v>
      </c>
      <c r="X116" s="283">
        <f t="shared" si="166"/>
        <v>0</v>
      </c>
      <c r="Y116" s="283">
        <f t="shared" si="138"/>
        <v>0</v>
      </c>
      <c r="Z116" s="290" t="e">
        <f t="shared" si="167"/>
        <v>#DIV/0!</v>
      </c>
      <c r="AA116" s="255"/>
      <c r="AB116" s="59"/>
      <c r="AC116" s="59"/>
      <c r="AD116" s="59"/>
      <c r="AE116" s="59"/>
      <c r="AF116" s="59"/>
      <c r="AG116" s="59"/>
    </row>
    <row r="117" spans="1:33" ht="30" hidden="1" customHeight="1" x14ac:dyDescent="0.2">
      <c r="A117" s="41" t="s">
        <v>17</v>
      </c>
      <c r="B117" s="80" t="s">
        <v>152</v>
      </c>
      <c r="C117" s="124" t="s">
        <v>153</v>
      </c>
      <c r="D117" s="68"/>
      <c r="E117" s="69">
        <f>SUM(E118:E120)</f>
        <v>0</v>
      </c>
      <c r="F117" s="70"/>
      <c r="G117" s="71">
        <f>SUM(G118:G120)</f>
        <v>0</v>
      </c>
      <c r="H117" s="69">
        <f>SUM(H118:H120)</f>
        <v>0</v>
      </c>
      <c r="I117" s="70"/>
      <c r="J117" s="71">
        <f>SUM(J118:J120)</f>
        <v>0</v>
      </c>
      <c r="K117" s="69">
        <f>SUM(K118:K120)</f>
        <v>0</v>
      </c>
      <c r="L117" s="70"/>
      <c r="M117" s="71">
        <f>SUM(M118:M120)</f>
        <v>0</v>
      </c>
      <c r="N117" s="69">
        <f>SUM(N118:N120)</f>
        <v>0</v>
      </c>
      <c r="O117" s="70"/>
      <c r="P117" s="71">
        <f>SUM(P118:P120)</f>
        <v>0</v>
      </c>
      <c r="Q117" s="69">
        <f>SUM(Q118:Q120)</f>
        <v>0</v>
      </c>
      <c r="R117" s="70"/>
      <c r="S117" s="71">
        <f>SUM(S118:S120)</f>
        <v>0</v>
      </c>
      <c r="T117" s="69">
        <f>SUM(T118:T120)</f>
        <v>0</v>
      </c>
      <c r="U117" s="70"/>
      <c r="V117" s="71">
        <f>SUM(V118:V120)</f>
        <v>0</v>
      </c>
      <c r="W117" s="71">
        <f>SUM(W118:W120)</f>
        <v>0</v>
      </c>
      <c r="X117" s="71">
        <f>SUM(X118:X120)</f>
        <v>0</v>
      </c>
      <c r="Y117" s="71">
        <f t="shared" si="138"/>
        <v>0</v>
      </c>
      <c r="Z117" s="71" t="e">
        <f>Y117/W117</f>
        <v>#DIV/0!</v>
      </c>
      <c r="AA117" s="256"/>
      <c r="AB117" s="49"/>
      <c r="AC117" s="49"/>
      <c r="AD117" s="49"/>
      <c r="AE117" s="49"/>
      <c r="AF117" s="49"/>
      <c r="AG117" s="49"/>
    </row>
    <row r="118" spans="1:33" ht="30" hidden="1" customHeight="1" x14ac:dyDescent="0.2">
      <c r="A118" s="50" t="s">
        <v>20</v>
      </c>
      <c r="B118" s="51" t="s">
        <v>154</v>
      </c>
      <c r="C118" s="96" t="s">
        <v>144</v>
      </c>
      <c r="D118" s="53" t="s">
        <v>55</v>
      </c>
      <c r="E118" s="54"/>
      <c r="F118" s="55"/>
      <c r="G118" s="56">
        <f t="shared" ref="G118:G120" si="174">E118*F118</f>
        <v>0</v>
      </c>
      <c r="H118" s="54"/>
      <c r="I118" s="55"/>
      <c r="J118" s="56">
        <f t="shared" ref="J118:J120" si="175">H118*I118</f>
        <v>0</v>
      </c>
      <c r="K118" s="54"/>
      <c r="L118" s="55"/>
      <c r="M118" s="56">
        <f t="shared" ref="M118:M120" si="176">K118*L118</f>
        <v>0</v>
      </c>
      <c r="N118" s="54"/>
      <c r="O118" s="55"/>
      <c r="P118" s="56">
        <f t="shared" ref="P118:P120" si="177">N118*O118</f>
        <v>0</v>
      </c>
      <c r="Q118" s="54"/>
      <c r="R118" s="55"/>
      <c r="S118" s="56">
        <f t="shared" ref="S118:S120" si="178">Q118*R118</f>
        <v>0</v>
      </c>
      <c r="T118" s="54"/>
      <c r="U118" s="55"/>
      <c r="V118" s="56">
        <f t="shared" ref="V118:V120" si="179">T118*U118</f>
        <v>0</v>
      </c>
      <c r="W118" s="57">
        <f>G118+M118+S118</f>
        <v>0</v>
      </c>
      <c r="X118" s="283">
        <f t="shared" si="166"/>
        <v>0</v>
      </c>
      <c r="Y118" s="283">
        <f t="shared" si="138"/>
        <v>0</v>
      </c>
      <c r="Z118" s="290" t="e">
        <f t="shared" si="167"/>
        <v>#DIV/0!</v>
      </c>
      <c r="AA118" s="246"/>
      <c r="AB118" s="59"/>
      <c r="AC118" s="59"/>
      <c r="AD118" s="59"/>
      <c r="AE118" s="59"/>
      <c r="AF118" s="59"/>
      <c r="AG118" s="59"/>
    </row>
    <row r="119" spans="1:33" ht="30" hidden="1" customHeight="1" x14ac:dyDescent="0.2">
      <c r="A119" s="50" t="s">
        <v>20</v>
      </c>
      <c r="B119" s="51" t="s">
        <v>155</v>
      </c>
      <c r="C119" s="96" t="s">
        <v>144</v>
      </c>
      <c r="D119" s="53" t="s">
        <v>55</v>
      </c>
      <c r="E119" s="54"/>
      <c r="F119" s="55"/>
      <c r="G119" s="56">
        <f t="shared" si="174"/>
        <v>0</v>
      </c>
      <c r="H119" s="54"/>
      <c r="I119" s="55"/>
      <c r="J119" s="56">
        <f t="shared" si="175"/>
        <v>0</v>
      </c>
      <c r="K119" s="54"/>
      <c r="L119" s="55"/>
      <c r="M119" s="56">
        <f t="shared" si="176"/>
        <v>0</v>
      </c>
      <c r="N119" s="54"/>
      <c r="O119" s="55"/>
      <c r="P119" s="56">
        <f t="shared" si="177"/>
        <v>0</v>
      </c>
      <c r="Q119" s="54"/>
      <c r="R119" s="55"/>
      <c r="S119" s="56">
        <f t="shared" si="178"/>
        <v>0</v>
      </c>
      <c r="T119" s="54"/>
      <c r="U119" s="55"/>
      <c r="V119" s="56">
        <f t="shared" si="179"/>
        <v>0</v>
      </c>
      <c r="W119" s="57">
        <f>G119+M119+S119</f>
        <v>0</v>
      </c>
      <c r="X119" s="283">
        <f t="shared" si="166"/>
        <v>0</v>
      </c>
      <c r="Y119" s="283">
        <f t="shared" si="138"/>
        <v>0</v>
      </c>
      <c r="Z119" s="290" t="e">
        <f t="shared" si="167"/>
        <v>#DIV/0!</v>
      </c>
      <c r="AA119" s="246"/>
      <c r="AB119" s="59"/>
      <c r="AC119" s="59"/>
      <c r="AD119" s="59"/>
      <c r="AE119" s="59"/>
      <c r="AF119" s="59"/>
      <c r="AG119" s="59"/>
    </row>
    <row r="120" spans="1:33" ht="30" hidden="1" customHeight="1" thickBot="1" x14ac:dyDescent="0.25">
      <c r="A120" s="60" t="s">
        <v>20</v>
      </c>
      <c r="B120" s="61" t="s">
        <v>156</v>
      </c>
      <c r="C120" s="88" t="s">
        <v>144</v>
      </c>
      <c r="D120" s="62" t="s">
        <v>55</v>
      </c>
      <c r="E120" s="75"/>
      <c r="F120" s="76"/>
      <c r="G120" s="77">
        <f t="shared" si="174"/>
        <v>0</v>
      </c>
      <c r="H120" s="75"/>
      <c r="I120" s="76"/>
      <c r="J120" s="77">
        <f t="shared" si="175"/>
        <v>0</v>
      </c>
      <c r="K120" s="75"/>
      <c r="L120" s="76"/>
      <c r="M120" s="77">
        <f t="shared" si="176"/>
        <v>0</v>
      </c>
      <c r="N120" s="75"/>
      <c r="O120" s="76"/>
      <c r="P120" s="77">
        <f t="shared" si="177"/>
        <v>0</v>
      </c>
      <c r="Q120" s="75"/>
      <c r="R120" s="76"/>
      <c r="S120" s="77">
        <f t="shared" si="178"/>
        <v>0</v>
      </c>
      <c r="T120" s="75"/>
      <c r="U120" s="76"/>
      <c r="V120" s="77">
        <f t="shared" si="179"/>
        <v>0</v>
      </c>
      <c r="W120" s="66">
        <f>G120+M120+S120</f>
        <v>0</v>
      </c>
      <c r="X120" s="283">
        <f t="shared" si="166"/>
        <v>0</v>
      </c>
      <c r="Y120" s="283">
        <f t="shared" si="138"/>
        <v>0</v>
      </c>
      <c r="Z120" s="290" t="e">
        <f t="shared" si="167"/>
        <v>#DIV/0!</v>
      </c>
      <c r="AA120" s="257"/>
      <c r="AB120" s="59"/>
      <c r="AC120" s="59"/>
      <c r="AD120" s="59"/>
      <c r="AE120" s="59"/>
      <c r="AF120" s="59"/>
      <c r="AG120" s="59"/>
    </row>
    <row r="121" spans="1:33" ht="30" customHeight="1" thickBot="1" x14ac:dyDescent="0.25">
      <c r="A121" s="111" t="s">
        <v>157</v>
      </c>
      <c r="B121" s="112"/>
      <c r="C121" s="113"/>
      <c r="D121" s="114"/>
      <c r="E121" s="115">
        <f>E117+E113+E109</f>
        <v>9</v>
      </c>
      <c r="F121" s="90"/>
      <c r="G121" s="89">
        <f>G117+G113+G109</f>
        <v>2920</v>
      </c>
      <c r="H121" s="115">
        <f>H117+H113+H109</f>
        <v>9</v>
      </c>
      <c r="I121" s="90"/>
      <c r="J121" s="89">
        <f>J117+J113+J109</f>
        <v>2898.18</v>
      </c>
      <c r="K121" s="91">
        <f>K117+K113+K109</f>
        <v>0</v>
      </c>
      <c r="L121" s="90"/>
      <c r="M121" s="89">
        <f>M117+M113+M109</f>
        <v>0</v>
      </c>
      <c r="N121" s="91">
        <f>N117+N113+N109</f>
        <v>0</v>
      </c>
      <c r="O121" s="90"/>
      <c r="P121" s="89">
        <f>P117+P113+P109</f>
        <v>0</v>
      </c>
      <c r="Q121" s="91">
        <f>Q117+Q113+Q109</f>
        <v>0</v>
      </c>
      <c r="R121" s="90"/>
      <c r="S121" s="89">
        <f>S117+S113+S109</f>
        <v>0</v>
      </c>
      <c r="T121" s="91">
        <f>T117+T113+T109</f>
        <v>0</v>
      </c>
      <c r="U121" s="90"/>
      <c r="V121" s="89">
        <f>V117+V113+V109</f>
        <v>0</v>
      </c>
      <c r="W121" s="98">
        <f>W117+W113+W109</f>
        <v>2920</v>
      </c>
      <c r="X121" s="98">
        <f>X117+X113+X109</f>
        <v>2898.18</v>
      </c>
      <c r="Y121" s="98">
        <f t="shared" si="138"/>
        <v>21.820000000000164</v>
      </c>
      <c r="Z121" s="98">
        <f>Y121/W121</f>
        <v>7.4726027397260834E-3</v>
      </c>
      <c r="AA121" s="259"/>
      <c r="AB121" s="5"/>
      <c r="AC121" s="5"/>
      <c r="AD121" s="5"/>
      <c r="AE121" s="5"/>
      <c r="AF121" s="5"/>
      <c r="AG121" s="5"/>
    </row>
    <row r="122" spans="1:33" ht="30" customHeight="1" thickBot="1" x14ac:dyDescent="0.25">
      <c r="A122" s="120" t="s">
        <v>17</v>
      </c>
      <c r="B122" s="93">
        <v>7</v>
      </c>
      <c r="C122" s="122" t="s">
        <v>158</v>
      </c>
      <c r="D122" s="11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40"/>
      <c r="X122" s="40"/>
      <c r="Y122" s="288"/>
      <c r="Z122" s="40"/>
      <c r="AA122" s="253"/>
      <c r="AB122" s="5"/>
      <c r="AC122" s="5"/>
      <c r="AD122" s="5"/>
      <c r="AE122" s="5"/>
      <c r="AF122" s="5"/>
      <c r="AG122" s="5"/>
    </row>
    <row r="123" spans="1:33" ht="30" hidden="1" customHeight="1" x14ac:dyDescent="0.2">
      <c r="A123" s="50" t="s">
        <v>20</v>
      </c>
      <c r="B123" s="51" t="s">
        <v>159</v>
      </c>
      <c r="C123" s="96" t="s">
        <v>160</v>
      </c>
      <c r="D123" s="53" t="s">
        <v>55</v>
      </c>
      <c r="E123" s="54"/>
      <c r="F123" s="55"/>
      <c r="G123" s="56">
        <f t="shared" ref="G123:G133" si="180">E123*F123</f>
        <v>0</v>
      </c>
      <c r="H123" s="54"/>
      <c r="I123" s="55"/>
      <c r="J123" s="56">
        <f t="shared" ref="J123:J133" si="181">H123*I123</f>
        <v>0</v>
      </c>
      <c r="K123" s="54"/>
      <c r="L123" s="55"/>
      <c r="M123" s="56">
        <f t="shared" ref="M123:M133" si="182">K123*L123</f>
        <v>0</v>
      </c>
      <c r="N123" s="54"/>
      <c r="O123" s="55"/>
      <c r="P123" s="56">
        <f t="shared" ref="P123:P133" si="183">N123*O123</f>
        <v>0</v>
      </c>
      <c r="Q123" s="54"/>
      <c r="R123" s="55"/>
      <c r="S123" s="56">
        <f t="shared" ref="S123:S133" si="184">Q123*R123</f>
        <v>0</v>
      </c>
      <c r="T123" s="54"/>
      <c r="U123" s="55"/>
      <c r="V123" s="56">
        <f t="shared" ref="V123:V133" si="185">T123*U123</f>
        <v>0</v>
      </c>
      <c r="W123" s="57">
        <f t="shared" ref="W123:W133" si="186">G123+M123+S123</f>
        <v>0</v>
      </c>
      <c r="X123" s="283">
        <f t="shared" ref="X123:X133" si="187">J123+P123+V123</f>
        <v>0</v>
      </c>
      <c r="Y123" s="283">
        <f t="shared" si="138"/>
        <v>0</v>
      </c>
      <c r="Z123" s="290" t="e">
        <f t="shared" ref="Z123:Z133" si="188">Y123/W123</f>
        <v>#DIV/0!</v>
      </c>
      <c r="AA123" s="246"/>
      <c r="AB123" s="59"/>
      <c r="AC123" s="59"/>
      <c r="AD123" s="59"/>
      <c r="AE123" s="59"/>
      <c r="AF123" s="59"/>
      <c r="AG123" s="59"/>
    </row>
    <row r="124" spans="1:33" ht="30" hidden="1" customHeight="1" x14ac:dyDescent="0.2">
      <c r="A124" s="50" t="s">
        <v>20</v>
      </c>
      <c r="B124" s="51" t="s">
        <v>161</v>
      </c>
      <c r="C124" s="96" t="s">
        <v>162</v>
      </c>
      <c r="D124" s="53" t="s">
        <v>55</v>
      </c>
      <c r="E124" s="54"/>
      <c r="F124" s="55"/>
      <c r="G124" s="56">
        <f t="shared" si="180"/>
        <v>0</v>
      </c>
      <c r="H124" s="54"/>
      <c r="I124" s="55"/>
      <c r="J124" s="56">
        <f t="shared" si="181"/>
        <v>0</v>
      </c>
      <c r="K124" s="54"/>
      <c r="L124" s="55"/>
      <c r="M124" s="56">
        <f t="shared" si="182"/>
        <v>0</v>
      </c>
      <c r="N124" s="54"/>
      <c r="O124" s="55"/>
      <c r="P124" s="56">
        <f t="shared" si="183"/>
        <v>0</v>
      </c>
      <c r="Q124" s="54"/>
      <c r="R124" s="55"/>
      <c r="S124" s="56">
        <f t="shared" si="184"/>
        <v>0</v>
      </c>
      <c r="T124" s="54"/>
      <c r="U124" s="55"/>
      <c r="V124" s="56">
        <f t="shared" si="185"/>
        <v>0</v>
      </c>
      <c r="W124" s="57">
        <f t="shared" si="186"/>
        <v>0</v>
      </c>
      <c r="X124" s="283">
        <f t="shared" si="187"/>
        <v>0</v>
      </c>
      <c r="Y124" s="283">
        <f t="shared" si="138"/>
        <v>0</v>
      </c>
      <c r="Z124" s="290" t="e">
        <f t="shared" si="188"/>
        <v>#DIV/0!</v>
      </c>
      <c r="AA124" s="246"/>
      <c r="AB124" s="59"/>
      <c r="AC124" s="59"/>
      <c r="AD124" s="59"/>
      <c r="AE124" s="59"/>
      <c r="AF124" s="59"/>
      <c r="AG124" s="59"/>
    </row>
    <row r="125" spans="1:33" ht="30" hidden="1" customHeight="1" x14ac:dyDescent="0.2">
      <c r="A125" s="50" t="s">
        <v>20</v>
      </c>
      <c r="B125" s="51" t="s">
        <v>163</v>
      </c>
      <c r="C125" s="96" t="s">
        <v>164</v>
      </c>
      <c r="D125" s="53" t="s">
        <v>55</v>
      </c>
      <c r="E125" s="54"/>
      <c r="F125" s="55"/>
      <c r="G125" s="56">
        <f t="shared" si="180"/>
        <v>0</v>
      </c>
      <c r="H125" s="54"/>
      <c r="I125" s="55"/>
      <c r="J125" s="56">
        <f t="shared" si="181"/>
        <v>0</v>
      </c>
      <c r="K125" s="54"/>
      <c r="L125" s="55"/>
      <c r="M125" s="56">
        <f t="shared" si="182"/>
        <v>0</v>
      </c>
      <c r="N125" s="54"/>
      <c r="O125" s="55"/>
      <c r="P125" s="56">
        <f t="shared" si="183"/>
        <v>0</v>
      </c>
      <c r="Q125" s="54"/>
      <c r="R125" s="55"/>
      <c r="S125" s="56">
        <f t="shared" si="184"/>
        <v>0</v>
      </c>
      <c r="T125" s="54"/>
      <c r="U125" s="55"/>
      <c r="V125" s="56">
        <f t="shared" si="185"/>
        <v>0</v>
      </c>
      <c r="W125" s="57">
        <f t="shared" si="186"/>
        <v>0</v>
      </c>
      <c r="X125" s="283">
        <f t="shared" si="187"/>
        <v>0</v>
      </c>
      <c r="Y125" s="283">
        <f t="shared" si="138"/>
        <v>0</v>
      </c>
      <c r="Z125" s="290" t="e">
        <f t="shared" si="188"/>
        <v>#DIV/0!</v>
      </c>
      <c r="AA125" s="246"/>
      <c r="AB125" s="59"/>
      <c r="AC125" s="59"/>
      <c r="AD125" s="59"/>
      <c r="AE125" s="59"/>
      <c r="AF125" s="59"/>
      <c r="AG125" s="59"/>
    </row>
    <row r="126" spans="1:33" ht="30" hidden="1" customHeight="1" x14ac:dyDescent="0.2">
      <c r="A126" s="50" t="s">
        <v>20</v>
      </c>
      <c r="B126" s="51" t="s">
        <v>165</v>
      </c>
      <c r="C126" s="96" t="s">
        <v>166</v>
      </c>
      <c r="D126" s="53" t="s">
        <v>55</v>
      </c>
      <c r="E126" s="54"/>
      <c r="F126" s="55"/>
      <c r="G126" s="56">
        <f t="shared" si="180"/>
        <v>0</v>
      </c>
      <c r="H126" s="54"/>
      <c r="I126" s="55"/>
      <c r="J126" s="56">
        <f t="shared" si="181"/>
        <v>0</v>
      </c>
      <c r="K126" s="54"/>
      <c r="L126" s="55"/>
      <c r="M126" s="56">
        <f t="shared" si="182"/>
        <v>0</v>
      </c>
      <c r="N126" s="54"/>
      <c r="O126" s="55"/>
      <c r="P126" s="56">
        <f t="shared" si="183"/>
        <v>0</v>
      </c>
      <c r="Q126" s="54"/>
      <c r="R126" s="55"/>
      <c r="S126" s="56">
        <f t="shared" si="184"/>
        <v>0</v>
      </c>
      <c r="T126" s="54"/>
      <c r="U126" s="55"/>
      <c r="V126" s="56">
        <f t="shared" si="185"/>
        <v>0</v>
      </c>
      <c r="W126" s="57">
        <f t="shared" si="186"/>
        <v>0</v>
      </c>
      <c r="X126" s="283">
        <f t="shared" si="187"/>
        <v>0</v>
      </c>
      <c r="Y126" s="283">
        <f t="shared" si="138"/>
        <v>0</v>
      </c>
      <c r="Z126" s="290" t="e">
        <f t="shared" si="188"/>
        <v>#DIV/0!</v>
      </c>
      <c r="AA126" s="246"/>
      <c r="AB126" s="59"/>
      <c r="AC126" s="59"/>
      <c r="AD126" s="59"/>
      <c r="AE126" s="59"/>
      <c r="AF126" s="59"/>
      <c r="AG126" s="59"/>
    </row>
    <row r="127" spans="1:33" ht="30" hidden="1" customHeight="1" x14ac:dyDescent="0.2">
      <c r="A127" s="50" t="s">
        <v>20</v>
      </c>
      <c r="B127" s="51" t="s">
        <v>167</v>
      </c>
      <c r="C127" s="96" t="s">
        <v>168</v>
      </c>
      <c r="D127" s="53" t="s">
        <v>55</v>
      </c>
      <c r="E127" s="54"/>
      <c r="F127" s="55"/>
      <c r="G127" s="56">
        <f t="shared" si="180"/>
        <v>0</v>
      </c>
      <c r="H127" s="54"/>
      <c r="I127" s="55"/>
      <c r="J127" s="56">
        <f t="shared" si="181"/>
        <v>0</v>
      </c>
      <c r="K127" s="54"/>
      <c r="L127" s="55"/>
      <c r="M127" s="56">
        <f t="shared" si="182"/>
        <v>0</v>
      </c>
      <c r="N127" s="54"/>
      <c r="O127" s="55"/>
      <c r="P127" s="56">
        <f t="shared" si="183"/>
        <v>0</v>
      </c>
      <c r="Q127" s="54"/>
      <c r="R127" s="55"/>
      <c r="S127" s="56">
        <f t="shared" si="184"/>
        <v>0</v>
      </c>
      <c r="T127" s="54"/>
      <c r="U127" s="55"/>
      <c r="V127" s="56">
        <f t="shared" si="185"/>
        <v>0</v>
      </c>
      <c r="W127" s="57">
        <f t="shared" si="186"/>
        <v>0</v>
      </c>
      <c r="X127" s="283">
        <f t="shared" si="187"/>
        <v>0</v>
      </c>
      <c r="Y127" s="283">
        <f t="shared" si="138"/>
        <v>0</v>
      </c>
      <c r="Z127" s="290" t="e">
        <f t="shared" si="188"/>
        <v>#DIV/0!</v>
      </c>
      <c r="AA127" s="246"/>
      <c r="AB127" s="59"/>
      <c r="AC127" s="59"/>
      <c r="AD127" s="59"/>
      <c r="AE127" s="59"/>
      <c r="AF127" s="59"/>
      <c r="AG127" s="59"/>
    </row>
    <row r="128" spans="1:33" ht="30" hidden="1" customHeight="1" x14ac:dyDescent="0.2">
      <c r="A128" s="50" t="s">
        <v>20</v>
      </c>
      <c r="B128" s="51" t="s">
        <v>169</v>
      </c>
      <c r="C128" s="96" t="s">
        <v>170</v>
      </c>
      <c r="D128" s="53" t="s">
        <v>55</v>
      </c>
      <c r="E128" s="54"/>
      <c r="F128" s="55"/>
      <c r="G128" s="56">
        <f t="shared" si="180"/>
        <v>0</v>
      </c>
      <c r="H128" s="54"/>
      <c r="I128" s="55"/>
      <c r="J128" s="56">
        <f t="shared" si="181"/>
        <v>0</v>
      </c>
      <c r="K128" s="54"/>
      <c r="L128" s="55"/>
      <c r="M128" s="56">
        <f t="shared" si="182"/>
        <v>0</v>
      </c>
      <c r="N128" s="54"/>
      <c r="O128" s="55"/>
      <c r="P128" s="56">
        <f t="shared" si="183"/>
        <v>0</v>
      </c>
      <c r="Q128" s="54"/>
      <c r="R128" s="55"/>
      <c r="S128" s="56">
        <f t="shared" si="184"/>
        <v>0</v>
      </c>
      <c r="T128" s="54"/>
      <c r="U128" s="55"/>
      <c r="V128" s="56">
        <f t="shared" si="185"/>
        <v>0</v>
      </c>
      <c r="W128" s="57">
        <f t="shared" si="186"/>
        <v>0</v>
      </c>
      <c r="X128" s="283">
        <f t="shared" si="187"/>
        <v>0</v>
      </c>
      <c r="Y128" s="283">
        <f t="shared" si="138"/>
        <v>0</v>
      </c>
      <c r="Z128" s="290" t="e">
        <f t="shared" si="188"/>
        <v>#DIV/0!</v>
      </c>
      <c r="AA128" s="246"/>
      <c r="AB128" s="59"/>
      <c r="AC128" s="59"/>
      <c r="AD128" s="59"/>
      <c r="AE128" s="59"/>
      <c r="AF128" s="59"/>
      <c r="AG128" s="59"/>
    </row>
    <row r="129" spans="1:33" ht="30" hidden="1" customHeight="1" x14ac:dyDescent="0.2">
      <c r="A129" s="50" t="s">
        <v>20</v>
      </c>
      <c r="B129" s="51" t="s">
        <v>171</v>
      </c>
      <c r="C129" s="96" t="s">
        <v>172</v>
      </c>
      <c r="D129" s="53" t="s">
        <v>55</v>
      </c>
      <c r="E129" s="54"/>
      <c r="F129" s="55"/>
      <c r="G129" s="56">
        <f t="shared" si="180"/>
        <v>0</v>
      </c>
      <c r="H129" s="54"/>
      <c r="I129" s="55"/>
      <c r="J129" s="56">
        <f t="shared" si="181"/>
        <v>0</v>
      </c>
      <c r="K129" s="54"/>
      <c r="L129" s="55"/>
      <c r="M129" s="56">
        <f t="shared" si="182"/>
        <v>0</v>
      </c>
      <c r="N129" s="54"/>
      <c r="O129" s="55"/>
      <c r="P129" s="56">
        <f t="shared" si="183"/>
        <v>0</v>
      </c>
      <c r="Q129" s="54"/>
      <c r="R129" s="55"/>
      <c r="S129" s="56">
        <f t="shared" si="184"/>
        <v>0</v>
      </c>
      <c r="T129" s="54"/>
      <c r="U129" s="55"/>
      <c r="V129" s="56">
        <f t="shared" si="185"/>
        <v>0</v>
      </c>
      <c r="W129" s="57">
        <f t="shared" si="186"/>
        <v>0</v>
      </c>
      <c r="X129" s="283">
        <f t="shared" si="187"/>
        <v>0</v>
      </c>
      <c r="Y129" s="283">
        <f t="shared" si="138"/>
        <v>0</v>
      </c>
      <c r="Z129" s="290" t="e">
        <f t="shared" si="188"/>
        <v>#DIV/0!</v>
      </c>
      <c r="AA129" s="246"/>
      <c r="AB129" s="59"/>
      <c r="AC129" s="59"/>
      <c r="AD129" s="59"/>
      <c r="AE129" s="59"/>
      <c r="AF129" s="59"/>
      <c r="AG129" s="59"/>
    </row>
    <row r="130" spans="1:33" ht="30" hidden="1" customHeight="1" x14ac:dyDescent="0.2">
      <c r="A130" s="50" t="s">
        <v>20</v>
      </c>
      <c r="B130" s="51" t="s">
        <v>173</v>
      </c>
      <c r="C130" s="96" t="s">
        <v>174</v>
      </c>
      <c r="D130" s="53" t="s">
        <v>55</v>
      </c>
      <c r="E130" s="54"/>
      <c r="F130" s="55"/>
      <c r="G130" s="56">
        <f t="shared" si="180"/>
        <v>0</v>
      </c>
      <c r="H130" s="54"/>
      <c r="I130" s="55"/>
      <c r="J130" s="56">
        <f t="shared" si="181"/>
        <v>0</v>
      </c>
      <c r="K130" s="54"/>
      <c r="L130" s="55"/>
      <c r="M130" s="56">
        <f t="shared" si="182"/>
        <v>0</v>
      </c>
      <c r="N130" s="54"/>
      <c r="O130" s="55"/>
      <c r="P130" s="56">
        <f t="shared" si="183"/>
        <v>0</v>
      </c>
      <c r="Q130" s="54"/>
      <c r="R130" s="55"/>
      <c r="S130" s="56">
        <f t="shared" si="184"/>
        <v>0</v>
      </c>
      <c r="T130" s="54"/>
      <c r="U130" s="55"/>
      <c r="V130" s="56">
        <f t="shared" si="185"/>
        <v>0</v>
      </c>
      <c r="W130" s="57">
        <f t="shared" si="186"/>
        <v>0</v>
      </c>
      <c r="X130" s="283">
        <f t="shared" si="187"/>
        <v>0</v>
      </c>
      <c r="Y130" s="283">
        <f t="shared" si="138"/>
        <v>0</v>
      </c>
      <c r="Z130" s="290" t="e">
        <f t="shared" si="188"/>
        <v>#DIV/0!</v>
      </c>
      <c r="AA130" s="246"/>
      <c r="AB130" s="59"/>
      <c r="AC130" s="59"/>
      <c r="AD130" s="59"/>
      <c r="AE130" s="59"/>
      <c r="AF130" s="59"/>
      <c r="AG130" s="59"/>
    </row>
    <row r="131" spans="1:33" ht="30" hidden="1" customHeight="1" x14ac:dyDescent="0.2">
      <c r="A131" s="60" t="s">
        <v>20</v>
      </c>
      <c r="B131" s="51" t="s">
        <v>175</v>
      </c>
      <c r="C131" s="88" t="s">
        <v>176</v>
      </c>
      <c r="D131" s="53" t="s">
        <v>55</v>
      </c>
      <c r="E131" s="63"/>
      <c r="F131" s="64"/>
      <c r="G131" s="56">
        <f t="shared" si="180"/>
        <v>0</v>
      </c>
      <c r="H131" s="63"/>
      <c r="I131" s="64"/>
      <c r="J131" s="56">
        <f t="shared" si="181"/>
        <v>0</v>
      </c>
      <c r="K131" s="54"/>
      <c r="L131" s="55"/>
      <c r="M131" s="56">
        <f t="shared" si="182"/>
        <v>0</v>
      </c>
      <c r="N131" s="54"/>
      <c r="O131" s="55"/>
      <c r="P131" s="56">
        <f t="shared" si="183"/>
        <v>0</v>
      </c>
      <c r="Q131" s="54"/>
      <c r="R131" s="55"/>
      <c r="S131" s="56">
        <f t="shared" si="184"/>
        <v>0</v>
      </c>
      <c r="T131" s="54"/>
      <c r="U131" s="55"/>
      <c r="V131" s="56">
        <f t="shared" si="185"/>
        <v>0</v>
      </c>
      <c r="W131" s="57">
        <f t="shared" si="186"/>
        <v>0</v>
      </c>
      <c r="X131" s="283">
        <f t="shared" si="187"/>
        <v>0</v>
      </c>
      <c r="Y131" s="283">
        <f t="shared" si="138"/>
        <v>0</v>
      </c>
      <c r="Z131" s="290" t="e">
        <f t="shared" si="188"/>
        <v>#DIV/0!</v>
      </c>
      <c r="AA131" s="255"/>
      <c r="AB131" s="59"/>
      <c r="AC131" s="59"/>
      <c r="AD131" s="59"/>
      <c r="AE131" s="59"/>
      <c r="AF131" s="59"/>
      <c r="AG131" s="59"/>
    </row>
    <row r="132" spans="1:33" ht="30" hidden="1" customHeight="1" x14ac:dyDescent="0.2">
      <c r="A132" s="60" t="s">
        <v>20</v>
      </c>
      <c r="B132" s="51" t="s">
        <v>177</v>
      </c>
      <c r="C132" s="88" t="s">
        <v>178</v>
      </c>
      <c r="D132" s="62" t="s">
        <v>55</v>
      </c>
      <c r="E132" s="54"/>
      <c r="F132" s="55"/>
      <c r="G132" s="56">
        <f t="shared" si="180"/>
        <v>0</v>
      </c>
      <c r="H132" s="54"/>
      <c r="I132" s="55"/>
      <c r="J132" s="56">
        <f t="shared" si="181"/>
        <v>0</v>
      </c>
      <c r="K132" s="54"/>
      <c r="L132" s="55"/>
      <c r="M132" s="56">
        <f t="shared" si="182"/>
        <v>0</v>
      </c>
      <c r="N132" s="54"/>
      <c r="O132" s="55"/>
      <c r="P132" s="56">
        <f t="shared" si="183"/>
        <v>0</v>
      </c>
      <c r="Q132" s="54"/>
      <c r="R132" s="55"/>
      <c r="S132" s="56">
        <f t="shared" si="184"/>
        <v>0</v>
      </c>
      <c r="T132" s="54"/>
      <c r="U132" s="55"/>
      <c r="V132" s="56">
        <f t="shared" si="185"/>
        <v>0</v>
      </c>
      <c r="W132" s="57">
        <f t="shared" si="186"/>
        <v>0</v>
      </c>
      <c r="X132" s="283">
        <f t="shared" si="187"/>
        <v>0</v>
      </c>
      <c r="Y132" s="283">
        <f t="shared" si="138"/>
        <v>0</v>
      </c>
      <c r="Z132" s="290" t="e">
        <f t="shared" si="188"/>
        <v>#DIV/0!</v>
      </c>
      <c r="AA132" s="246"/>
      <c r="AB132" s="59"/>
      <c r="AC132" s="59"/>
      <c r="AD132" s="59"/>
      <c r="AE132" s="59"/>
      <c r="AF132" s="59"/>
      <c r="AG132" s="59"/>
    </row>
    <row r="133" spans="1:33" ht="30" hidden="1" customHeight="1" thickBot="1" x14ac:dyDescent="0.25">
      <c r="A133" s="60" t="s">
        <v>20</v>
      </c>
      <c r="B133" s="51" t="s">
        <v>179</v>
      </c>
      <c r="C133" s="245" t="s">
        <v>245</v>
      </c>
      <c r="D133" s="62"/>
      <c r="E133" s="63"/>
      <c r="F133" s="64">
        <v>0.22</v>
      </c>
      <c r="G133" s="65">
        <f t="shared" si="180"/>
        <v>0</v>
      </c>
      <c r="H133" s="63"/>
      <c r="I133" s="64">
        <v>0.22</v>
      </c>
      <c r="J133" s="65">
        <f t="shared" si="181"/>
        <v>0</v>
      </c>
      <c r="K133" s="63"/>
      <c r="L133" s="64">
        <v>0.22</v>
      </c>
      <c r="M133" s="65">
        <f t="shared" si="182"/>
        <v>0</v>
      </c>
      <c r="N133" s="63"/>
      <c r="O133" s="64">
        <v>0.22</v>
      </c>
      <c r="P133" s="65">
        <f t="shared" si="183"/>
        <v>0</v>
      </c>
      <c r="Q133" s="63"/>
      <c r="R133" s="64">
        <v>0.22</v>
      </c>
      <c r="S133" s="65">
        <f t="shared" si="184"/>
        <v>0</v>
      </c>
      <c r="T133" s="63"/>
      <c r="U133" s="64">
        <v>0.22</v>
      </c>
      <c r="V133" s="65">
        <f t="shared" si="185"/>
        <v>0</v>
      </c>
      <c r="W133" s="66">
        <f t="shared" si="186"/>
        <v>0</v>
      </c>
      <c r="X133" s="283">
        <f t="shared" si="187"/>
        <v>0</v>
      </c>
      <c r="Y133" s="283">
        <f t="shared" si="138"/>
        <v>0</v>
      </c>
      <c r="Z133" s="290" t="e">
        <f t="shared" si="188"/>
        <v>#DIV/0!</v>
      </c>
      <c r="AA133" s="257"/>
      <c r="AB133" s="5"/>
      <c r="AC133" s="5"/>
      <c r="AD133" s="5"/>
      <c r="AE133" s="5"/>
      <c r="AF133" s="5"/>
      <c r="AG133" s="5"/>
    </row>
    <row r="134" spans="1:33" ht="30" hidden="1" customHeight="1" thickBot="1" x14ac:dyDescent="0.25">
      <c r="A134" s="111" t="s">
        <v>180</v>
      </c>
      <c r="B134" s="112"/>
      <c r="C134" s="113"/>
      <c r="D134" s="114"/>
      <c r="E134" s="115">
        <f>SUM(E123:E132)</f>
        <v>0</v>
      </c>
      <c r="F134" s="90"/>
      <c r="G134" s="89">
        <f>SUM(G123:G133)</f>
        <v>0</v>
      </c>
      <c r="H134" s="115">
        <f>SUM(H123:H132)</f>
        <v>0</v>
      </c>
      <c r="I134" s="90"/>
      <c r="J134" s="89">
        <f>SUM(J123:J133)</f>
        <v>0</v>
      </c>
      <c r="K134" s="91">
        <f>SUM(K123:K132)</f>
        <v>0</v>
      </c>
      <c r="L134" s="90"/>
      <c r="M134" s="89">
        <f>SUM(M123:M133)</f>
        <v>0</v>
      </c>
      <c r="N134" s="91">
        <f>SUM(N123:N132)</f>
        <v>0</v>
      </c>
      <c r="O134" s="90"/>
      <c r="P134" s="89">
        <f>SUM(P123:P133)</f>
        <v>0</v>
      </c>
      <c r="Q134" s="91">
        <f>SUM(Q123:Q132)</f>
        <v>0</v>
      </c>
      <c r="R134" s="90"/>
      <c r="S134" s="89">
        <f>SUM(S123:S133)</f>
        <v>0</v>
      </c>
      <c r="T134" s="91">
        <f>SUM(T123:T132)</f>
        <v>0</v>
      </c>
      <c r="U134" s="90"/>
      <c r="V134" s="89">
        <f>SUM(V123:V133)</f>
        <v>0</v>
      </c>
      <c r="W134" s="98">
        <f>SUM(W123:W133)</f>
        <v>0</v>
      </c>
      <c r="X134" s="98">
        <f>SUM(X123:X133)</f>
        <v>0</v>
      </c>
      <c r="Y134" s="98">
        <f t="shared" si="138"/>
        <v>0</v>
      </c>
      <c r="Z134" s="98" t="e">
        <f>Y134/W134</f>
        <v>#DIV/0!</v>
      </c>
      <c r="AA134" s="25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20" t="s">
        <v>17</v>
      </c>
      <c r="B135" s="93">
        <v>8</v>
      </c>
      <c r="C135" s="126" t="s">
        <v>181</v>
      </c>
      <c r="D135" s="11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40"/>
      <c r="X135" s="40"/>
      <c r="Y135" s="288"/>
      <c r="Z135" s="40"/>
      <c r="AA135" s="253"/>
      <c r="AB135" s="49"/>
      <c r="AC135" s="49"/>
      <c r="AD135" s="49"/>
      <c r="AE135" s="49"/>
      <c r="AF135" s="49"/>
      <c r="AG135" s="49"/>
    </row>
    <row r="136" spans="1:33" ht="30" hidden="1" customHeight="1" x14ac:dyDescent="0.2">
      <c r="A136" s="118" t="s">
        <v>20</v>
      </c>
      <c r="B136" s="119" t="s">
        <v>182</v>
      </c>
      <c r="C136" s="127" t="s">
        <v>183</v>
      </c>
      <c r="D136" s="53" t="s">
        <v>184</v>
      </c>
      <c r="E136" s="54"/>
      <c r="F136" s="55"/>
      <c r="G136" s="56">
        <f t="shared" ref="G136:G141" si="189">E136*F136</f>
        <v>0</v>
      </c>
      <c r="H136" s="54"/>
      <c r="I136" s="55"/>
      <c r="J136" s="56">
        <f t="shared" ref="J136:J141" si="190">H136*I136</f>
        <v>0</v>
      </c>
      <c r="K136" s="54"/>
      <c r="L136" s="55"/>
      <c r="M136" s="56">
        <f t="shared" ref="M136:M141" si="191">K136*L136</f>
        <v>0</v>
      </c>
      <c r="N136" s="54"/>
      <c r="O136" s="55"/>
      <c r="P136" s="56">
        <f t="shared" ref="P136:P141" si="192">N136*O136</f>
        <v>0</v>
      </c>
      <c r="Q136" s="54"/>
      <c r="R136" s="55"/>
      <c r="S136" s="56">
        <f t="shared" ref="S136:S141" si="193">Q136*R136</f>
        <v>0</v>
      </c>
      <c r="T136" s="54"/>
      <c r="U136" s="55"/>
      <c r="V136" s="56">
        <f t="shared" ref="V136:V141" si="194">T136*U136</f>
        <v>0</v>
      </c>
      <c r="W136" s="57">
        <f t="shared" ref="W136:W141" si="195">G136+M136+S136</f>
        <v>0</v>
      </c>
      <c r="X136" s="283">
        <f t="shared" ref="X136:X141" si="196">J136+P136+V136</f>
        <v>0</v>
      </c>
      <c r="Y136" s="283">
        <f t="shared" si="138"/>
        <v>0</v>
      </c>
      <c r="Z136" s="290" t="e">
        <f t="shared" ref="Z136:Z141" si="197">Y136/W136</f>
        <v>#DIV/0!</v>
      </c>
      <c r="AA136" s="246"/>
      <c r="AB136" s="59"/>
      <c r="AC136" s="59"/>
      <c r="AD136" s="59"/>
      <c r="AE136" s="59"/>
      <c r="AF136" s="59"/>
      <c r="AG136" s="59"/>
    </row>
    <row r="137" spans="1:33" ht="30" hidden="1" customHeight="1" x14ac:dyDescent="0.2">
      <c r="A137" s="118" t="s">
        <v>20</v>
      </c>
      <c r="B137" s="119" t="s">
        <v>185</v>
      </c>
      <c r="C137" s="127" t="s">
        <v>186</v>
      </c>
      <c r="D137" s="53" t="s">
        <v>184</v>
      </c>
      <c r="E137" s="54"/>
      <c r="F137" s="55"/>
      <c r="G137" s="56">
        <f t="shared" si="189"/>
        <v>0</v>
      </c>
      <c r="H137" s="54"/>
      <c r="I137" s="55"/>
      <c r="J137" s="56">
        <f t="shared" si="190"/>
        <v>0</v>
      </c>
      <c r="K137" s="54"/>
      <c r="L137" s="55"/>
      <c r="M137" s="56">
        <f t="shared" si="191"/>
        <v>0</v>
      </c>
      <c r="N137" s="54"/>
      <c r="O137" s="55"/>
      <c r="P137" s="56">
        <f t="shared" si="192"/>
        <v>0</v>
      </c>
      <c r="Q137" s="54"/>
      <c r="R137" s="55"/>
      <c r="S137" s="56">
        <f t="shared" si="193"/>
        <v>0</v>
      </c>
      <c r="T137" s="54"/>
      <c r="U137" s="55"/>
      <c r="V137" s="56">
        <f t="shared" si="194"/>
        <v>0</v>
      </c>
      <c r="W137" s="57">
        <f t="shared" si="195"/>
        <v>0</v>
      </c>
      <c r="X137" s="283">
        <f t="shared" si="196"/>
        <v>0</v>
      </c>
      <c r="Y137" s="283">
        <f t="shared" si="138"/>
        <v>0</v>
      </c>
      <c r="Z137" s="290" t="e">
        <f t="shared" si="197"/>
        <v>#DIV/0!</v>
      </c>
      <c r="AA137" s="246"/>
      <c r="AB137" s="59"/>
      <c r="AC137" s="59"/>
      <c r="AD137" s="59"/>
      <c r="AE137" s="59"/>
      <c r="AF137" s="59"/>
      <c r="AG137" s="59"/>
    </row>
    <row r="138" spans="1:33" ht="30" hidden="1" customHeight="1" x14ac:dyDescent="0.2">
      <c r="A138" s="118" t="s">
        <v>20</v>
      </c>
      <c r="B138" s="119" t="s">
        <v>187</v>
      </c>
      <c r="C138" s="185" t="s">
        <v>188</v>
      </c>
      <c r="D138" s="53" t="s">
        <v>189</v>
      </c>
      <c r="E138" s="128"/>
      <c r="F138" s="129"/>
      <c r="G138" s="56">
        <f t="shared" si="189"/>
        <v>0</v>
      </c>
      <c r="H138" s="128"/>
      <c r="I138" s="129"/>
      <c r="J138" s="56">
        <f t="shared" si="190"/>
        <v>0</v>
      </c>
      <c r="K138" s="54"/>
      <c r="L138" s="55"/>
      <c r="M138" s="56">
        <f t="shared" si="191"/>
        <v>0</v>
      </c>
      <c r="N138" s="54"/>
      <c r="O138" s="55"/>
      <c r="P138" s="56">
        <f t="shared" si="192"/>
        <v>0</v>
      </c>
      <c r="Q138" s="54"/>
      <c r="R138" s="55"/>
      <c r="S138" s="56">
        <f t="shared" si="193"/>
        <v>0</v>
      </c>
      <c r="T138" s="54"/>
      <c r="U138" s="55"/>
      <c r="V138" s="56">
        <f t="shared" si="194"/>
        <v>0</v>
      </c>
      <c r="W138" s="66">
        <f t="shared" si="195"/>
        <v>0</v>
      </c>
      <c r="X138" s="283">
        <f t="shared" si="196"/>
        <v>0</v>
      </c>
      <c r="Y138" s="283">
        <f t="shared" si="138"/>
        <v>0</v>
      </c>
      <c r="Z138" s="290" t="e">
        <f t="shared" si="197"/>
        <v>#DIV/0!</v>
      </c>
      <c r="AA138" s="246"/>
      <c r="AB138" s="59"/>
      <c r="AC138" s="59"/>
      <c r="AD138" s="59"/>
      <c r="AE138" s="59"/>
      <c r="AF138" s="59"/>
      <c r="AG138" s="59"/>
    </row>
    <row r="139" spans="1:33" ht="30" hidden="1" customHeight="1" x14ac:dyDescent="0.2">
      <c r="A139" s="118" t="s">
        <v>20</v>
      </c>
      <c r="B139" s="119" t="s">
        <v>190</v>
      </c>
      <c r="C139" s="185" t="s">
        <v>254</v>
      </c>
      <c r="D139" s="53" t="s">
        <v>189</v>
      </c>
      <c r="E139" s="54"/>
      <c r="F139" s="55"/>
      <c r="G139" s="56">
        <f t="shared" si="189"/>
        <v>0</v>
      </c>
      <c r="H139" s="54"/>
      <c r="I139" s="55"/>
      <c r="J139" s="56">
        <f t="shared" si="190"/>
        <v>0</v>
      </c>
      <c r="K139" s="128"/>
      <c r="L139" s="129"/>
      <c r="M139" s="56">
        <f t="shared" si="191"/>
        <v>0</v>
      </c>
      <c r="N139" s="128"/>
      <c r="O139" s="129"/>
      <c r="P139" s="56">
        <f t="shared" si="192"/>
        <v>0</v>
      </c>
      <c r="Q139" s="128"/>
      <c r="R139" s="129"/>
      <c r="S139" s="56">
        <f t="shared" si="193"/>
        <v>0</v>
      </c>
      <c r="T139" s="128"/>
      <c r="U139" s="129"/>
      <c r="V139" s="56">
        <f t="shared" si="194"/>
        <v>0</v>
      </c>
      <c r="W139" s="66">
        <f t="shared" si="195"/>
        <v>0</v>
      </c>
      <c r="X139" s="283">
        <f t="shared" si="196"/>
        <v>0</v>
      </c>
      <c r="Y139" s="283">
        <f t="shared" si="138"/>
        <v>0</v>
      </c>
      <c r="Z139" s="290" t="e">
        <f t="shared" si="197"/>
        <v>#DIV/0!</v>
      </c>
      <c r="AA139" s="246"/>
      <c r="AB139" s="59"/>
      <c r="AC139" s="59"/>
      <c r="AD139" s="59"/>
      <c r="AE139" s="59"/>
      <c r="AF139" s="59"/>
      <c r="AG139" s="59"/>
    </row>
    <row r="140" spans="1:33" ht="30" hidden="1" customHeight="1" x14ac:dyDescent="0.2">
      <c r="A140" s="118" t="s">
        <v>20</v>
      </c>
      <c r="B140" s="119" t="s">
        <v>191</v>
      </c>
      <c r="C140" s="127" t="s">
        <v>192</v>
      </c>
      <c r="D140" s="53" t="s">
        <v>189</v>
      </c>
      <c r="E140" s="54"/>
      <c r="F140" s="55"/>
      <c r="G140" s="56">
        <f t="shared" si="189"/>
        <v>0</v>
      </c>
      <c r="H140" s="54"/>
      <c r="I140" s="55"/>
      <c r="J140" s="56">
        <f t="shared" si="190"/>
        <v>0</v>
      </c>
      <c r="K140" s="54"/>
      <c r="L140" s="55"/>
      <c r="M140" s="56">
        <f t="shared" si="191"/>
        <v>0</v>
      </c>
      <c r="N140" s="54"/>
      <c r="O140" s="55"/>
      <c r="P140" s="56">
        <f t="shared" si="192"/>
        <v>0</v>
      </c>
      <c r="Q140" s="54"/>
      <c r="R140" s="55"/>
      <c r="S140" s="56">
        <f t="shared" si="193"/>
        <v>0</v>
      </c>
      <c r="T140" s="54"/>
      <c r="U140" s="55"/>
      <c r="V140" s="56">
        <f t="shared" si="194"/>
        <v>0</v>
      </c>
      <c r="W140" s="57">
        <f t="shared" si="195"/>
        <v>0</v>
      </c>
      <c r="X140" s="283">
        <f t="shared" si="196"/>
        <v>0</v>
      </c>
      <c r="Y140" s="283">
        <f t="shared" si="138"/>
        <v>0</v>
      </c>
      <c r="Z140" s="290" t="e">
        <f t="shared" si="197"/>
        <v>#DIV/0!</v>
      </c>
      <c r="AA140" s="246"/>
      <c r="AB140" s="59"/>
      <c r="AC140" s="59"/>
      <c r="AD140" s="59"/>
      <c r="AE140" s="59"/>
      <c r="AF140" s="59"/>
      <c r="AG140" s="59"/>
    </row>
    <row r="141" spans="1:33" ht="30" hidden="1" customHeight="1" thickBot="1" x14ac:dyDescent="0.25">
      <c r="A141" s="157" t="s">
        <v>20</v>
      </c>
      <c r="B141" s="158" t="s">
        <v>193</v>
      </c>
      <c r="C141" s="233" t="s">
        <v>194</v>
      </c>
      <c r="D141" s="62"/>
      <c r="E141" s="63"/>
      <c r="F141" s="64">
        <v>0.22</v>
      </c>
      <c r="G141" s="65">
        <f t="shared" si="189"/>
        <v>0</v>
      </c>
      <c r="H141" s="63"/>
      <c r="I141" s="64">
        <v>0.22</v>
      </c>
      <c r="J141" s="65">
        <f t="shared" si="190"/>
        <v>0</v>
      </c>
      <c r="K141" s="63"/>
      <c r="L141" s="64">
        <v>0.22</v>
      </c>
      <c r="M141" s="65">
        <f t="shared" si="191"/>
        <v>0</v>
      </c>
      <c r="N141" s="63"/>
      <c r="O141" s="64">
        <v>0.22</v>
      </c>
      <c r="P141" s="65">
        <f t="shared" si="192"/>
        <v>0</v>
      </c>
      <c r="Q141" s="63"/>
      <c r="R141" s="64">
        <v>0.22</v>
      </c>
      <c r="S141" s="65">
        <f t="shared" si="193"/>
        <v>0</v>
      </c>
      <c r="T141" s="63"/>
      <c r="U141" s="64">
        <v>0.22</v>
      </c>
      <c r="V141" s="65">
        <f t="shared" si="194"/>
        <v>0</v>
      </c>
      <c r="W141" s="66">
        <f t="shared" si="195"/>
        <v>0</v>
      </c>
      <c r="X141" s="283">
        <f t="shared" si="196"/>
        <v>0</v>
      </c>
      <c r="Y141" s="283">
        <f t="shared" si="138"/>
        <v>0</v>
      </c>
      <c r="Z141" s="290" t="e">
        <f t="shared" si="197"/>
        <v>#DIV/0!</v>
      </c>
      <c r="AA141" s="257"/>
      <c r="AB141" s="5"/>
      <c r="AC141" s="5"/>
      <c r="AD141" s="5"/>
      <c r="AE141" s="5"/>
      <c r="AF141" s="5"/>
      <c r="AG141" s="5"/>
    </row>
    <row r="142" spans="1:33" ht="30" hidden="1" customHeight="1" thickBot="1" x14ac:dyDescent="0.25">
      <c r="A142" s="225" t="s">
        <v>195</v>
      </c>
      <c r="B142" s="226"/>
      <c r="C142" s="227"/>
      <c r="D142" s="228"/>
      <c r="E142" s="115">
        <f>SUM(E136:E140)</f>
        <v>0</v>
      </c>
      <c r="F142" s="90"/>
      <c r="G142" s="115">
        <f>SUM(G136:G141)</f>
        <v>0</v>
      </c>
      <c r="H142" s="115">
        <f>SUM(H136:H140)</f>
        <v>0</v>
      </c>
      <c r="I142" s="90"/>
      <c r="J142" s="115">
        <f>SUM(J136:J141)</f>
        <v>0</v>
      </c>
      <c r="K142" s="115">
        <f>SUM(K136:K140)</f>
        <v>0</v>
      </c>
      <c r="L142" s="90"/>
      <c r="M142" s="115">
        <f>SUM(M136:M141)</f>
        <v>0</v>
      </c>
      <c r="N142" s="115">
        <f>SUM(N136:N140)</f>
        <v>0</v>
      </c>
      <c r="O142" s="90"/>
      <c r="P142" s="115">
        <f>SUM(P136:P141)</f>
        <v>0</v>
      </c>
      <c r="Q142" s="115">
        <f>SUM(Q136:Q140)</f>
        <v>0</v>
      </c>
      <c r="R142" s="90"/>
      <c r="S142" s="115">
        <f>SUM(S136:S141)</f>
        <v>0</v>
      </c>
      <c r="T142" s="115">
        <f>SUM(T136:T140)</f>
        <v>0</v>
      </c>
      <c r="U142" s="90"/>
      <c r="V142" s="115">
        <f>SUM(V136:V141)</f>
        <v>0</v>
      </c>
      <c r="W142" s="98">
        <f>SUM(W136:W141)</f>
        <v>0</v>
      </c>
      <c r="X142" s="98">
        <f>SUM(X136:X141)</f>
        <v>0</v>
      </c>
      <c r="Y142" s="98">
        <f t="shared" si="138"/>
        <v>0</v>
      </c>
      <c r="Z142" s="98" t="e">
        <f>Y142/W142</f>
        <v>#DIV/0!</v>
      </c>
      <c r="AA142" s="259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221" t="s">
        <v>17</v>
      </c>
      <c r="B143" s="121">
        <v>9</v>
      </c>
      <c r="C143" s="222" t="s">
        <v>196</v>
      </c>
      <c r="D143" s="223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88"/>
      <c r="Z143" s="40"/>
      <c r="AA143" s="253"/>
      <c r="AB143" s="5"/>
      <c r="AC143" s="5"/>
      <c r="AD143" s="5"/>
      <c r="AE143" s="5"/>
      <c r="AF143" s="5"/>
      <c r="AG143" s="5"/>
    </row>
    <row r="144" spans="1:33" ht="30" customHeight="1" x14ac:dyDescent="0.2">
      <c r="A144" s="130" t="s">
        <v>20</v>
      </c>
      <c r="B144" s="131">
        <v>43839</v>
      </c>
      <c r="C144" s="188" t="s">
        <v>251</v>
      </c>
      <c r="D144" s="132" t="s">
        <v>322</v>
      </c>
      <c r="E144" s="133">
        <v>12</v>
      </c>
      <c r="F144" s="134">
        <v>1200</v>
      </c>
      <c r="G144" s="135">
        <f t="shared" ref="G144:G149" si="198">E144*F144</f>
        <v>14400</v>
      </c>
      <c r="H144" s="133">
        <v>12</v>
      </c>
      <c r="I144" s="134">
        <v>1200</v>
      </c>
      <c r="J144" s="135">
        <f t="shared" ref="J144:J149" si="199">H144*I144</f>
        <v>14400</v>
      </c>
      <c r="K144" s="136"/>
      <c r="L144" s="134"/>
      <c r="M144" s="135">
        <f t="shared" ref="M144:M149" si="200">K144*L144</f>
        <v>0</v>
      </c>
      <c r="N144" s="136"/>
      <c r="O144" s="134"/>
      <c r="P144" s="135">
        <f t="shared" ref="P144:P149" si="201">N144*O144</f>
        <v>0</v>
      </c>
      <c r="Q144" s="136"/>
      <c r="R144" s="134"/>
      <c r="S144" s="135">
        <f t="shared" ref="S144:S149" si="202">Q144*R144</f>
        <v>0</v>
      </c>
      <c r="T144" s="136"/>
      <c r="U144" s="134"/>
      <c r="V144" s="135">
        <f t="shared" ref="V144:V149" si="203">T144*U144</f>
        <v>0</v>
      </c>
      <c r="W144" s="137">
        <f t="shared" ref="W144:W149" si="204">G144+M144+S144</f>
        <v>14400</v>
      </c>
      <c r="X144" s="283">
        <f t="shared" ref="X144:X149" si="205">J144+P144+V144</f>
        <v>14400</v>
      </c>
      <c r="Y144" s="283">
        <f t="shared" si="138"/>
        <v>0</v>
      </c>
      <c r="Z144" s="290">
        <f t="shared" ref="Z144:Z149" si="206">Y144/W144</f>
        <v>0</v>
      </c>
      <c r="AA144" s="260"/>
      <c r="AB144" s="58"/>
      <c r="AC144" s="59"/>
      <c r="AD144" s="59"/>
      <c r="AE144" s="59"/>
      <c r="AF144" s="59"/>
      <c r="AG144" s="59"/>
    </row>
    <row r="145" spans="1:33" ht="30" customHeight="1" x14ac:dyDescent="0.2">
      <c r="A145" s="50" t="s">
        <v>20</v>
      </c>
      <c r="B145" s="138">
        <v>43870</v>
      </c>
      <c r="C145" s="189" t="s">
        <v>252</v>
      </c>
      <c r="D145" s="139" t="s">
        <v>322</v>
      </c>
      <c r="E145" s="140">
        <v>24</v>
      </c>
      <c r="F145" s="55">
        <v>3600</v>
      </c>
      <c r="G145" s="56">
        <f t="shared" si="198"/>
        <v>86400</v>
      </c>
      <c r="H145" s="140">
        <v>24</v>
      </c>
      <c r="I145" s="55">
        <v>3600</v>
      </c>
      <c r="J145" s="56">
        <f t="shared" si="199"/>
        <v>86400</v>
      </c>
      <c r="K145" s="54"/>
      <c r="L145" s="55"/>
      <c r="M145" s="56">
        <f t="shared" si="200"/>
        <v>0</v>
      </c>
      <c r="N145" s="54"/>
      <c r="O145" s="55"/>
      <c r="P145" s="56">
        <f t="shared" si="201"/>
        <v>0</v>
      </c>
      <c r="Q145" s="54"/>
      <c r="R145" s="55"/>
      <c r="S145" s="56">
        <f t="shared" si="202"/>
        <v>0</v>
      </c>
      <c r="T145" s="54"/>
      <c r="U145" s="55"/>
      <c r="V145" s="56">
        <f t="shared" si="203"/>
        <v>0</v>
      </c>
      <c r="W145" s="57">
        <f t="shared" si="204"/>
        <v>86400</v>
      </c>
      <c r="X145" s="283">
        <f t="shared" si="205"/>
        <v>86400</v>
      </c>
      <c r="Y145" s="283">
        <f t="shared" si="138"/>
        <v>0</v>
      </c>
      <c r="Z145" s="290">
        <f t="shared" si="206"/>
        <v>0</v>
      </c>
      <c r="AA145" s="246"/>
      <c r="AB145" s="59"/>
      <c r="AC145" s="59"/>
      <c r="AD145" s="59"/>
      <c r="AE145" s="59"/>
      <c r="AF145" s="59"/>
      <c r="AG145" s="59"/>
    </row>
    <row r="146" spans="1:33" ht="30" customHeight="1" x14ac:dyDescent="0.2">
      <c r="A146" s="50" t="s">
        <v>20</v>
      </c>
      <c r="B146" s="138">
        <v>43899</v>
      </c>
      <c r="C146" s="189" t="s">
        <v>253</v>
      </c>
      <c r="D146" s="366" t="s">
        <v>342</v>
      </c>
      <c r="E146" s="140">
        <v>5</v>
      </c>
      <c r="F146" s="55">
        <v>13000</v>
      </c>
      <c r="G146" s="56">
        <f t="shared" si="198"/>
        <v>65000</v>
      </c>
      <c r="H146" s="140">
        <v>5</v>
      </c>
      <c r="I146" s="55">
        <v>13000</v>
      </c>
      <c r="J146" s="56">
        <f t="shared" si="199"/>
        <v>65000</v>
      </c>
      <c r="K146" s="54"/>
      <c r="L146" s="55"/>
      <c r="M146" s="56">
        <f t="shared" si="200"/>
        <v>0</v>
      </c>
      <c r="N146" s="54"/>
      <c r="O146" s="55"/>
      <c r="P146" s="56">
        <f t="shared" si="201"/>
        <v>0</v>
      </c>
      <c r="Q146" s="54"/>
      <c r="R146" s="55"/>
      <c r="S146" s="56">
        <f t="shared" si="202"/>
        <v>0</v>
      </c>
      <c r="T146" s="54"/>
      <c r="U146" s="55"/>
      <c r="V146" s="56">
        <f t="shared" si="203"/>
        <v>0</v>
      </c>
      <c r="W146" s="57">
        <f t="shared" si="204"/>
        <v>65000</v>
      </c>
      <c r="X146" s="283">
        <f t="shared" si="205"/>
        <v>65000</v>
      </c>
      <c r="Y146" s="283">
        <f t="shared" si="138"/>
        <v>0</v>
      </c>
      <c r="Z146" s="290">
        <f t="shared" si="206"/>
        <v>0</v>
      </c>
      <c r="AA146" s="246"/>
      <c r="AB146" s="59"/>
      <c r="AC146" s="59"/>
      <c r="AD146" s="59"/>
      <c r="AE146" s="59"/>
      <c r="AF146" s="59"/>
      <c r="AG146" s="59"/>
    </row>
    <row r="147" spans="1:33" ht="30" customHeight="1" thickBot="1" x14ac:dyDescent="0.25">
      <c r="A147" s="50" t="s">
        <v>20</v>
      </c>
      <c r="B147" s="138">
        <v>43930</v>
      </c>
      <c r="C147" s="96" t="s">
        <v>197</v>
      </c>
      <c r="D147" s="139" t="s">
        <v>343</v>
      </c>
      <c r="E147" s="140">
        <v>4</v>
      </c>
      <c r="F147" s="55">
        <v>8600</v>
      </c>
      <c r="G147" s="56">
        <f t="shared" si="198"/>
        <v>34400</v>
      </c>
      <c r="H147" s="140">
        <v>4</v>
      </c>
      <c r="I147" s="55">
        <v>8600</v>
      </c>
      <c r="J147" s="56">
        <f t="shared" si="199"/>
        <v>34400</v>
      </c>
      <c r="K147" s="54"/>
      <c r="L147" s="55"/>
      <c r="M147" s="56">
        <f t="shared" si="200"/>
        <v>0</v>
      </c>
      <c r="N147" s="54"/>
      <c r="O147" s="55"/>
      <c r="P147" s="56">
        <f t="shared" si="201"/>
        <v>0</v>
      </c>
      <c r="Q147" s="54"/>
      <c r="R147" s="55"/>
      <c r="S147" s="56">
        <f t="shared" si="202"/>
        <v>0</v>
      </c>
      <c r="T147" s="54"/>
      <c r="U147" s="55"/>
      <c r="V147" s="56">
        <f t="shared" si="203"/>
        <v>0</v>
      </c>
      <c r="W147" s="57">
        <f t="shared" si="204"/>
        <v>34400</v>
      </c>
      <c r="X147" s="283">
        <f t="shared" si="205"/>
        <v>34400</v>
      </c>
      <c r="Y147" s="283">
        <f t="shared" si="138"/>
        <v>0</v>
      </c>
      <c r="Z147" s="290">
        <f t="shared" si="206"/>
        <v>0</v>
      </c>
      <c r="AA147" s="246"/>
      <c r="AB147" s="59"/>
      <c r="AC147" s="59"/>
      <c r="AD147" s="59"/>
      <c r="AE147" s="59"/>
      <c r="AF147" s="59"/>
      <c r="AG147" s="59"/>
    </row>
    <row r="148" spans="1:33" ht="30" hidden="1" customHeight="1" x14ac:dyDescent="0.2">
      <c r="A148" s="60" t="s">
        <v>20</v>
      </c>
      <c r="B148" s="138">
        <v>43960</v>
      </c>
      <c r="C148" s="88" t="s">
        <v>198</v>
      </c>
      <c r="D148" s="141"/>
      <c r="E148" s="142"/>
      <c r="F148" s="64"/>
      <c r="G148" s="65">
        <f t="shared" si="198"/>
        <v>0</v>
      </c>
      <c r="H148" s="142"/>
      <c r="I148" s="64"/>
      <c r="J148" s="65">
        <f t="shared" si="199"/>
        <v>0</v>
      </c>
      <c r="K148" s="63"/>
      <c r="L148" s="64"/>
      <c r="M148" s="65">
        <f t="shared" si="200"/>
        <v>0</v>
      </c>
      <c r="N148" s="63"/>
      <c r="O148" s="64"/>
      <c r="P148" s="65">
        <f t="shared" si="201"/>
        <v>0</v>
      </c>
      <c r="Q148" s="63"/>
      <c r="R148" s="64"/>
      <c r="S148" s="65">
        <f t="shared" si="202"/>
        <v>0</v>
      </c>
      <c r="T148" s="63"/>
      <c r="U148" s="64"/>
      <c r="V148" s="65">
        <f t="shared" si="203"/>
        <v>0</v>
      </c>
      <c r="W148" s="66">
        <f t="shared" si="204"/>
        <v>0</v>
      </c>
      <c r="X148" s="283">
        <f t="shared" si="205"/>
        <v>0</v>
      </c>
      <c r="Y148" s="283">
        <f t="shared" si="138"/>
        <v>0</v>
      </c>
      <c r="Z148" s="290" t="e">
        <f t="shared" si="206"/>
        <v>#DIV/0!</v>
      </c>
      <c r="AA148" s="255"/>
      <c r="AB148" s="59"/>
      <c r="AC148" s="59"/>
      <c r="AD148" s="59"/>
      <c r="AE148" s="59"/>
      <c r="AF148" s="59"/>
      <c r="AG148" s="59"/>
    </row>
    <row r="149" spans="1:33" ht="30" hidden="1" customHeight="1" thickBot="1" x14ac:dyDescent="0.25">
      <c r="A149" s="60" t="s">
        <v>20</v>
      </c>
      <c r="B149" s="138">
        <v>43991</v>
      </c>
      <c r="C149" s="125" t="s">
        <v>199</v>
      </c>
      <c r="D149" s="74"/>
      <c r="E149" s="63"/>
      <c r="F149" s="64">
        <v>0.22</v>
      </c>
      <c r="G149" s="65">
        <f t="shared" si="198"/>
        <v>0</v>
      </c>
      <c r="H149" s="63"/>
      <c r="I149" s="64">
        <v>0.22</v>
      </c>
      <c r="J149" s="65">
        <f t="shared" si="199"/>
        <v>0</v>
      </c>
      <c r="K149" s="63"/>
      <c r="L149" s="64">
        <v>0.22</v>
      </c>
      <c r="M149" s="65">
        <f t="shared" si="200"/>
        <v>0</v>
      </c>
      <c r="N149" s="63"/>
      <c r="O149" s="64">
        <v>0.22</v>
      </c>
      <c r="P149" s="65">
        <f t="shared" si="201"/>
        <v>0</v>
      </c>
      <c r="Q149" s="63"/>
      <c r="R149" s="64">
        <v>0.22</v>
      </c>
      <c r="S149" s="65">
        <f t="shared" si="202"/>
        <v>0</v>
      </c>
      <c r="T149" s="63"/>
      <c r="U149" s="64">
        <v>0.22</v>
      </c>
      <c r="V149" s="65">
        <f t="shared" si="203"/>
        <v>0</v>
      </c>
      <c r="W149" s="66">
        <f t="shared" si="204"/>
        <v>0</v>
      </c>
      <c r="X149" s="283">
        <f t="shared" si="205"/>
        <v>0</v>
      </c>
      <c r="Y149" s="287">
        <f t="shared" si="138"/>
        <v>0</v>
      </c>
      <c r="Z149" s="290" t="e">
        <f t="shared" si="206"/>
        <v>#DIV/0!</v>
      </c>
      <c r="AA149" s="257"/>
      <c r="AB149" s="5"/>
      <c r="AC149" s="5"/>
      <c r="AD149" s="5"/>
      <c r="AE149" s="5"/>
      <c r="AF149" s="5"/>
      <c r="AG149" s="5"/>
    </row>
    <row r="150" spans="1:33" ht="30" customHeight="1" thickBot="1" x14ac:dyDescent="0.25">
      <c r="A150" s="111" t="s">
        <v>200</v>
      </c>
      <c r="B150" s="112"/>
      <c r="C150" s="113"/>
      <c r="D150" s="114"/>
      <c r="E150" s="115">
        <f>SUM(E144:E148)</f>
        <v>45</v>
      </c>
      <c r="F150" s="90"/>
      <c r="G150" s="89">
        <f>SUM(G144:G149)</f>
        <v>200200</v>
      </c>
      <c r="H150" s="115">
        <f>SUM(H144:H148)</f>
        <v>45</v>
      </c>
      <c r="I150" s="90"/>
      <c r="J150" s="89">
        <f>SUM(J144:J149)</f>
        <v>200200</v>
      </c>
      <c r="K150" s="91">
        <f>SUM(K144:K148)</f>
        <v>0</v>
      </c>
      <c r="L150" s="90"/>
      <c r="M150" s="89">
        <f>SUM(M144:M149)</f>
        <v>0</v>
      </c>
      <c r="N150" s="91">
        <f>SUM(N144:N148)</f>
        <v>0</v>
      </c>
      <c r="O150" s="90"/>
      <c r="P150" s="89">
        <f>SUM(P144:P149)</f>
        <v>0</v>
      </c>
      <c r="Q150" s="91">
        <f>SUM(Q144:Q148)</f>
        <v>0</v>
      </c>
      <c r="R150" s="90"/>
      <c r="S150" s="89">
        <f>SUM(S144:S149)</f>
        <v>0</v>
      </c>
      <c r="T150" s="91">
        <f>SUM(T144:T148)</f>
        <v>0</v>
      </c>
      <c r="U150" s="90"/>
      <c r="V150" s="89">
        <f>SUM(V144:V149)</f>
        <v>0</v>
      </c>
      <c r="W150" s="98">
        <f>SUM(W144:W149)</f>
        <v>200200</v>
      </c>
      <c r="X150" s="286">
        <f>SUM(X144:X149)</f>
        <v>200200</v>
      </c>
      <c r="Y150" s="369">
        <f t="shared" si="138"/>
        <v>0</v>
      </c>
      <c r="Z150" s="98">
        <f>Y150/W150</f>
        <v>0</v>
      </c>
      <c r="AA150" s="259"/>
      <c r="AB150" s="5"/>
      <c r="AC150" s="5"/>
      <c r="AD150" s="5"/>
      <c r="AE150" s="5"/>
      <c r="AF150" s="5"/>
      <c r="AG150" s="5"/>
    </row>
    <row r="151" spans="1:33" ht="30" customHeight="1" thickBot="1" x14ac:dyDescent="0.25">
      <c r="A151" s="120" t="s">
        <v>17</v>
      </c>
      <c r="B151" s="93">
        <v>10</v>
      </c>
      <c r="C151" s="126" t="s">
        <v>201</v>
      </c>
      <c r="D151" s="11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  <c r="X151" s="40"/>
      <c r="Y151" s="356"/>
      <c r="Z151" s="40"/>
      <c r="AA151" s="253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50" t="s">
        <v>20</v>
      </c>
      <c r="B152" s="138">
        <v>43840</v>
      </c>
      <c r="C152" s="143" t="s">
        <v>344</v>
      </c>
      <c r="D152" s="132" t="s">
        <v>23</v>
      </c>
      <c r="E152" s="144">
        <v>3</v>
      </c>
      <c r="F152" s="85">
        <v>500</v>
      </c>
      <c r="G152" s="86">
        <f t="shared" ref="G152:G156" si="207">E152*F152</f>
        <v>1500</v>
      </c>
      <c r="H152" s="144">
        <v>3</v>
      </c>
      <c r="I152" s="85">
        <v>500</v>
      </c>
      <c r="J152" s="86">
        <f t="shared" ref="J152:J156" si="208">H152*I152</f>
        <v>1500</v>
      </c>
      <c r="K152" s="84"/>
      <c r="L152" s="85"/>
      <c r="M152" s="86">
        <f t="shared" ref="M152:M156" si="209">K152*L152</f>
        <v>0</v>
      </c>
      <c r="N152" s="84"/>
      <c r="O152" s="85"/>
      <c r="P152" s="86">
        <f t="shared" ref="P152:P156" si="210">N152*O152</f>
        <v>0</v>
      </c>
      <c r="Q152" s="84"/>
      <c r="R152" s="85"/>
      <c r="S152" s="86">
        <f t="shared" ref="S152:S156" si="211">Q152*R152</f>
        <v>0</v>
      </c>
      <c r="T152" s="84"/>
      <c r="U152" s="85"/>
      <c r="V152" s="86">
        <f t="shared" ref="V152:V156" si="212">T152*U152</f>
        <v>0</v>
      </c>
      <c r="W152" s="145">
        <f>G152+M152+S152</f>
        <v>1500</v>
      </c>
      <c r="X152" s="361">
        <f t="shared" ref="X152:X156" si="213">J152+P152+V152</f>
        <v>1500</v>
      </c>
      <c r="Y152" s="370">
        <f t="shared" si="138"/>
        <v>0</v>
      </c>
      <c r="Z152" s="290">
        <f t="shared" ref="Z152:Z156" si="214">Y152/W152</f>
        <v>0</v>
      </c>
      <c r="AA152" s="261"/>
      <c r="AB152" s="59"/>
      <c r="AC152" s="59"/>
      <c r="AD152" s="59"/>
      <c r="AE152" s="59"/>
      <c r="AF152" s="59"/>
      <c r="AG152" s="59"/>
    </row>
    <row r="153" spans="1:33" ht="30" hidden="1" customHeight="1" x14ac:dyDescent="0.2">
      <c r="A153" s="50" t="s">
        <v>20</v>
      </c>
      <c r="B153" s="138">
        <v>43871</v>
      </c>
      <c r="C153" s="143" t="s">
        <v>202</v>
      </c>
      <c r="D153" s="139"/>
      <c r="E153" s="140"/>
      <c r="F153" s="55"/>
      <c r="G153" s="56">
        <f t="shared" si="207"/>
        <v>0</v>
      </c>
      <c r="H153" s="140"/>
      <c r="I153" s="55"/>
      <c r="J153" s="56">
        <f t="shared" si="208"/>
        <v>0</v>
      </c>
      <c r="K153" s="54"/>
      <c r="L153" s="55"/>
      <c r="M153" s="56">
        <f t="shared" si="209"/>
        <v>0</v>
      </c>
      <c r="N153" s="54"/>
      <c r="O153" s="55"/>
      <c r="P153" s="56">
        <f t="shared" si="210"/>
        <v>0</v>
      </c>
      <c r="Q153" s="54"/>
      <c r="R153" s="55"/>
      <c r="S153" s="56">
        <f t="shared" si="211"/>
        <v>0</v>
      </c>
      <c r="T153" s="54"/>
      <c r="U153" s="55"/>
      <c r="V153" s="56">
        <f t="shared" si="212"/>
        <v>0</v>
      </c>
      <c r="W153" s="57">
        <f>G153+M153+S153</f>
        <v>0</v>
      </c>
      <c r="X153" s="283">
        <f t="shared" si="213"/>
        <v>0</v>
      </c>
      <c r="Y153" s="283">
        <f t="shared" si="138"/>
        <v>0</v>
      </c>
      <c r="Z153" s="290" t="e">
        <f t="shared" si="214"/>
        <v>#DIV/0!</v>
      </c>
      <c r="AA153" s="246"/>
      <c r="AB153" s="59"/>
      <c r="AC153" s="59"/>
      <c r="AD153" s="59"/>
      <c r="AE153" s="59"/>
      <c r="AF153" s="59"/>
      <c r="AG153" s="59"/>
    </row>
    <row r="154" spans="1:33" ht="30" hidden="1" customHeight="1" x14ac:dyDescent="0.2">
      <c r="A154" s="50" t="s">
        <v>20</v>
      </c>
      <c r="B154" s="138">
        <v>43900</v>
      </c>
      <c r="C154" s="186" t="s">
        <v>202</v>
      </c>
      <c r="D154" s="139"/>
      <c r="E154" s="140"/>
      <c r="F154" s="55"/>
      <c r="G154" s="56">
        <f t="shared" si="207"/>
        <v>0</v>
      </c>
      <c r="H154" s="140"/>
      <c r="I154" s="55"/>
      <c r="J154" s="56">
        <f t="shared" si="208"/>
        <v>0</v>
      </c>
      <c r="K154" s="54"/>
      <c r="L154" s="55"/>
      <c r="M154" s="56">
        <f t="shared" si="209"/>
        <v>0</v>
      </c>
      <c r="N154" s="54"/>
      <c r="O154" s="55"/>
      <c r="P154" s="56">
        <f t="shared" si="210"/>
        <v>0</v>
      </c>
      <c r="Q154" s="54"/>
      <c r="R154" s="55"/>
      <c r="S154" s="56">
        <f t="shared" si="211"/>
        <v>0</v>
      </c>
      <c r="T154" s="54"/>
      <c r="U154" s="55"/>
      <c r="V154" s="56">
        <f t="shared" si="212"/>
        <v>0</v>
      </c>
      <c r="W154" s="57">
        <f>G154+M154+S154</f>
        <v>0</v>
      </c>
      <c r="X154" s="283">
        <f t="shared" si="213"/>
        <v>0</v>
      </c>
      <c r="Y154" s="283">
        <f t="shared" si="138"/>
        <v>0</v>
      </c>
      <c r="Z154" s="290" t="e">
        <f t="shared" si="214"/>
        <v>#DIV/0!</v>
      </c>
      <c r="AA154" s="246"/>
      <c r="AB154" s="59"/>
      <c r="AC154" s="59"/>
      <c r="AD154" s="59"/>
      <c r="AE154" s="59"/>
      <c r="AF154" s="59"/>
      <c r="AG154" s="59"/>
    </row>
    <row r="155" spans="1:33" ht="30" hidden="1" customHeight="1" x14ac:dyDescent="0.2">
      <c r="A155" s="60" t="s">
        <v>20</v>
      </c>
      <c r="B155" s="146">
        <v>43931</v>
      </c>
      <c r="C155" s="187" t="s">
        <v>250</v>
      </c>
      <c r="D155" s="141" t="s">
        <v>23</v>
      </c>
      <c r="E155" s="142"/>
      <c r="F155" s="64"/>
      <c r="G155" s="56">
        <f t="shared" si="207"/>
        <v>0</v>
      </c>
      <c r="H155" s="142"/>
      <c r="I155" s="64"/>
      <c r="J155" s="56">
        <f t="shared" si="208"/>
        <v>0</v>
      </c>
      <c r="K155" s="63"/>
      <c r="L155" s="64"/>
      <c r="M155" s="65">
        <f t="shared" si="209"/>
        <v>0</v>
      </c>
      <c r="N155" s="63"/>
      <c r="O155" s="64"/>
      <c r="P155" s="65">
        <f t="shared" si="210"/>
        <v>0</v>
      </c>
      <c r="Q155" s="63"/>
      <c r="R155" s="64"/>
      <c r="S155" s="65">
        <f t="shared" si="211"/>
        <v>0</v>
      </c>
      <c r="T155" s="63"/>
      <c r="U155" s="64"/>
      <c r="V155" s="65">
        <f t="shared" si="212"/>
        <v>0</v>
      </c>
      <c r="W155" s="147">
        <f>G155+M155+S155</f>
        <v>0</v>
      </c>
      <c r="X155" s="283">
        <f t="shared" si="213"/>
        <v>0</v>
      </c>
      <c r="Y155" s="283">
        <f t="shared" si="138"/>
        <v>0</v>
      </c>
      <c r="Z155" s="290" t="e">
        <f t="shared" si="214"/>
        <v>#DIV/0!</v>
      </c>
      <c r="AA155" s="262"/>
      <c r="AB155" s="59"/>
      <c r="AC155" s="59"/>
      <c r="AD155" s="59"/>
      <c r="AE155" s="59"/>
      <c r="AF155" s="59"/>
      <c r="AG155" s="59"/>
    </row>
    <row r="156" spans="1:33" ht="30" hidden="1" customHeight="1" thickBot="1" x14ac:dyDescent="0.25">
      <c r="A156" s="60" t="s">
        <v>20</v>
      </c>
      <c r="B156" s="148">
        <v>43961</v>
      </c>
      <c r="C156" s="125" t="s">
        <v>203</v>
      </c>
      <c r="D156" s="149"/>
      <c r="E156" s="63"/>
      <c r="F156" s="64">
        <v>0.22</v>
      </c>
      <c r="G156" s="65">
        <f t="shared" si="207"/>
        <v>0</v>
      </c>
      <c r="H156" s="63"/>
      <c r="I156" s="64">
        <v>0.22</v>
      </c>
      <c r="J156" s="65">
        <f t="shared" si="208"/>
        <v>0</v>
      </c>
      <c r="K156" s="63"/>
      <c r="L156" s="64">
        <v>0.22</v>
      </c>
      <c r="M156" s="65">
        <f t="shared" si="209"/>
        <v>0</v>
      </c>
      <c r="N156" s="63"/>
      <c r="O156" s="64">
        <v>0.22</v>
      </c>
      <c r="P156" s="65">
        <f t="shared" si="210"/>
        <v>0</v>
      </c>
      <c r="Q156" s="63"/>
      <c r="R156" s="64">
        <v>0.22</v>
      </c>
      <c r="S156" s="65">
        <f t="shared" si="211"/>
        <v>0</v>
      </c>
      <c r="T156" s="63"/>
      <c r="U156" s="64">
        <v>0.22</v>
      </c>
      <c r="V156" s="65">
        <f t="shared" si="212"/>
        <v>0</v>
      </c>
      <c r="W156" s="66">
        <f>G156+M156+S156</f>
        <v>0</v>
      </c>
      <c r="X156" s="283">
        <f t="shared" si="213"/>
        <v>0</v>
      </c>
      <c r="Y156" s="283">
        <f t="shared" si="138"/>
        <v>0</v>
      </c>
      <c r="Z156" s="290" t="e">
        <f t="shared" si="214"/>
        <v>#DIV/0!</v>
      </c>
      <c r="AA156" s="262"/>
      <c r="AB156" s="5"/>
      <c r="AC156" s="5"/>
      <c r="AD156" s="5"/>
      <c r="AE156" s="5"/>
      <c r="AF156" s="5"/>
      <c r="AG156" s="5"/>
    </row>
    <row r="157" spans="1:33" ht="30" hidden="1" customHeight="1" thickBot="1" x14ac:dyDescent="0.25">
      <c r="A157" s="111" t="s">
        <v>204</v>
      </c>
      <c r="B157" s="112"/>
      <c r="C157" s="113"/>
      <c r="D157" s="114"/>
      <c r="E157" s="115">
        <f>SUM(E152:E155)</f>
        <v>3</v>
      </c>
      <c r="F157" s="90"/>
      <c r="G157" s="89">
        <f>SUM(G152:G156)</f>
        <v>1500</v>
      </c>
      <c r="H157" s="115">
        <f>SUM(H152:H155)</f>
        <v>3</v>
      </c>
      <c r="I157" s="90"/>
      <c r="J157" s="89">
        <f>SUM(J152:J156)</f>
        <v>1500</v>
      </c>
      <c r="K157" s="91">
        <f>SUM(K152:K155)</f>
        <v>0</v>
      </c>
      <c r="L157" s="90"/>
      <c r="M157" s="89">
        <f>SUM(M152:M156)</f>
        <v>0</v>
      </c>
      <c r="N157" s="91">
        <f>SUM(N152:N155)</f>
        <v>0</v>
      </c>
      <c r="O157" s="90"/>
      <c r="P157" s="89">
        <f>SUM(P152:P156)</f>
        <v>0</v>
      </c>
      <c r="Q157" s="91">
        <f>SUM(Q152:Q155)</f>
        <v>0</v>
      </c>
      <c r="R157" s="90"/>
      <c r="S157" s="89">
        <f>SUM(S152:S156)</f>
        <v>0</v>
      </c>
      <c r="T157" s="91">
        <f>SUM(T152:T155)</f>
        <v>0</v>
      </c>
      <c r="U157" s="90"/>
      <c r="V157" s="89">
        <f>SUM(V152:V156)</f>
        <v>0</v>
      </c>
      <c r="W157" s="98">
        <f>SUM(W152:W156)</f>
        <v>1500</v>
      </c>
      <c r="X157" s="98">
        <f>SUM(X152:X156)</f>
        <v>1500</v>
      </c>
      <c r="Y157" s="98">
        <f t="shared" ref="Y157:Y187" si="215">W157-X157</f>
        <v>0</v>
      </c>
      <c r="Z157" s="98">
        <f>Y157/W157</f>
        <v>0</v>
      </c>
      <c r="AA157" s="259"/>
      <c r="AB157" s="5"/>
      <c r="AC157" s="5"/>
      <c r="AD157" s="5"/>
      <c r="AE157" s="5"/>
      <c r="AF157" s="5"/>
      <c r="AG157" s="5"/>
    </row>
    <row r="158" spans="1:33" ht="30" customHeight="1" thickBot="1" x14ac:dyDescent="0.25">
      <c r="A158" s="120" t="s">
        <v>17</v>
      </c>
      <c r="B158" s="93">
        <v>11</v>
      </c>
      <c r="C158" s="122" t="s">
        <v>205</v>
      </c>
      <c r="D158" s="11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40"/>
      <c r="X158" s="40"/>
      <c r="Y158" s="288"/>
      <c r="Z158" s="40"/>
      <c r="AA158" s="253"/>
      <c r="AB158" s="5"/>
      <c r="AC158" s="5"/>
      <c r="AD158" s="5"/>
      <c r="AE158" s="5"/>
      <c r="AF158" s="5"/>
      <c r="AG158" s="5"/>
    </row>
    <row r="159" spans="1:33" ht="30" hidden="1" customHeight="1" x14ac:dyDescent="0.2">
      <c r="A159" s="150" t="s">
        <v>20</v>
      </c>
      <c r="B159" s="138">
        <v>43841</v>
      </c>
      <c r="C159" s="143" t="s">
        <v>206</v>
      </c>
      <c r="D159" s="83" t="s">
        <v>55</v>
      </c>
      <c r="E159" s="84"/>
      <c r="F159" s="85"/>
      <c r="G159" s="86">
        <f t="shared" ref="G159" si="216">E159*F159</f>
        <v>0</v>
      </c>
      <c r="H159" s="84"/>
      <c r="I159" s="85"/>
      <c r="J159" s="86">
        <f t="shared" ref="J159" si="217">H159*I159</f>
        <v>0</v>
      </c>
      <c r="K159" s="84"/>
      <c r="L159" s="85"/>
      <c r="M159" s="86">
        <f t="shared" ref="M159" si="218">K159*L159</f>
        <v>0</v>
      </c>
      <c r="N159" s="84"/>
      <c r="O159" s="85"/>
      <c r="P159" s="86">
        <f t="shared" ref="P159" si="219">N159*O159</f>
        <v>0</v>
      </c>
      <c r="Q159" s="84"/>
      <c r="R159" s="85"/>
      <c r="S159" s="86">
        <f t="shared" ref="S159" si="220">Q159*R159</f>
        <v>0</v>
      </c>
      <c r="T159" s="84"/>
      <c r="U159" s="85"/>
      <c r="V159" s="86">
        <f t="shared" ref="V159" si="221">T159*U159</f>
        <v>0</v>
      </c>
      <c r="W159" s="145">
        <f>G159+M159+S159</f>
        <v>0</v>
      </c>
      <c r="X159" s="283">
        <f t="shared" ref="X159:X160" si="222">J159+P159+V159</f>
        <v>0</v>
      </c>
      <c r="Y159" s="283">
        <f t="shared" si="215"/>
        <v>0</v>
      </c>
      <c r="Z159" s="290" t="e">
        <f t="shared" ref="Z159:Z160" si="223">Y159/W159</f>
        <v>#DIV/0!</v>
      </c>
      <c r="AA159" s="261"/>
      <c r="AB159" s="59"/>
      <c r="AC159" s="59"/>
      <c r="AD159" s="59"/>
      <c r="AE159" s="59"/>
      <c r="AF159" s="59"/>
      <c r="AG159" s="59"/>
    </row>
    <row r="160" spans="1:33" ht="30" hidden="1" customHeight="1" thickBot="1" x14ac:dyDescent="0.25">
      <c r="A160" s="151" t="s">
        <v>20</v>
      </c>
      <c r="B160" s="138">
        <v>43872</v>
      </c>
      <c r="C160" s="88" t="s">
        <v>206</v>
      </c>
      <c r="D160" s="62" t="s">
        <v>55</v>
      </c>
      <c r="E160" s="63"/>
      <c r="F160" s="64"/>
      <c r="G160" s="56">
        <f>E160*F160</f>
        <v>0</v>
      </c>
      <c r="H160" s="63"/>
      <c r="I160" s="64"/>
      <c r="J160" s="56">
        <f>H160*I160</f>
        <v>0</v>
      </c>
      <c r="K160" s="63"/>
      <c r="L160" s="64"/>
      <c r="M160" s="65">
        <f>K160*L160</f>
        <v>0</v>
      </c>
      <c r="N160" s="63"/>
      <c r="O160" s="64"/>
      <c r="P160" s="65">
        <f>N160*O160</f>
        <v>0</v>
      </c>
      <c r="Q160" s="63"/>
      <c r="R160" s="64"/>
      <c r="S160" s="65">
        <f>Q160*R160</f>
        <v>0</v>
      </c>
      <c r="T160" s="63"/>
      <c r="U160" s="64"/>
      <c r="V160" s="65">
        <f>T160*U160</f>
        <v>0</v>
      </c>
      <c r="W160" s="147">
        <f>G160+M160+S160</f>
        <v>0</v>
      </c>
      <c r="X160" s="283">
        <f t="shared" si="222"/>
        <v>0</v>
      </c>
      <c r="Y160" s="283">
        <f t="shared" si="215"/>
        <v>0</v>
      </c>
      <c r="Z160" s="290" t="e">
        <f t="shared" si="223"/>
        <v>#DIV/0!</v>
      </c>
      <c r="AA160" s="262"/>
      <c r="AB160" s="58"/>
      <c r="AC160" s="59"/>
      <c r="AD160" s="59"/>
      <c r="AE160" s="59"/>
      <c r="AF160" s="59"/>
      <c r="AG160" s="59"/>
    </row>
    <row r="161" spans="1:33" ht="30" hidden="1" customHeight="1" thickBot="1" x14ac:dyDescent="0.25">
      <c r="A161" s="411" t="s">
        <v>207</v>
      </c>
      <c r="B161" s="412"/>
      <c r="C161" s="412"/>
      <c r="D161" s="413"/>
      <c r="E161" s="115">
        <f>SUM(E159:E160)</f>
        <v>0</v>
      </c>
      <c r="F161" s="90"/>
      <c r="G161" s="89">
        <f>SUM(G159:G160)</f>
        <v>0</v>
      </c>
      <c r="H161" s="115">
        <f>SUM(H159:H160)</f>
        <v>0</v>
      </c>
      <c r="I161" s="90"/>
      <c r="J161" s="89">
        <f>SUM(J159:J160)</f>
        <v>0</v>
      </c>
      <c r="K161" s="91">
        <f>SUM(K159:K160)</f>
        <v>0</v>
      </c>
      <c r="L161" s="90"/>
      <c r="M161" s="89">
        <f>SUM(M159:M160)</f>
        <v>0</v>
      </c>
      <c r="N161" s="91">
        <f>SUM(N159:N160)</f>
        <v>0</v>
      </c>
      <c r="O161" s="90"/>
      <c r="P161" s="89">
        <f>SUM(P159:P160)</f>
        <v>0</v>
      </c>
      <c r="Q161" s="91">
        <f>SUM(Q159:Q160)</f>
        <v>0</v>
      </c>
      <c r="R161" s="90"/>
      <c r="S161" s="89">
        <f>SUM(S159:S160)</f>
        <v>0</v>
      </c>
      <c r="T161" s="91">
        <f>SUM(T159:T160)</f>
        <v>0</v>
      </c>
      <c r="U161" s="90"/>
      <c r="V161" s="89">
        <f>SUM(V159:V160)</f>
        <v>0</v>
      </c>
      <c r="W161" s="98">
        <f>SUM(W159:W160)</f>
        <v>0</v>
      </c>
      <c r="X161" s="98">
        <f>SUM(X159:X160)</f>
        <v>0</v>
      </c>
      <c r="Y161" s="98">
        <f t="shared" si="215"/>
        <v>0</v>
      </c>
      <c r="Z161" s="98" t="e">
        <f>Y161/W161</f>
        <v>#DIV/0!</v>
      </c>
      <c r="AA161" s="259"/>
      <c r="AB161" s="5"/>
      <c r="AC161" s="5"/>
      <c r="AD161" s="5"/>
      <c r="AE161" s="5"/>
      <c r="AF161" s="5"/>
      <c r="AG161" s="5"/>
    </row>
    <row r="162" spans="1:33" ht="30" customHeight="1" thickBot="1" x14ac:dyDescent="0.25">
      <c r="A162" s="92" t="s">
        <v>17</v>
      </c>
      <c r="B162" s="93">
        <v>12</v>
      </c>
      <c r="C162" s="94" t="s">
        <v>208</v>
      </c>
      <c r="D162" s="214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40"/>
      <c r="X162" s="40"/>
      <c r="Y162" s="288"/>
      <c r="Z162" s="40"/>
      <c r="AA162" s="253"/>
      <c r="AB162" s="5"/>
      <c r="AC162" s="5"/>
      <c r="AD162" s="5"/>
      <c r="AE162" s="5"/>
      <c r="AF162" s="5"/>
      <c r="AG162" s="5"/>
    </row>
    <row r="163" spans="1:33" ht="30" hidden="1" customHeight="1" x14ac:dyDescent="0.2">
      <c r="A163" s="81" t="s">
        <v>20</v>
      </c>
      <c r="B163" s="152">
        <v>43842</v>
      </c>
      <c r="C163" s="213" t="s">
        <v>209</v>
      </c>
      <c r="D163" s="216" t="s">
        <v>210</v>
      </c>
      <c r="E163" s="144"/>
      <c r="F163" s="85"/>
      <c r="G163" s="86">
        <f t="shared" ref="G163:G165" si="224">E163*F163</f>
        <v>0</v>
      </c>
      <c r="H163" s="144"/>
      <c r="I163" s="85"/>
      <c r="J163" s="86">
        <f t="shared" ref="J163:J165" si="225">H163*I163</f>
        <v>0</v>
      </c>
      <c r="K163" s="84"/>
      <c r="L163" s="85"/>
      <c r="M163" s="86">
        <f t="shared" ref="M163:M165" si="226">K163*L163</f>
        <v>0</v>
      </c>
      <c r="N163" s="84"/>
      <c r="O163" s="85"/>
      <c r="P163" s="86">
        <f t="shared" ref="P163:P165" si="227">N163*O163</f>
        <v>0</v>
      </c>
      <c r="Q163" s="84"/>
      <c r="R163" s="85"/>
      <c r="S163" s="86">
        <f t="shared" ref="S163:S166" si="228">Q163*R163</f>
        <v>0</v>
      </c>
      <c r="T163" s="84"/>
      <c r="U163" s="85"/>
      <c r="V163" s="86">
        <f t="shared" ref="V163:V166" si="229">T163*U163</f>
        <v>0</v>
      </c>
      <c r="W163" s="153">
        <f>G163+M163+S163</f>
        <v>0</v>
      </c>
      <c r="X163" s="283">
        <f t="shared" ref="X163:X166" si="230">J163+P163+V163</f>
        <v>0</v>
      </c>
      <c r="Y163" s="283">
        <f t="shared" si="215"/>
        <v>0</v>
      </c>
      <c r="Z163" s="290" t="e">
        <f t="shared" ref="Z163:Z166" si="231">Y163/W163</f>
        <v>#DIV/0!</v>
      </c>
      <c r="AA163" s="263"/>
      <c r="AB163" s="58"/>
      <c r="AC163" s="59"/>
      <c r="AD163" s="59"/>
      <c r="AE163" s="59"/>
      <c r="AF163" s="59"/>
      <c r="AG163" s="59"/>
    </row>
    <row r="164" spans="1:33" ht="30" hidden="1" customHeight="1" x14ac:dyDescent="0.2">
      <c r="A164" s="50" t="s">
        <v>20</v>
      </c>
      <c r="B164" s="138">
        <v>43873</v>
      </c>
      <c r="C164" s="189" t="s">
        <v>249</v>
      </c>
      <c r="D164" s="217" t="s">
        <v>184</v>
      </c>
      <c r="E164" s="140"/>
      <c r="F164" s="55"/>
      <c r="G164" s="56">
        <f t="shared" si="224"/>
        <v>0</v>
      </c>
      <c r="H164" s="140"/>
      <c r="I164" s="55"/>
      <c r="J164" s="56">
        <f t="shared" si="225"/>
        <v>0</v>
      </c>
      <c r="K164" s="54"/>
      <c r="L164" s="55"/>
      <c r="M164" s="56">
        <f t="shared" si="226"/>
        <v>0</v>
      </c>
      <c r="N164" s="54"/>
      <c r="O164" s="55"/>
      <c r="P164" s="56">
        <f t="shared" si="227"/>
        <v>0</v>
      </c>
      <c r="Q164" s="54"/>
      <c r="R164" s="55"/>
      <c r="S164" s="56">
        <f t="shared" si="228"/>
        <v>0</v>
      </c>
      <c r="T164" s="54"/>
      <c r="U164" s="55"/>
      <c r="V164" s="56">
        <f t="shared" si="229"/>
        <v>0</v>
      </c>
      <c r="W164" s="154">
        <f>G164+M164+S164</f>
        <v>0</v>
      </c>
      <c r="X164" s="283">
        <f t="shared" si="230"/>
        <v>0</v>
      </c>
      <c r="Y164" s="283">
        <f t="shared" si="215"/>
        <v>0</v>
      </c>
      <c r="Z164" s="290" t="e">
        <f t="shared" si="231"/>
        <v>#DIV/0!</v>
      </c>
      <c r="AA164" s="264"/>
      <c r="AB164" s="59"/>
      <c r="AC164" s="59"/>
      <c r="AD164" s="59"/>
      <c r="AE164" s="59"/>
      <c r="AF164" s="59"/>
      <c r="AG164" s="59"/>
    </row>
    <row r="165" spans="1:33" ht="30" hidden="1" customHeight="1" x14ac:dyDescent="0.2">
      <c r="A165" s="60" t="s">
        <v>20</v>
      </c>
      <c r="B165" s="146">
        <v>43902</v>
      </c>
      <c r="C165" s="88" t="s">
        <v>211</v>
      </c>
      <c r="D165" s="218" t="s">
        <v>184</v>
      </c>
      <c r="E165" s="142"/>
      <c r="F165" s="64"/>
      <c r="G165" s="65">
        <f t="shared" si="224"/>
        <v>0</v>
      </c>
      <c r="H165" s="142"/>
      <c r="I165" s="64"/>
      <c r="J165" s="65">
        <f t="shared" si="225"/>
        <v>0</v>
      </c>
      <c r="K165" s="63"/>
      <c r="L165" s="64"/>
      <c r="M165" s="65">
        <f t="shared" si="226"/>
        <v>0</v>
      </c>
      <c r="N165" s="63"/>
      <c r="O165" s="64"/>
      <c r="P165" s="65">
        <f t="shared" si="227"/>
        <v>0</v>
      </c>
      <c r="Q165" s="63"/>
      <c r="R165" s="64"/>
      <c r="S165" s="65">
        <f t="shared" si="228"/>
        <v>0</v>
      </c>
      <c r="T165" s="63"/>
      <c r="U165" s="64"/>
      <c r="V165" s="65">
        <f t="shared" si="229"/>
        <v>0</v>
      </c>
      <c r="W165" s="155">
        <f>G165+M165+S165</f>
        <v>0</v>
      </c>
      <c r="X165" s="283">
        <f t="shared" si="230"/>
        <v>0</v>
      </c>
      <c r="Y165" s="283">
        <f t="shared" si="215"/>
        <v>0</v>
      </c>
      <c r="Z165" s="290" t="e">
        <f t="shared" si="231"/>
        <v>#DIV/0!</v>
      </c>
      <c r="AA165" s="265"/>
      <c r="AB165" s="59"/>
      <c r="AC165" s="59"/>
      <c r="AD165" s="59"/>
      <c r="AE165" s="59"/>
      <c r="AF165" s="59"/>
      <c r="AG165" s="59"/>
    </row>
    <row r="166" spans="1:33" ht="30" hidden="1" customHeight="1" thickBot="1" x14ac:dyDescent="0.25">
      <c r="A166" s="60" t="s">
        <v>20</v>
      </c>
      <c r="B166" s="146">
        <v>43933</v>
      </c>
      <c r="C166" s="245" t="s">
        <v>259</v>
      </c>
      <c r="D166" s="219"/>
      <c r="E166" s="142"/>
      <c r="F166" s="64">
        <v>0.22</v>
      </c>
      <c r="G166" s="65">
        <f>E166*F166</f>
        <v>0</v>
      </c>
      <c r="H166" s="142"/>
      <c r="I166" s="64">
        <v>0.22</v>
      </c>
      <c r="J166" s="65">
        <f>H166*I166</f>
        <v>0</v>
      </c>
      <c r="K166" s="63"/>
      <c r="L166" s="64">
        <v>0.22</v>
      </c>
      <c r="M166" s="65">
        <f>K166*L166</f>
        <v>0</v>
      </c>
      <c r="N166" s="63"/>
      <c r="O166" s="64">
        <v>0.22</v>
      </c>
      <c r="P166" s="65">
        <f>N166*O166</f>
        <v>0</v>
      </c>
      <c r="Q166" s="63"/>
      <c r="R166" s="64">
        <v>0.22</v>
      </c>
      <c r="S166" s="65">
        <f t="shared" si="228"/>
        <v>0</v>
      </c>
      <c r="T166" s="63"/>
      <c r="U166" s="64">
        <v>0.22</v>
      </c>
      <c r="V166" s="65">
        <f t="shared" si="229"/>
        <v>0</v>
      </c>
      <c r="W166" s="66">
        <f>G166+M166+S166</f>
        <v>0</v>
      </c>
      <c r="X166" s="283">
        <f t="shared" si="230"/>
        <v>0</v>
      </c>
      <c r="Y166" s="283">
        <f t="shared" si="215"/>
        <v>0</v>
      </c>
      <c r="Z166" s="290" t="e">
        <f t="shared" si="231"/>
        <v>#DIV/0!</v>
      </c>
      <c r="AA166" s="257"/>
      <c r="AB166" s="5"/>
      <c r="AC166" s="5"/>
      <c r="AD166" s="5"/>
      <c r="AE166" s="5"/>
      <c r="AF166" s="5"/>
      <c r="AG166" s="5"/>
    </row>
    <row r="167" spans="1:33" ht="30" hidden="1" customHeight="1" thickBot="1" x14ac:dyDescent="0.25">
      <c r="A167" s="111" t="s">
        <v>212</v>
      </c>
      <c r="B167" s="112"/>
      <c r="C167" s="113"/>
      <c r="D167" s="215"/>
      <c r="E167" s="115">
        <f>SUM(E163:E165)</f>
        <v>0</v>
      </c>
      <c r="F167" s="90"/>
      <c r="G167" s="89">
        <f>SUM(G163:G166)</f>
        <v>0</v>
      </c>
      <c r="H167" s="115">
        <f>SUM(H163:H165)</f>
        <v>0</v>
      </c>
      <c r="I167" s="90"/>
      <c r="J167" s="89">
        <f>SUM(J163:J166)</f>
        <v>0</v>
      </c>
      <c r="K167" s="91">
        <f>SUM(K163:K165)</f>
        <v>0</v>
      </c>
      <c r="L167" s="90"/>
      <c r="M167" s="89">
        <f>SUM(M163:M166)</f>
        <v>0</v>
      </c>
      <c r="N167" s="91">
        <f>SUM(N163:N165)</f>
        <v>0</v>
      </c>
      <c r="O167" s="90"/>
      <c r="P167" s="89">
        <f>SUM(P163:P166)</f>
        <v>0</v>
      </c>
      <c r="Q167" s="91">
        <f>SUM(Q163:Q165)</f>
        <v>0</v>
      </c>
      <c r="R167" s="90"/>
      <c r="S167" s="89">
        <f>SUM(S163:S166)</f>
        <v>0</v>
      </c>
      <c r="T167" s="91">
        <f>SUM(T163:T165)</f>
        <v>0</v>
      </c>
      <c r="U167" s="90"/>
      <c r="V167" s="89">
        <f>SUM(V163:V166)</f>
        <v>0</v>
      </c>
      <c r="W167" s="98">
        <f t="shared" ref="W167:X167" si="232">SUM(W163:W166)</f>
        <v>0</v>
      </c>
      <c r="X167" s="98">
        <f t="shared" si="232"/>
        <v>0</v>
      </c>
      <c r="Y167" s="98">
        <f t="shared" si="215"/>
        <v>0</v>
      </c>
      <c r="Z167" s="98" t="e">
        <f>Y167/W167</f>
        <v>#DIV/0!</v>
      </c>
      <c r="AA167" s="259"/>
      <c r="AB167" s="5"/>
      <c r="AC167" s="5"/>
      <c r="AD167" s="5"/>
      <c r="AE167" s="5"/>
      <c r="AF167" s="5"/>
      <c r="AG167" s="5"/>
    </row>
    <row r="168" spans="1:33" ht="30" customHeight="1" thickBot="1" x14ac:dyDescent="0.25">
      <c r="A168" s="92" t="s">
        <v>17</v>
      </c>
      <c r="B168" s="240">
        <v>13</v>
      </c>
      <c r="C168" s="94" t="s">
        <v>213</v>
      </c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40"/>
      <c r="X168" s="40"/>
      <c r="Y168" s="288"/>
      <c r="Z168" s="40"/>
      <c r="AA168" s="253"/>
      <c r="AB168" s="4"/>
      <c r="AC168" s="5"/>
      <c r="AD168" s="5"/>
      <c r="AE168" s="5"/>
      <c r="AF168" s="5"/>
      <c r="AG168" s="5"/>
    </row>
    <row r="169" spans="1:33" ht="30" customHeight="1" thickBot="1" x14ac:dyDescent="0.25">
      <c r="A169" s="206" t="s">
        <v>18</v>
      </c>
      <c r="B169" s="207" t="s">
        <v>214</v>
      </c>
      <c r="C169" s="235" t="s">
        <v>215</v>
      </c>
      <c r="D169" s="68"/>
      <c r="E169" s="69">
        <f>SUM(E170:E172)</f>
        <v>0</v>
      </c>
      <c r="F169" s="70"/>
      <c r="G169" s="71">
        <f>SUM(G170:G173)</f>
        <v>0</v>
      </c>
      <c r="H169" s="69">
        <f>SUM(H170:H172)</f>
        <v>0</v>
      </c>
      <c r="I169" s="70"/>
      <c r="J169" s="71">
        <f>SUM(J170:J173)</f>
        <v>0</v>
      </c>
      <c r="K169" s="69">
        <f>SUM(K170:K172)</f>
        <v>0</v>
      </c>
      <c r="L169" s="70"/>
      <c r="M169" s="71">
        <f>SUM(M170:M173)</f>
        <v>0</v>
      </c>
      <c r="N169" s="69">
        <f>SUM(N170:N172)</f>
        <v>0</v>
      </c>
      <c r="O169" s="70"/>
      <c r="P169" s="71">
        <f>SUM(P170:P173)</f>
        <v>0</v>
      </c>
      <c r="Q169" s="69">
        <f>SUM(Q170:Q172)</f>
        <v>0</v>
      </c>
      <c r="R169" s="70"/>
      <c r="S169" s="71">
        <f>SUM(S170:S173)</f>
        <v>0</v>
      </c>
      <c r="T169" s="69">
        <f>SUM(T170:T172)</f>
        <v>0</v>
      </c>
      <c r="U169" s="70"/>
      <c r="V169" s="71">
        <f>SUM(V170:V173)</f>
        <v>0</v>
      </c>
      <c r="W169" s="71">
        <f>SUM(W170:W173)</f>
        <v>0</v>
      </c>
      <c r="X169" s="71">
        <f>SUM(X170:X173)</f>
        <v>0</v>
      </c>
      <c r="Y169" s="71">
        <f t="shared" si="215"/>
        <v>0</v>
      </c>
      <c r="Z169" s="71" t="e">
        <f>Y169/W169</f>
        <v>#DIV/0!</v>
      </c>
      <c r="AA169" s="256"/>
      <c r="AB169" s="49"/>
      <c r="AC169" s="49"/>
      <c r="AD169" s="49"/>
      <c r="AE169" s="49"/>
      <c r="AF169" s="49"/>
      <c r="AG169" s="49"/>
    </row>
    <row r="170" spans="1:33" ht="30" hidden="1" customHeight="1" x14ac:dyDescent="0.2">
      <c r="A170" s="50" t="s">
        <v>20</v>
      </c>
      <c r="B170" s="208" t="s">
        <v>216</v>
      </c>
      <c r="C170" s="236" t="s">
        <v>217</v>
      </c>
      <c r="D170" s="272" t="s">
        <v>85</v>
      </c>
      <c r="E170" s="54"/>
      <c r="F170" s="55"/>
      <c r="G170" s="56">
        <f t="shared" ref="G170:G172" si="233">E170*F170</f>
        <v>0</v>
      </c>
      <c r="H170" s="54"/>
      <c r="I170" s="55"/>
      <c r="J170" s="56">
        <f t="shared" ref="J170:J172" si="234">H170*I170</f>
        <v>0</v>
      </c>
      <c r="K170" s="54"/>
      <c r="L170" s="55"/>
      <c r="M170" s="56">
        <f t="shared" ref="M170:M173" si="235">K170*L170</f>
        <v>0</v>
      </c>
      <c r="N170" s="54"/>
      <c r="O170" s="55"/>
      <c r="P170" s="56">
        <f t="shared" ref="P170:P173" si="236">N170*O170</f>
        <v>0</v>
      </c>
      <c r="Q170" s="54"/>
      <c r="R170" s="55"/>
      <c r="S170" s="56">
        <f t="shared" ref="S170:S173" si="237">Q170*R170</f>
        <v>0</v>
      </c>
      <c r="T170" s="54"/>
      <c r="U170" s="55"/>
      <c r="V170" s="56">
        <f t="shared" ref="V170:V173" si="238">T170*U170</f>
        <v>0</v>
      </c>
      <c r="W170" s="57">
        <f t="shared" ref="W170:W186" si="239">G170+M170+S170</f>
        <v>0</v>
      </c>
      <c r="X170" s="283">
        <f t="shared" ref="X170:X186" si="240">J170+P170+V170</f>
        <v>0</v>
      </c>
      <c r="Y170" s="283">
        <f t="shared" si="215"/>
        <v>0</v>
      </c>
      <c r="Z170" s="290" t="e">
        <f t="shared" ref="Z170:Z186" si="241">Y170/W170</f>
        <v>#DIV/0!</v>
      </c>
      <c r="AA170" s="246"/>
      <c r="AB170" s="59"/>
      <c r="AC170" s="59"/>
      <c r="AD170" s="59"/>
      <c r="AE170" s="59"/>
      <c r="AF170" s="59"/>
      <c r="AG170" s="59"/>
    </row>
    <row r="171" spans="1:33" ht="30" hidden="1" customHeight="1" x14ac:dyDescent="0.2">
      <c r="A171" s="50" t="s">
        <v>20</v>
      </c>
      <c r="B171" s="208" t="s">
        <v>218</v>
      </c>
      <c r="C171" s="237" t="s">
        <v>219</v>
      </c>
      <c r="D171" s="272" t="s">
        <v>85</v>
      </c>
      <c r="E171" s="54"/>
      <c r="F171" s="55"/>
      <c r="G171" s="56">
        <f t="shared" si="233"/>
        <v>0</v>
      </c>
      <c r="H171" s="54"/>
      <c r="I171" s="55"/>
      <c r="J171" s="56">
        <f t="shared" si="234"/>
        <v>0</v>
      </c>
      <c r="K171" s="54"/>
      <c r="L171" s="55"/>
      <c r="M171" s="56">
        <f t="shared" si="235"/>
        <v>0</v>
      </c>
      <c r="N171" s="54"/>
      <c r="O171" s="55"/>
      <c r="P171" s="56">
        <f t="shared" si="236"/>
        <v>0</v>
      </c>
      <c r="Q171" s="54"/>
      <c r="R171" s="55"/>
      <c r="S171" s="56">
        <f t="shared" si="237"/>
        <v>0</v>
      </c>
      <c r="T171" s="54"/>
      <c r="U171" s="55"/>
      <c r="V171" s="56">
        <f t="shared" si="238"/>
        <v>0</v>
      </c>
      <c r="W171" s="57">
        <f t="shared" si="239"/>
        <v>0</v>
      </c>
      <c r="X171" s="283">
        <f t="shared" si="240"/>
        <v>0</v>
      </c>
      <c r="Y171" s="283">
        <f t="shared" si="215"/>
        <v>0</v>
      </c>
      <c r="Z171" s="290" t="e">
        <f t="shared" si="241"/>
        <v>#DIV/0!</v>
      </c>
      <c r="AA171" s="246"/>
      <c r="AB171" s="59"/>
      <c r="AC171" s="59"/>
      <c r="AD171" s="59"/>
      <c r="AE171" s="59"/>
      <c r="AF171" s="59"/>
      <c r="AG171" s="59"/>
    </row>
    <row r="172" spans="1:33" ht="30" hidden="1" customHeight="1" x14ac:dyDescent="0.2">
      <c r="A172" s="50" t="s">
        <v>20</v>
      </c>
      <c r="B172" s="208" t="s">
        <v>220</v>
      </c>
      <c r="C172" s="237" t="s">
        <v>221</v>
      </c>
      <c r="D172" s="53" t="s">
        <v>85</v>
      </c>
      <c r="E172" s="54"/>
      <c r="F172" s="55"/>
      <c r="G172" s="56">
        <f t="shared" si="233"/>
        <v>0</v>
      </c>
      <c r="H172" s="54"/>
      <c r="I172" s="55"/>
      <c r="J172" s="56">
        <f t="shared" si="234"/>
        <v>0</v>
      </c>
      <c r="K172" s="54"/>
      <c r="L172" s="55"/>
      <c r="M172" s="56">
        <f t="shared" si="235"/>
        <v>0</v>
      </c>
      <c r="N172" s="54"/>
      <c r="O172" s="55"/>
      <c r="P172" s="56">
        <f t="shared" si="236"/>
        <v>0</v>
      </c>
      <c r="Q172" s="54"/>
      <c r="R172" s="55"/>
      <c r="S172" s="56">
        <f t="shared" si="237"/>
        <v>0</v>
      </c>
      <c r="T172" s="54"/>
      <c r="U172" s="55"/>
      <c r="V172" s="56">
        <f t="shared" si="238"/>
        <v>0</v>
      </c>
      <c r="W172" s="57">
        <f t="shared" si="239"/>
        <v>0</v>
      </c>
      <c r="X172" s="283">
        <f t="shared" si="240"/>
        <v>0</v>
      </c>
      <c r="Y172" s="283">
        <f t="shared" si="215"/>
        <v>0</v>
      </c>
      <c r="Z172" s="290" t="e">
        <f t="shared" si="241"/>
        <v>#DIV/0!</v>
      </c>
      <c r="AA172" s="246"/>
      <c r="AB172" s="59"/>
      <c r="AC172" s="59"/>
      <c r="AD172" s="59"/>
      <c r="AE172" s="59"/>
      <c r="AF172" s="59"/>
      <c r="AG172" s="59"/>
    </row>
    <row r="173" spans="1:33" ht="30" hidden="1" customHeight="1" thickBot="1" x14ac:dyDescent="0.25">
      <c r="A173" s="73" t="s">
        <v>20</v>
      </c>
      <c r="B173" s="241" t="s">
        <v>222</v>
      </c>
      <c r="C173" s="237" t="s">
        <v>223</v>
      </c>
      <c r="D173" s="74"/>
      <c r="E173" s="75"/>
      <c r="F173" s="278">
        <v>0.22</v>
      </c>
      <c r="G173" s="77">
        <f>E173*F173</f>
        <v>0</v>
      </c>
      <c r="H173" s="75"/>
      <c r="I173" s="278">
        <v>0.22</v>
      </c>
      <c r="J173" s="77">
        <f>H173*I173</f>
        <v>0</v>
      </c>
      <c r="K173" s="75"/>
      <c r="L173" s="278">
        <v>0.22</v>
      </c>
      <c r="M173" s="77">
        <f t="shared" si="235"/>
        <v>0</v>
      </c>
      <c r="N173" s="75"/>
      <c r="O173" s="278">
        <v>0.22</v>
      </c>
      <c r="P173" s="77">
        <f t="shared" si="236"/>
        <v>0</v>
      </c>
      <c r="Q173" s="75"/>
      <c r="R173" s="278">
        <v>0.22</v>
      </c>
      <c r="S173" s="77">
        <f t="shared" si="237"/>
        <v>0</v>
      </c>
      <c r="T173" s="75"/>
      <c r="U173" s="278">
        <v>0.22</v>
      </c>
      <c r="V173" s="77">
        <f t="shared" si="238"/>
        <v>0</v>
      </c>
      <c r="W173" s="156">
        <f t="shared" si="239"/>
        <v>0</v>
      </c>
      <c r="X173" s="283">
        <f t="shared" si="240"/>
        <v>0</v>
      </c>
      <c r="Y173" s="283">
        <f t="shared" si="215"/>
        <v>0</v>
      </c>
      <c r="Z173" s="290" t="e">
        <f t="shared" si="241"/>
        <v>#DIV/0!</v>
      </c>
      <c r="AA173" s="257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234" t="s">
        <v>18</v>
      </c>
      <c r="B174" s="242" t="s">
        <v>214</v>
      </c>
      <c r="C174" s="238" t="s">
        <v>224</v>
      </c>
      <c r="D174" s="44"/>
      <c r="E174" s="45">
        <f>SUM(E175:E177)</f>
        <v>60</v>
      </c>
      <c r="F174" s="46"/>
      <c r="G174" s="47">
        <f>SUM(G175:G178)</f>
        <v>98400</v>
      </c>
      <c r="H174" s="45">
        <f>SUM(H175:H177)</f>
        <v>60</v>
      </c>
      <c r="I174" s="46"/>
      <c r="J174" s="47">
        <f>SUM(J175:J178)</f>
        <v>98400</v>
      </c>
      <c r="K174" s="45">
        <f>SUM(K175:K177)</f>
        <v>0</v>
      </c>
      <c r="L174" s="46"/>
      <c r="M174" s="47">
        <f>SUM(M175:M178)</f>
        <v>0</v>
      </c>
      <c r="N174" s="45">
        <f>SUM(N175:N177)</f>
        <v>0</v>
      </c>
      <c r="O174" s="46"/>
      <c r="P174" s="47">
        <f>SUM(P175:P178)</f>
        <v>0</v>
      </c>
      <c r="Q174" s="45">
        <f>SUM(Q175:Q177)</f>
        <v>0</v>
      </c>
      <c r="R174" s="46"/>
      <c r="S174" s="47">
        <f>SUM(S175:S178)</f>
        <v>0</v>
      </c>
      <c r="T174" s="45">
        <f>SUM(T175:T177)</f>
        <v>0</v>
      </c>
      <c r="U174" s="46"/>
      <c r="V174" s="47">
        <f>SUM(V175:V178)</f>
        <v>0</v>
      </c>
      <c r="W174" s="47">
        <f>SUM(W175:W178)</f>
        <v>98400</v>
      </c>
      <c r="X174" s="47">
        <f>SUM(X175:X178)</f>
        <v>98400</v>
      </c>
      <c r="Y174" s="47">
        <f t="shared" si="215"/>
        <v>0</v>
      </c>
      <c r="Z174" s="47">
        <f>Y174/W174</f>
        <v>0</v>
      </c>
      <c r="AA174" s="47"/>
      <c r="AB174" s="49"/>
      <c r="AC174" s="49"/>
      <c r="AD174" s="49"/>
      <c r="AE174" s="49"/>
      <c r="AF174" s="49"/>
      <c r="AG174" s="49"/>
    </row>
    <row r="175" spans="1:33" ht="30" customHeight="1" x14ac:dyDescent="0.2">
      <c r="A175" s="50" t="s">
        <v>20</v>
      </c>
      <c r="B175" s="208" t="s">
        <v>225</v>
      </c>
      <c r="C175" s="96" t="s">
        <v>345</v>
      </c>
      <c r="D175" s="53" t="s">
        <v>322</v>
      </c>
      <c r="E175" s="54">
        <v>36</v>
      </c>
      <c r="F175" s="55">
        <v>1800</v>
      </c>
      <c r="G175" s="56">
        <f t="shared" ref="G175:G178" si="242">E175*F175</f>
        <v>64800</v>
      </c>
      <c r="H175" s="54">
        <v>36</v>
      </c>
      <c r="I175" s="55">
        <v>1800</v>
      </c>
      <c r="J175" s="56">
        <f t="shared" ref="J175:J178" si="243">H175*I175</f>
        <v>64800</v>
      </c>
      <c r="K175" s="54"/>
      <c r="L175" s="55"/>
      <c r="M175" s="56">
        <f t="shared" ref="M175:M178" si="244">K175*L175</f>
        <v>0</v>
      </c>
      <c r="N175" s="54"/>
      <c r="O175" s="55"/>
      <c r="P175" s="56">
        <f t="shared" ref="P175:P178" si="245">N175*O175</f>
        <v>0</v>
      </c>
      <c r="Q175" s="54"/>
      <c r="R175" s="55"/>
      <c r="S175" s="56">
        <f t="shared" ref="S175:S178" si="246">Q175*R175</f>
        <v>0</v>
      </c>
      <c r="T175" s="54"/>
      <c r="U175" s="55"/>
      <c r="V175" s="56">
        <f t="shared" ref="V175:V178" si="247">T175*U175</f>
        <v>0</v>
      </c>
      <c r="W175" s="57">
        <f t="shared" si="239"/>
        <v>64800</v>
      </c>
      <c r="X175" s="283">
        <f t="shared" si="240"/>
        <v>64800</v>
      </c>
      <c r="Y175" s="283">
        <f t="shared" si="215"/>
        <v>0</v>
      </c>
      <c r="Z175" s="290">
        <f t="shared" si="241"/>
        <v>0</v>
      </c>
      <c r="AA175" s="246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50" t="s">
        <v>20</v>
      </c>
      <c r="B176" s="208" t="s">
        <v>227</v>
      </c>
      <c r="C176" s="96" t="s">
        <v>346</v>
      </c>
      <c r="D176" s="53" t="s">
        <v>322</v>
      </c>
      <c r="E176" s="54">
        <v>24</v>
      </c>
      <c r="F176" s="55">
        <v>1400</v>
      </c>
      <c r="G176" s="56">
        <f t="shared" si="242"/>
        <v>33600</v>
      </c>
      <c r="H176" s="54">
        <v>24</v>
      </c>
      <c r="I176" s="55">
        <v>1400</v>
      </c>
      <c r="J176" s="56">
        <f t="shared" si="243"/>
        <v>33600</v>
      </c>
      <c r="K176" s="54"/>
      <c r="L176" s="55"/>
      <c r="M176" s="56">
        <f t="shared" si="244"/>
        <v>0</v>
      </c>
      <c r="N176" s="54"/>
      <c r="O176" s="55"/>
      <c r="P176" s="56">
        <f t="shared" si="245"/>
        <v>0</v>
      </c>
      <c r="Q176" s="54"/>
      <c r="R176" s="55"/>
      <c r="S176" s="56">
        <f t="shared" si="246"/>
        <v>0</v>
      </c>
      <c r="T176" s="54"/>
      <c r="U176" s="55"/>
      <c r="V176" s="56">
        <f t="shared" si="247"/>
        <v>0</v>
      </c>
      <c r="W176" s="57">
        <f t="shared" si="239"/>
        <v>33600</v>
      </c>
      <c r="X176" s="283">
        <f t="shared" si="240"/>
        <v>33600</v>
      </c>
      <c r="Y176" s="283">
        <f t="shared" si="215"/>
        <v>0</v>
      </c>
      <c r="Z176" s="290">
        <f t="shared" si="241"/>
        <v>0</v>
      </c>
      <c r="AA176" s="246"/>
      <c r="AB176" s="59"/>
      <c r="AC176" s="59"/>
      <c r="AD176" s="59"/>
      <c r="AE176" s="59"/>
      <c r="AF176" s="59"/>
      <c r="AG176" s="59"/>
    </row>
    <row r="177" spans="1:33" ht="30" hidden="1" customHeight="1" x14ac:dyDescent="0.2">
      <c r="A177" s="60" t="s">
        <v>20</v>
      </c>
      <c r="B177" s="231" t="s">
        <v>228</v>
      </c>
      <c r="C177" s="96" t="s">
        <v>226</v>
      </c>
      <c r="D177" s="62"/>
      <c r="E177" s="63"/>
      <c r="F177" s="64"/>
      <c r="G177" s="65">
        <f t="shared" si="242"/>
        <v>0</v>
      </c>
      <c r="H177" s="63"/>
      <c r="I177" s="64"/>
      <c r="J177" s="65">
        <f t="shared" si="243"/>
        <v>0</v>
      </c>
      <c r="K177" s="63"/>
      <c r="L177" s="64"/>
      <c r="M177" s="65">
        <f t="shared" si="244"/>
        <v>0</v>
      </c>
      <c r="N177" s="63"/>
      <c r="O177" s="64"/>
      <c r="P177" s="65">
        <f t="shared" si="245"/>
        <v>0</v>
      </c>
      <c r="Q177" s="63"/>
      <c r="R177" s="64"/>
      <c r="S177" s="65">
        <f t="shared" si="246"/>
        <v>0</v>
      </c>
      <c r="T177" s="63"/>
      <c r="U177" s="64"/>
      <c r="V177" s="65">
        <f t="shared" si="247"/>
        <v>0</v>
      </c>
      <c r="W177" s="66">
        <f t="shared" si="239"/>
        <v>0</v>
      </c>
      <c r="X177" s="283">
        <f t="shared" si="240"/>
        <v>0</v>
      </c>
      <c r="Y177" s="283">
        <f t="shared" si="215"/>
        <v>0</v>
      </c>
      <c r="Z177" s="290" t="e">
        <f t="shared" si="241"/>
        <v>#DIV/0!</v>
      </c>
      <c r="AA177" s="255"/>
      <c r="AB177" s="59"/>
      <c r="AC177" s="59"/>
      <c r="AD177" s="59"/>
      <c r="AE177" s="59"/>
      <c r="AF177" s="59"/>
      <c r="AG177" s="59"/>
    </row>
    <row r="178" spans="1:33" ht="30" hidden="1" customHeight="1" thickBot="1" x14ac:dyDescent="0.25">
      <c r="A178" s="60" t="s">
        <v>20</v>
      </c>
      <c r="B178" s="231" t="s">
        <v>229</v>
      </c>
      <c r="C178" s="97" t="s">
        <v>230</v>
      </c>
      <c r="D178" s="74"/>
      <c r="E178" s="279"/>
      <c r="F178" s="64">
        <v>0.22</v>
      </c>
      <c r="G178" s="65">
        <f t="shared" si="242"/>
        <v>0</v>
      </c>
      <c r="H178" s="279"/>
      <c r="I178" s="64">
        <v>0.22</v>
      </c>
      <c r="J178" s="65">
        <f t="shared" si="243"/>
        <v>0</v>
      </c>
      <c r="K178" s="279"/>
      <c r="L178" s="64">
        <v>0.22</v>
      </c>
      <c r="M178" s="65">
        <f t="shared" si="244"/>
        <v>0</v>
      </c>
      <c r="N178" s="279"/>
      <c r="O178" s="64">
        <v>0.22</v>
      </c>
      <c r="P178" s="65">
        <f t="shared" si="245"/>
        <v>0</v>
      </c>
      <c r="Q178" s="279"/>
      <c r="R178" s="64">
        <v>0.22</v>
      </c>
      <c r="S178" s="65">
        <f t="shared" si="246"/>
        <v>0</v>
      </c>
      <c r="T178" s="279"/>
      <c r="U178" s="64">
        <v>0.22</v>
      </c>
      <c r="V178" s="65">
        <f t="shared" si="247"/>
        <v>0</v>
      </c>
      <c r="W178" s="66">
        <f t="shared" si="239"/>
        <v>0</v>
      </c>
      <c r="X178" s="283">
        <f t="shared" si="240"/>
        <v>0</v>
      </c>
      <c r="Y178" s="283">
        <f t="shared" si="215"/>
        <v>0</v>
      </c>
      <c r="Z178" s="290" t="e">
        <f t="shared" si="241"/>
        <v>#DIV/0!</v>
      </c>
      <c r="AA178" s="257"/>
      <c r="AB178" s="59"/>
      <c r="AC178" s="59"/>
      <c r="AD178" s="59"/>
      <c r="AE178" s="59"/>
      <c r="AF178" s="59"/>
      <c r="AG178" s="59"/>
    </row>
    <row r="179" spans="1:33" ht="30" customHeight="1" thickBot="1" x14ac:dyDescent="0.25">
      <c r="A179" s="206" t="s">
        <v>18</v>
      </c>
      <c r="B179" s="243" t="s">
        <v>231</v>
      </c>
      <c r="C179" s="238" t="s">
        <v>232</v>
      </c>
      <c r="D179" s="68"/>
      <c r="E179" s="69">
        <f>SUM(E180:E182)</f>
        <v>0</v>
      </c>
      <c r="F179" s="70"/>
      <c r="G179" s="71">
        <f>SUM(G180:G182)</f>
        <v>0</v>
      </c>
      <c r="H179" s="69">
        <f>SUM(H180:H182)</f>
        <v>0</v>
      </c>
      <c r="I179" s="70"/>
      <c r="J179" s="71">
        <f>SUM(J180:J182)</f>
        <v>0</v>
      </c>
      <c r="K179" s="69">
        <f>SUM(K180:K182)</f>
        <v>0</v>
      </c>
      <c r="L179" s="70"/>
      <c r="M179" s="71">
        <f>SUM(M180:M182)</f>
        <v>0</v>
      </c>
      <c r="N179" s="69">
        <f>SUM(N180:N182)</f>
        <v>0</v>
      </c>
      <c r="O179" s="70"/>
      <c r="P179" s="71">
        <f>SUM(P180:P182)</f>
        <v>0</v>
      </c>
      <c r="Q179" s="69">
        <f>SUM(Q180:Q182)</f>
        <v>0</v>
      </c>
      <c r="R179" s="70"/>
      <c r="S179" s="71">
        <f>SUM(S180:S182)</f>
        <v>0</v>
      </c>
      <c r="T179" s="69">
        <f>SUM(T180:T182)</f>
        <v>0</v>
      </c>
      <c r="U179" s="70"/>
      <c r="V179" s="71">
        <f>SUM(V180:V182)</f>
        <v>0</v>
      </c>
      <c r="W179" s="71">
        <f>SUM(W180:W182)</f>
        <v>0</v>
      </c>
      <c r="X179" s="71">
        <f>SUM(X180:X182)</f>
        <v>0</v>
      </c>
      <c r="Y179" s="71">
        <f t="shared" si="215"/>
        <v>0</v>
      </c>
      <c r="Z179" s="71" t="e">
        <f>Y179/W179</f>
        <v>#DIV/0!</v>
      </c>
      <c r="AA179" s="266"/>
      <c r="AB179" s="49"/>
      <c r="AC179" s="49"/>
      <c r="AD179" s="49"/>
      <c r="AE179" s="49"/>
      <c r="AF179" s="49"/>
      <c r="AG179" s="49"/>
    </row>
    <row r="180" spans="1:33" ht="30" hidden="1" customHeight="1" x14ac:dyDescent="0.2">
      <c r="A180" s="50" t="s">
        <v>20</v>
      </c>
      <c r="B180" s="208" t="s">
        <v>233</v>
      </c>
      <c r="C180" s="96" t="s">
        <v>234</v>
      </c>
      <c r="D180" s="53"/>
      <c r="E180" s="54"/>
      <c r="F180" s="55"/>
      <c r="G180" s="56">
        <f t="shared" ref="G180:G182" si="248">E180*F180</f>
        <v>0</v>
      </c>
      <c r="H180" s="54"/>
      <c r="I180" s="55"/>
      <c r="J180" s="56">
        <f t="shared" ref="J180:J182" si="249">H180*I180</f>
        <v>0</v>
      </c>
      <c r="K180" s="54"/>
      <c r="L180" s="55"/>
      <c r="M180" s="56">
        <f t="shared" ref="M180:M182" si="250">K180*L180</f>
        <v>0</v>
      </c>
      <c r="N180" s="54"/>
      <c r="O180" s="55"/>
      <c r="P180" s="56">
        <f t="shared" ref="P180:P182" si="251">N180*O180</f>
        <v>0</v>
      </c>
      <c r="Q180" s="54"/>
      <c r="R180" s="55"/>
      <c r="S180" s="56">
        <f t="shared" ref="S180:S182" si="252">Q180*R180</f>
        <v>0</v>
      </c>
      <c r="T180" s="54"/>
      <c r="U180" s="55"/>
      <c r="V180" s="56">
        <f t="shared" ref="V180:V182" si="253">T180*U180</f>
        <v>0</v>
      </c>
      <c r="W180" s="57">
        <f t="shared" si="239"/>
        <v>0</v>
      </c>
      <c r="X180" s="283">
        <f t="shared" si="240"/>
        <v>0</v>
      </c>
      <c r="Y180" s="283">
        <f t="shared" si="215"/>
        <v>0</v>
      </c>
      <c r="Z180" s="290" t="e">
        <f t="shared" si="241"/>
        <v>#DIV/0!</v>
      </c>
      <c r="AA180" s="264"/>
      <c r="AB180" s="59"/>
      <c r="AC180" s="59"/>
      <c r="AD180" s="59"/>
      <c r="AE180" s="59"/>
      <c r="AF180" s="59"/>
      <c r="AG180" s="59"/>
    </row>
    <row r="181" spans="1:33" ht="30" hidden="1" customHeight="1" x14ac:dyDescent="0.2">
      <c r="A181" s="50" t="s">
        <v>20</v>
      </c>
      <c r="B181" s="208" t="s">
        <v>235</v>
      </c>
      <c r="C181" s="96" t="s">
        <v>234</v>
      </c>
      <c r="D181" s="53"/>
      <c r="E181" s="54"/>
      <c r="F181" s="55"/>
      <c r="G181" s="56">
        <f t="shared" si="248"/>
        <v>0</v>
      </c>
      <c r="H181" s="54"/>
      <c r="I181" s="55"/>
      <c r="J181" s="56">
        <f t="shared" si="249"/>
        <v>0</v>
      </c>
      <c r="K181" s="54"/>
      <c r="L181" s="55"/>
      <c r="M181" s="56">
        <f t="shared" si="250"/>
        <v>0</v>
      </c>
      <c r="N181" s="54"/>
      <c r="O181" s="55"/>
      <c r="P181" s="56">
        <f t="shared" si="251"/>
        <v>0</v>
      </c>
      <c r="Q181" s="54"/>
      <c r="R181" s="55"/>
      <c r="S181" s="56">
        <f t="shared" si="252"/>
        <v>0</v>
      </c>
      <c r="T181" s="54"/>
      <c r="U181" s="55"/>
      <c r="V181" s="56">
        <f t="shared" si="253"/>
        <v>0</v>
      </c>
      <c r="W181" s="57">
        <f t="shared" si="239"/>
        <v>0</v>
      </c>
      <c r="X181" s="283">
        <f t="shared" si="240"/>
        <v>0</v>
      </c>
      <c r="Y181" s="283">
        <f t="shared" si="215"/>
        <v>0</v>
      </c>
      <c r="Z181" s="290" t="e">
        <f t="shared" si="241"/>
        <v>#DIV/0!</v>
      </c>
      <c r="AA181" s="264"/>
      <c r="AB181" s="59"/>
      <c r="AC181" s="59"/>
      <c r="AD181" s="59"/>
      <c r="AE181" s="59"/>
      <c r="AF181" s="59"/>
      <c r="AG181" s="59"/>
    </row>
    <row r="182" spans="1:33" ht="30" hidden="1" customHeight="1" thickBot="1" x14ac:dyDescent="0.25">
      <c r="A182" s="60" t="s">
        <v>20</v>
      </c>
      <c r="B182" s="231" t="s">
        <v>236</v>
      </c>
      <c r="C182" s="88" t="s">
        <v>234</v>
      </c>
      <c r="D182" s="62"/>
      <c r="E182" s="63"/>
      <c r="F182" s="64"/>
      <c r="G182" s="65">
        <f t="shared" si="248"/>
        <v>0</v>
      </c>
      <c r="H182" s="63"/>
      <c r="I182" s="64"/>
      <c r="J182" s="65">
        <f t="shared" si="249"/>
        <v>0</v>
      </c>
      <c r="K182" s="63"/>
      <c r="L182" s="64"/>
      <c r="M182" s="65">
        <f t="shared" si="250"/>
        <v>0</v>
      </c>
      <c r="N182" s="63"/>
      <c r="O182" s="64"/>
      <c r="P182" s="65">
        <f t="shared" si="251"/>
        <v>0</v>
      </c>
      <c r="Q182" s="63"/>
      <c r="R182" s="64"/>
      <c r="S182" s="65">
        <f t="shared" si="252"/>
        <v>0</v>
      </c>
      <c r="T182" s="63"/>
      <c r="U182" s="64"/>
      <c r="V182" s="65">
        <f t="shared" si="253"/>
        <v>0</v>
      </c>
      <c r="W182" s="66">
        <f t="shared" si="239"/>
        <v>0</v>
      </c>
      <c r="X182" s="283">
        <f t="shared" si="240"/>
        <v>0</v>
      </c>
      <c r="Y182" s="283">
        <f t="shared" si="215"/>
        <v>0</v>
      </c>
      <c r="Z182" s="290" t="e">
        <f t="shared" si="241"/>
        <v>#DIV/0!</v>
      </c>
      <c r="AA182" s="265"/>
      <c r="AB182" s="59"/>
      <c r="AC182" s="59"/>
      <c r="AD182" s="59"/>
      <c r="AE182" s="59"/>
      <c r="AF182" s="59"/>
      <c r="AG182" s="59"/>
    </row>
    <row r="183" spans="1:33" ht="30" customHeight="1" x14ac:dyDescent="0.2">
      <c r="A183" s="206" t="s">
        <v>18</v>
      </c>
      <c r="B183" s="243" t="s">
        <v>237</v>
      </c>
      <c r="C183" s="239" t="s">
        <v>213</v>
      </c>
      <c r="D183" s="68"/>
      <c r="E183" s="69">
        <f>SUM(E184:E186)</f>
        <v>3</v>
      </c>
      <c r="F183" s="70"/>
      <c r="G183" s="71">
        <f>SUM(G184:G186)</f>
        <v>29400</v>
      </c>
      <c r="H183" s="69">
        <f>SUM(H184:H186)</f>
        <v>5</v>
      </c>
      <c r="I183" s="70"/>
      <c r="J183" s="71">
        <f>SUM(J184:J186)</f>
        <v>61660</v>
      </c>
      <c r="K183" s="69">
        <f>SUM(K184:K186)</f>
        <v>0</v>
      </c>
      <c r="L183" s="70"/>
      <c r="M183" s="71">
        <f>SUM(M184:M186)</f>
        <v>0</v>
      </c>
      <c r="N183" s="69">
        <f>SUM(N184:N186)</f>
        <v>0</v>
      </c>
      <c r="O183" s="70"/>
      <c r="P183" s="71">
        <f>SUM(P184:P186)</f>
        <v>0</v>
      </c>
      <c r="Q183" s="69">
        <f>SUM(Q184:Q186)</f>
        <v>0</v>
      </c>
      <c r="R183" s="70"/>
      <c r="S183" s="71">
        <f>SUM(S184:S186)</f>
        <v>0</v>
      </c>
      <c r="T183" s="69">
        <f>SUM(T184:T186)</f>
        <v>0</v>
      </c>
      <c r="U183" s="70"/>
      <c r="V183" s="71">
        <f>SUM(V184:V186)</f>
        <v>0</v>
      </c>
      <c r="W183" s="71">
        <f>SUM(W184:W186)</f>
        <v>29400</v>
      </c>
      <c r="X183" s="71">
        <f>SUM(X184:X186)</f>
        <v>61660</v>
      </c>
      <c r="Y183" s="71">
        <f>W183-X183</f>
        <v>-32260</v>
      </c>
      <c r="Z183" s="71">
        <f>Y183/W183</f>
        <v>-1.0972789115646258</v>
      </c>
      <c r="AA183" s="266"/>
      <c r="AB183" s="49"/>
      <c r="AC183" s="49"/>
      <c r="AD183" s="49"/>
      <c r="AE183" s="49"/>
      <c r="AF183" s="49"/>
      <c r="AG183" s="49"/>
    </row>
    <row r="184" spans="1:33" ht="30" customHeight="1" x14ac:dyDescent="0.2">
      <c r="A184" s="50" t="s">
        <v>20</v>
      </c>
      <c r="B184" s="208" t="s">
        <v>238</v>
      </c>
      <c r="C184" s="96" t="s">
        <v>347</v>
      </c>
      <c r="D184" s="53" t="s">
        <v>23</v>
      </c>
      <c r="E184" s="54">
        <v>3</v>
      </c>
      <c r="F184" s="55">
        <v>9800</v>
      </c>
      <c r="G184" s="56">
        <f t="shared" ref="G184:G186" si="254">E184*F184</f>
        <v>29400</v>
      </c>
      <c r="H184" s="54">
        <v>3</v>
      </c>
      <c r="I184" s="55">
        <v>9800</v>
      </c>
      <c r="J184" s="56">
        <f t="shared" ref="J184:J186" si="255">H184*I184</f>
        <v>29400</v>
      </c>
      <c r="K184" s="54"/>
      <c r="L184" s="55"/>
      <c r="M184" s="56">
        <f t="shared" ref="M184:M186" si="256">K184*L184</f>
        <v>0</v>
      </c>
      <c r="N184" s="54"/>
      <c r="O184" s="55"/>
      <c r="P184" s="56">
        <f t="shared" ref="P184:P186" si="257">N184*O184</f>
        <v>0</v>
      </c>
      <c r="Q184" s="54"/>
      <c r="R184" s="55"/>
      <c r="S184" s="56">
        <f t="shared" ref="S184:S186" si="258">Q184*R184</f>
        <v>0</v>
      </c>
      <c r="T184" s="54"/>
      <c r="U184" s="55"/>
      <c r="V184" s="56">
        <f t="shared" ref="V184:V186" si="259">T184*U184</f>
        <v>0</v>
      </c>
      <c r="W184" s="57">
        <f t="shared" si="239"/>
        <v>29400</v>
      </c>
      <c r="X184" s="283">
        <f t="shared" si="240"/>
        <v>29400</v>
      </c>
      <c r="Y184" s="283">
        <f t="shared" si="215"/>
        <v>0</v>
      </c>
      <c r="Z184" s="290">
        <f t="shared" si="241"/>
        <v>0</v>
      </c>
      <c r="AA184" s="264"/>
      <c r="AB184" s="59"/>
      <c r="AC184" s="59"/>
      <c r="AD184" s="59"/>
      <c r="AE184" s="59"/>
      <c r="AF184" s="59"/>
      <c r="AG184" s="59"/>
    </row>
    <row r="185" spans="1:33" ht="30" customHeight="1" x14ac:dyDescent="0.2">
      <c r="A185" s="50" t="s">
        <v>20</v>
      </c>
      <c r="B185" s="208" t="s">
        <v>239</v>
      </c>
      <c r="C185" s="96" t="s">
        <v>348</v>
      </c>
      <c r="D185" s="53" t="s">
        <v>85</v>
      </c>
      <c r="E185" s="54"/>
      <c r="F185" s="55"/>
      <c r="G185" s="56">
        <f t="shared" si="254"/>
        <v>0</v>
      </c>
      <c r="H185" s="54">
        <v>1</v>
      </c>
      <c r="I185" s="55">
        <v>8560</v>
      </c>
      <c r="J185" s="56">
        <f t="shared" si="255"/>
        <v>8560</v>
      </c>
      <c r="K185" s="54"/>
      <c r="L185" s="55"/>
      <c r="M185" s="56">
        <f t="shared" si="256"/>
        <v>0</v>
      </c>
      <c r="N185" s="54"/>
      <c r="O185" s="55"/>
      <c r="P185" s="56">
        <f t="shared" si="257"/>
        <v>0</v>
      </c>
      <c r="Q185" s="54"/>
      <c r="R185" s="55"/>
      <c r="S185" s="56">
        <f t="shared" si="258"/>
        <v>0</v>
      </c>
      <c r="T185" s="54"/>
      <c r="U185" s="55"/>
      <c r="V185" s="56">
        <f t="shared" si="259"/>
        <v>0</v>
      </c>
      <c r="W185" s="66">
        <f t="shared" si="239"/>
        <v>0</v>
      </c>
      <c r="X185" s="283">
        <f t="shared" si="240"/>
        <v>8560</v>
      </c>
      <c r="Y185" s="283">
        <f t="shared" si="215"/>
        <v>-8560</v>
      </c>
      <c r="Z185" s="290" t="e">
        <f>Y185/W185</f>
        <v>#DIV/0!</v>
      </c>
      <c r="AA185" s="264"/>
      <c r="AB185" s="59"/>
      <c r="AC185" s="59"/>
      <c r="AD185" s="59"/>
      <c r="AE185" s="59"/>
      <c r="AF185" s="59"/>
      <c r="AG185" s="59"/>
    </row>
    <row r="186" spans="1:33" ht="30" customHeight="1" thickBot="1" x14ac:dyDescent="0.25">
      <c r="A186" s="50" t="s">
        <v>20</v>
      </c>
      <c r="B186" s="208" t="s">
        <v>240</v>
      </c>
      <c r="C186" s="96" t="s">
        <v>349</v>
      </c>
      <c r="D186" s="53" t="s">
        <v>85</v>
      </c>
      <c r="E186" s="54"/>
      <c r="F186" s="55"/>
      <c r="G186" s="56">
        <f t="shared" si="254"/>
        <v>0</v>
      </c>
      <c r="H186" s="54">
        <v>1</v>
      </c>
      <c r="I186" s="55">
        <v>23700</v>
      </c>
      <c r="J186" s="56">
        <f t="shared" si="255"/>
        <v>23700</v>
      </c>
      <c r="K186" s="54"/>
      <c r="L186" s="55"/>
      <c r="M186" s="56">
        <f t="shared" si="256"/>
        <v>0</v>
      </c>
      <c r="N186" s="54"/>
      <c r="O186" s="55"/>
      <c r="P186" s="56">
        <f t="shared" si="257"/>
        <v>0</v>
      </c>
      <c r="Q186" s="54"/>
      <c r="R186" s="55"/>
      <c r="S186" s="56">
        <f t="shared" si="258"/>
        <v>0</v>
      </c>
      <c r="T186" s="54"/>
      <c r="U186" s="55"/>
      <c r="V186" s="56">
        <f t="shared" si="259"/>
        <v>0</v>
      </c>
      <c r="W186" s="66">
        <f t="shared" si="239"/>
        <v>0</v>
      </c>
      <c r="X186" s="283">
        <f t="shared" si="240"/>
        <v>23700</v>
      </c>
      <c r="Y186" s="283">
        <f t="shared" si="215"/>
        <v>-23700</v>
      </c>
      <c r="Z186" s="290" t="e">
        <f t="shared" si="241"/>
        <v>#DIV/0!</v>
      </c>
      <c r="AA186" s="264"/>
      <c r="AB186" s="59"/>
      <c r="AC186" s="59"/>
      <c r="AD186" s="59"/>
      <c r="AE186" s="59"/>
      <c r="AF186" s="59"/>
      <c r="AG186" s="59"/>
    </row>
    <row r="187" spans="1:33" ht="30" customHeight="1" thickBot="1" x14ac:dyDescent="0.25">
      <c r="A187" s="159" t="s">
        <v>241</v>
      </c>
      <c r="B187" s="224"/>
      <c r="C187" s="160"/>
      <c r="D187" s="161"/>
      <c r="E187" s="115">
        <f>E183+E179+E174+E169</f>
        <v>63</v>
      </c>
      <c r="F187" s="90"/>
      <c r="G187" s="162">
        <f>G183+G179+G174+G169</f>
        <v>127800</v>
      </c>
      <c r="H187" s="115">
        <f>H183+H179+H174+H169</f>
        <v>65</v>
      </c>
      <c r="I187" s="90"/>
      <c r="J187" s="162">
        <f>J183+J179+J174+J169</f>
        <v>160060</v>
      </c>
      <c r="K187" s="115">
        <f>K183+K179+K174+K169</f>
        <v>0</v>
      </c>
      <c r="L187" s="90"/>
      <c r="M187" s="162">
        <f>M183+M179+M174+M169</f>
        <v>0</v>
      </c>
      <c r="N187" s="115">
        <f>N183+N179+N174+N169</f>
        <v>0</v>
      </c>
      <c r="O187" s="90"/>
      <c r="P187" s="162">
        <f>P183+P179+P174+P169</f>
        <v>0</v>
      </c>
      <c r="Q187" s="115">
        <f>Q183+Q179+Q174+Q169</f>
        <v>0</v>
      </c>
      <c r="R187" s="90"/>
      <c r="S187" s="162">
        <f>S183+S179+S174+S169</f>
        <v>0</v>
      </c>
      <c r="T187" s="115">
        <f>T183+T179+T174+T169</f>
        <v>0</v>
      </c>
      <c r="U187" s="90"/>
      <c r="V187" s="162">
        <f>V183+V179+V174+V169</f>
        <v>0</v>
      </c>
      <c r="W187" s="163">
        <f>W183+W169+W179+W174</f>
        <v>127800</v>
      </c>
      <c r="X187" s="163">
        <f>X183+X169+X179+X174</f>
        <v>160060</v>
      </c>
      <c r="Y187" s="163">
        <f t="shared" si="215"/>
        <v>-32260</v>
      </c>
      <c r="Z187" s="163">
        <f>Y187/W187</f>
        <v>-0.25242566510172143</v>
      </c>
      <c r="AA187" s="267"/>
      <c r="AB187" s="5"/>
      <c r="AC187" s="5"/>
      <c r="AD187" s="5"/>
      <c r="AE187" s="5"/>
      <c r="AF187" s="5"/>
      <c r="AG187" s="5"/>
    </row>
    <row r="188" spans="1:33" ht="30" customHeight="1" thickBot="1" x14ac:dyDescent="0.25">
      <c r="A188" s="164" t="s">
        <v>242</v>
      </c>
      <c r="B188" s="165"/>
      <c r="C188" s="166"/>
      <c r="D188" s="167"/>
      <c r="E188" s="168"/>
      <c r="F188" s="169"/>
      <c r="G188" s="170">
        <f>G33+G47+G56+G93+G107+G121+G134+G142+G150+G157+G161+G167+G187</f>
        <v>952599.8</v>
      </c>
      <c r="H188" s="168"/>
      <c r="I188" s="169"/>
      <c r="J188" s="170">
        <f>J33+J47+J56+J93+J107+J121+J134+J142+J150+J157+J161+J167+J187</f>
        <v>952577.9800000001</v>
      </c>
      <c r="K188" s="168"/>
      <c r="L188" s="169"/>
      <c r="M188" s="170">
        <f>M33+M47+M56+M93+M107+M121+M134+M142+M150+M157+M161+M167+M187</f>
        <v>0</v>
      </c>
      <c r="N188" s="168"/>
      <c r="O188" s="169"/>
      <c r="P188" s="170">
        <f>P33+P47+P56+P93+P107+P121+P134+P142+P150+P157+P161+P167+P187</f>
        <v>0</v>
      </c>
      <c r="Q188" s="168"/>
      <c r="R188" s="169"/>
      <c r="S188" s="170">
        <f>S33+S47+S56+S93+S107+S121+S134+S142+S150+S157+S161+S167+S187</f>
        <v>0</v>
      </c>
      <c r="T188" s="168"/>
      <c r="U188" s="169"/>
      <c r="V188" s="170">
        <f>V33+V47+V56+V93+V107+V121+V134+V142+V150+V157+V161+V167+V187</f>
        <v>0</v>
      </c>
      <c r="W188" s="170">
        <f>W33+W47+W56+W93+W107+W121+W134+W142+W150+W157+W161+W167+W187</f>
        <v>952599.8</v>
      </c>
      <c r="X188" s="170">
        <f>X33+X47+X56+X93+X107+X121+X134+X142+X150+X157+X161+X167+X187</f>
        <v>952577.9800000001</v>
      </c>
      <c r="Y188" s="170">
        <f>Y33+Y47+Y56+Y93+Y107+Y121+Y134+Y142+Y150+Y157+Y161+Y167+Y187</f>
        <v>21.819999999999709</v>
      </c>
      <c r="Z188" s="289">
        <f>Y188/W188</f>
        <v>2.2905736490811471E-5</v>
      </c>
      <c r="AA188" s="268"/>
      <c r="AB188" s="5"/>
      <c r="AC188" s="5"/>
      <c r="AD188" s="5"/>
      <c r="AE188" s="5"/>
      <c r="AF188" s="5"/>
      <c r="AG188" s="5"/>
    </row>
    <row r="189" spans="1:33" ht="15" customHeight="1" thickBot="1" x14ac:dyDescent="0.25">
      <c r="A189" s="414"/>
      <c r="B189" s="379"/>
      <c r="C189" s="379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1"/>
      <c r="X189" s="21"/>
      <c r="Y189" s="21"/>
      <c r="Z189" s="21"/>
      <c r="AA189" s="250"/>
      <c r="AB189" s="5"/>
      <c r="AC189" s="5"/>
      <c r="AD189" s="5"/>
      <c r="AE189" s="5"/>
      <c r="AF189" s="5"/>
      <c r="AG189" s="5"/>
    </row>
    <row r="190" spans="1:33" ht="30" customHeight="1" thickBot="1" x14ac:dyDescent="0.25">
      <c r="A190" s="415" t="s">
        <v>243</v>
      </c>
      <c r="B190" s="416"/>
      <c r="C190" s="417"/>
      <c r="D190" s="171"/>
      <c r="E190" s="168"/>
      <c r="F190" s="169"/>
      <c r="G190" s="172">
        <f>Фінансування!C27-'Кошторис  витрат'!G188</f>
        <v>0</v>
      </c>
      <c r="H190" s="168"/>
      <c r="I190" s="169"/>
      <c r="J190" s="172">
        <f>Фінансування!C28-'Кошторис  витрат'!J188</f>
        <v>0</v>
      </c>
      <c r="K190" s="168"/>
      <c r="L190" s="169"/>
      <c r="M190" s="172">
        <f>'Кошторис  витрат'!J27-'Кошторис  витрат'!M188</f>
        <v>0</v>
      </c>
      <c r="N190" s="168"/>
      <c r="O190" s="169"/>
      <c r="P190" s="172">
        <v>0</v>
      </c>
      <c r="Q190" s="168"/>
      <c r="R190" s="169"/>
      <c r="S190" s="172">
        <f>Фінансування!L27-'Кошторис  витрат'!S188</f>
        <v>0</v>
      </c>
      <c r="T190" s="168"/>
      <c r="U190" s="169"/>
      <c r="V190" s="172">
        <f>Фінансування!L28-'Кошторис  витрат'!V188</f>
        <v>0</v>
      </c>
      <c r="W190" s="173">
        <f>Фінансування!N27-'Кошторис  витрат'!W188</f>
        <v>0</v>
      </c>
      <c r="X190" s="173">
        <f>Фінансування!N28-'Кошторис  витрат'!X188</f>
        <v>0</v>
      </c>
      <c r="Y190" s="173"/>
      <c r="Z190" s="173"/>
      <c r="AA190" s="269"/>
      <c r="AB190" s="5"/>
      <c r="AC190" s="5"/>
      <c r="AD190" s="5"/>
      <c r="AE190" s="5"/>
      <c r="AF190" s="5"/>
      <c r="AG190" s="5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7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7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7"/>
      <c r="AB193" s="1"/>
      <c r="AC193" s="1"/>
      <c r="AD193" s="1"/>
      <c r="AE193" s="1"/>
      <c r="AF193" s="1"/>
      <c r="AG193" s="1"/>
    </row>
    <row r="194" spans="1:33" ht="15.75" customHeight="1" x14ac:dyDescent="0.2">
      <c r="A194" s="6"/>
      <c r="B194" s="7"/>
      <c r="C194" s="8" t="s">
        <v>358</v>
      </c>
      <c r="D194" s="175"/>
      <c r="E194" s="176"/>
      <c r="F194" s="176"/>
      <c r="G194" s="9"/>
      <c r="H194" s="177"/>
      <c r="I194" s="371" t="s">
        <v>359</v>
      </c>
      <c r="J194" s="176"/>
      <c r="K194" s="9"/>
      <c r="L194" s="9"/>
      <c r="M194" s="9"/>
      <c r="N194" s="9"/>
      <c r="O194" s="9"/>
      <c r="P194" s="9"/>
      <c r="Q194" s="16"/>
      <c r="R194" s="16"/>
      <c r="S194" s="16"/>
      <c r="T194" s="16"/>
      <c r="U194" s="247"/>
      <c r="V194" s="1"/>
      <c r="W194" s="2"/>
      <c r="X194" s="1"/>
      <c r="Y194" s="1"/>
      <c r="Z194" s="1"/>
      <c r="AA194" s="1"/>
      <c r="AB194"/>
    </row>
    <row r="195" spans="1:33" ht="15.75" customHeight="1" x14ac:dyDescent="0.2">
      <c r="A195" s="10"/>
      <c r="B195" s="178"/>
      <c r="C195" s="11" t="s">
        <v>4</v>
      </c>
      <c r="D195" s="179"/>
      <c r="E195" s="14"/>
      <c r="F195" s="12" t="s">
        <v>5</v>
      </c>
      <c r="G195" s="14"/>
      <c r="H195" s="15"/>
      <c r="I195" s="13" t="s">
        <v>6</v>
      </c>
      <c r="J195" s="14"/>
      <c r="K195" s="14"/>
      <c r="L195" s="14"/>
      <c r="M195" s="14"/>
      <c r="N195" s="14"/>
      <c r="O195" s="14"/>
      <c r="P195" s="14"/>
      <c r="Q195" s="180"/>
      <c r="R195" s="180"/>
      <c r="S195" s="180"/>
      <c r="T195" s="180"/>
      <c r="U195" s="270"/>
      <c r="V195" s="182"/>
      <c r="W195" s="181"/>
      <c r="X195" s="182"/>
      <c r="Y195" s="182"/>
      <c r="Z195" s="182"/>
      <c r="AA195" s="182"/>
      <c r="AB195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"/>
      <c r="X196" s="16"/>
      <c r="Y196" s="16"/>
      <c r="Z196" s="16"/>
      <c r="AA196" s="247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47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6"/>
      <c r="X198" s="16"/>
      <c r="Y198" s="16"/>
      <c r="Z198" s="16"/>
      <c r="AA198" s="247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7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7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7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7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7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7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7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7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7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7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7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7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7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7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7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7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7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7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7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7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7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7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7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7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7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7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7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7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7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7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7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7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7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7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7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7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7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7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7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7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7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7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7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7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7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7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7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7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7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7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7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7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7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7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7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7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7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7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7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7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7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7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7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7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7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7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7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7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7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7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7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7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7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7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7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7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7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7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7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7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7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7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7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7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7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7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7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7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7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7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7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7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7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7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7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7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7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7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7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7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7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7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7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7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7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7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7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7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7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7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7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7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7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7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7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7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7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7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7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7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7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7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7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7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7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7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7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7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7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7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7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7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7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7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7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7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7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7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7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7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7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7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7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7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7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7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7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7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7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7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7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7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7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7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7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7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7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7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7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7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7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7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7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7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7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7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7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7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7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7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7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7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7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7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7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7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7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7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7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7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7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7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7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7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7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7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7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74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7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74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7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74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7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74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7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74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7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7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7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7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7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7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7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7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7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7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7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7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7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7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7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7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7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7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7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7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7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7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7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7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7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7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7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7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7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7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7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7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7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7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7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7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7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7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7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7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7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7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7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7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7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7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7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7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7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7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7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7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7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7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7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7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7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7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7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7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7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7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7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7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7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7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7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7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7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7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7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7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7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7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7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7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7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7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7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7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7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7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7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7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7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7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7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7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7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7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7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7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7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7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7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7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7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7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7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7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7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7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7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7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7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7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7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7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7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7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7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7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7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7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7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7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7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7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7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7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7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7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7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7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7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7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7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7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7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7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7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7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7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7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7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7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7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7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7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7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7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7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7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7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7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7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7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7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7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7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7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7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7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7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7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7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7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7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7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7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7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7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7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7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7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7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7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7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7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7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7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7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7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7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7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7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7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7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7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7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7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7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7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7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7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7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7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7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7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7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7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7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7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7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7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7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7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7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7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7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7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7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7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7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7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7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7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7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7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7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7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7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7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7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7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7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7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7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7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7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7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7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7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7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7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7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7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7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7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7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7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7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7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7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7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7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7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7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7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7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7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7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7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7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7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7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7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7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7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7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7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7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7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7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7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7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7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7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7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7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7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7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7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7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7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7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7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7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7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7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7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7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7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7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7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7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7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7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7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7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7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7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7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7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7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7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7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7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7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7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7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7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7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7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7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7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7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7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7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7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7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7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7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7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7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7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7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7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7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7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7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7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7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7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7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7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7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7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7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7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7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7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7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7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7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7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7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7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7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7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7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7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7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7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7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7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7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7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7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7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7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7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7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7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7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7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7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7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7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7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7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7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7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7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7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7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7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7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7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7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7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7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7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7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7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7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7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7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7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7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7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7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7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7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7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7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7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7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7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7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7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7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7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7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7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7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7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7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7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7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7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7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7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7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7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7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7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7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7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7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7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7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7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7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7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7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7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7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7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7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7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7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7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7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7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7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7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7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7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7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7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7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7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7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7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7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7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7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7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7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7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7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7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7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7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7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7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7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7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7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7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7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7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7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7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7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7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7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7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7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7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7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7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7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7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7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7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7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7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7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7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7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7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7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7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7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7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7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7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7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7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7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7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7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7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7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7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7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7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7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7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7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7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7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7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7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7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7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7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7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7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7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7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7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7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7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7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7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7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7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7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7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7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7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7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7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7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7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7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7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7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7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7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7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7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7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7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7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7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7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7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7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7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7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7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7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7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7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7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7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7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7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7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7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7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7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7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7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7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7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7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7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7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7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7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7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7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7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7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7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7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7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7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7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7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7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7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7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7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7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7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7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7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7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7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7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7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7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7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7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7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7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7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7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7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7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7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7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7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7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7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7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7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7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7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7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7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7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7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7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7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7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7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7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7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7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7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7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7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7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7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7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7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7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7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7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7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7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7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7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7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7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7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7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7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7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7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7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7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7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7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7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7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7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7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7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7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7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7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3"/>
      <c r="X1018" s="183"/>
      <c r="Y1018" s="183"/>
      <c r="Z1018" s="183"/>
      <c r="AA1018" s="247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7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3"/>
      <c r="X1019" s="183"/>
      <c r="Y1019" s="183"/>
      <c r="Z1019" s="183"/>
      <c r="AA1019" s="247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7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83"/>
      <c r="X1020" s="183"/>
      <c r="Y1020" s="183"/>
      <c r="Z1020" s="183"/>
      <c r="AA1020" s="247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7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83"/>
      <c r="X1021" s="183"/>
      <c r="Y1021" s="183"/>
      <c r="Z1021" s="183"/>
      <c r="AA1021" s="247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7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83"/>
      <c r="X1022" s="183"/>
      <c r="Y1022" s="183"/>
      <c r="Z1022" s="183"/>
      <c r="AA1022" s="247"/>
      <c r="AB1022" s="1"/>
      <c r="AC1022" s="1"/>
      <c r="AD1022" s="1"/>
      <c r="AE1022" s="1"/>
      <c r="AF1022" s="1"/>
      <c r="AG1022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61:D161"/>
    <mergeCell ref="A189:C189"/>
    <mergeCell ref="A190:C190"/>
    <mergeCell ref="E54:G55"/>
    <mergeCell ref="A107:D107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Ирина Филатова</cp:lastModifiedBy>
  <cp:lastPrinted>2021-10-25T16:51:31Z</cp:lastPrinted>
  <dcterms:created xsi:type="dcterms:W3CDTF">2020-11-14T13:09:40Z</dcterms:created>
  <dcterms:modified xsi:type="dcterms:W3CDTF">2021-10-25T16:51:35Z</dcterms:modified>
</cp:coreProperties>
</file>