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Documents\200_ЗУАК\511_UKF_GO_Kultura\"/>
    </mc:Choice>
  </mc:AlternateContent>
  <xr:revisionPtr revIDLastSave="0" documentId="8_{9B6BB5C0-9921-4B2F-ADF5-0163A48AF281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витрат'!$A$10:$AA$131</definedName>
    <definedName name="_xlnm.Print_Area" localSheetId="1">'Кошторис  витрат'!$A$1:$AA$136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5" i="3" l="1"/>
  <c r="F105" i="3"/>
  <c r="D105" i="3"/>
  <c r="K103" i="3"/>
  <c r="K90" i="3"/>
  <c r="K89" i="3"/>
  <c r="K88" i="3"/>
  <c r="K87" i="3"/>
  <c r="K86" i="3"/>
  <c r="K82" i="3"/>
  <c r="K78" i="3"/>
  <c r="K77" i="3"/>
  <c r="K76" i="3"/>
  <c r="K73" i="3"/>
  <c r="K72" i="3"/>
  <c r="K69" i="3"/>
  <c r="K67" i="3"/>
  <c r="K65" i="3"/>
  <c r="K64" i="3"/>
  <c r="K63" i="3"/>
  <c r="K62" i="3"/>
  <c r="K61" i="3"/>
  <c r="K60" i="3"/>
  <c r="K59" i="3"/>
  <c r="K58" i="3"/>
  <c r="K56" i="3"/>
  <c r="K53" i="3"/>
  <c r="K44" i="3"/>
  <c r="K41" i="3"/>
  <c r="K37" i="3"/>
  <c r="K34" i="3"/>
  <c r="K28" i="3"/>
  <c r="K25" i="3"/>
  <c r="K22" i="3"/>
  <c r="K19" i="3"/>
  <c r="K105" i="3" s="1"/>
  <c r="K10" i="3"/>
  <c r="Y78" i="2"/>
  <c r="V73" i="2"/>
  <c r="V74" i="2"/>
  <c r="V75" i="2"/>
  <c r="S73" i="2"/>
  <c r="S74" i="2"/>
  <c r="S75" i="2"/>
  <c r="P73" i="2"/>
  <c r="P74" i="2"/>
  <c r="P75" i="2"/>
  <c r="M73" i="2"/>
  <c r="M74" i="2"/>
  <c r="M75" i="2"/>
  <c r="J73" i="2"/>
  <c r="J74" i="2"/>
  <c r="J75" i="2"/>
  <c r="G73" i="2"/>
  <c r="G74" i="2"/>
  <c r="G75" i="2"/>
  <c r="G70" i="2"/>
  <c r="W73" i="2" l="1"/>
  <c r="W75" i="2"/>
  <c r="W74" i="2"/>
  <c r="X74" i="2"/>
  <c r="Y74" i="2" s="1"/>
  <c r="Z74" i="2" s="1"/>
  <c r="X75" i="2"/>
  <c r="X73" i="2"/>
  <c r="V19" i="2"/>
  <c r="V20" i="2"/>
  <c r="V21" i="2"/>
  <c r="V22" i="2"/>
  <c r="S19" i="2"/>
  <c r="S20" i="2"/>
  <c r="S21" i="2"/>
  <c r="S22" i="2"/>
  <c r="P19" i="2"/>
  <c r="P20" i="2"/>
  <c r="P21" i="2"/>
  <c r="P22" i="2"/>
  <c r="M19" i="2"/>
  <c r="M20" i="2"/>
  <c r="M21" i="2"/>
  <c r="M22" i="2"/>
  <c r="J19" i="2"/>
  <c r="J20" i="2"/>
  <c r="J21" i="2"/>
  <c r="J22" i="2"/>
  <c r="J23" i="2"/>
  <c r="G19" i="2"/>
  <c r="W19" i="2" s="1"/>
  <c r="G20" i="2"/>
  <c r="G21" i="2"/>
  <c r="G22" i="2"/>
  <c r="Y73" i="2" l="1"/>
  <c r="Z73" i="2" s="1"/>
  <c r="X21" i="2"/>
  <c r="W20" i="2"/>
  <c r="Y75" i="2"/>
  <c r="Z75" i="2" s="1"/>
  <c r="W22" i="2"/>
  <c r="X20" i="2"/>
  <c r="Y20" i="2" s="1"/>
  <c r="Z20" i="2" s="1"/>
  <c r="X19" i="2"/>
  <c r="Y19" i="2" s="1"/>
  <c r="Z19" i="2" s="1"/>
  <c r="W21" i="2"/>
  <c r="Y21" i="2" s="1"/>
  <c r="Z21" i="2" s="1"/>
  <c r="X22" i="2"/>
  <c r="Y22" i="2" l="1"/>
  <c r="Z22" i="2" s="1"/>
  <c r="J22" i="1" l="1"/>
  <c r="N22" i="1" s="1"/>
  <c r="J23" i="1"/>
  <c r="L25" i="1"/>
  <c r="H25" i="1"/>
  <c r="G25" i="1"/>
  <c r="F25" i="1"/>
  <c r="E25" i="1"/>
  <c r="D25" i="1"/>
  <c r="J24" i="1"/>
  <c r="N24" i="1" s="1"/>
  <c r="J25" i="1" l="1"/>
  <c r="M24" i="1"/>
  <c r="V127" i="2" l="1"/>
  <c r="V126" i="2"/>
  <c r="V125" i="2"/>
  <c r="V124" i="2"/>
  <c r="V123" i="2"/>
  <c r="V122" i="2"/>
  <c r="T121" i="2"/>
  <c r="V120" i="2"/>
  <c r="T119" i="2"/>
  <c r="V118" i="2"/>
  <c r="V117" i="2"/>
  <c r="T116" i="2"/>
  <c r="V115" i="2"/>
  <c r="V114" i="2"/>
  <c r="T113" i="2"/>
  <c r="T111" i="2"/>
  <c r="V110" i="2"/>
  <c r="V109" i="2"/>
  <c r="T107" i="2"/>
  <c r="V106" i="2"/>
  <c r="T104" i="2"/>
  <c r="V103" i="2"/>
  <c r="V102" i="2"/>
  <c r="T100" i="2"/>
  <c r="V99" i="2"/>
  <c r="V98" i="2"/>
  <c r="V97" i="2"/>
  <c r="V96" i="2"/>
  <c r="V95" i="2"/>
  <c r="T93" i="2"/>
  <c r="V92" i="2"/>
  <c r="V91" i="2"/>
  <c r="T89" i="2"/>
  <c r="V88" i="2"/>
  <c r="V87" i="2"/>
  <c r="V86" i="2"/>
  <c r="V85" i="2"/>
  <c r="V84" i="2"/>
  <c r="V83" i="2"/>
  <c r="V82" i="2"/>
  <c r="V81" i="2"/>
  <c r="V80" i="2"/>
  <c r="V77" i="2"/>
  <c r="V76" i="2"/>
  <c r="V72" i="2"/>
  <c r="T71" i="2"/>
  <c r="V70" i="2"/>
  <c r="T69" i="2"/>
  <c r="V68" i="2"/>
  <c r="T67" i="2"/>
  <c r="V64" i="2"/>
  <c r="T63" i="2"/>
  <c r="V62" i="2"/>
  <c r="T61" i="2"/>
  <c r="V60" i="2"/>
  <c r="T59" i="2"/>
  <c r="V56" i="2"/>
  <c r="T55" i="2"/>
  <c r="V54" i="2"/>
  <c r="T53" i="2"/>
  <c r="V52" i="2"/>
  <c r="T51" i="2"/>
  <c r="V50" i="2"/>
  <c r="T49" i="2"/>
  <c r="V48" i="2"/>
  <c r="T47" i="2"/>
  <c r="V44" i="2"/>
  <c r="T43" i="2"/>
  <c r="V42" i="2"/>
  <c r="T41" i="2"/>
  <c r="V38" i="2"/>
  <c r="T37" i="2"/>
  <c r="V36" i="2"/>
  <c r="T35" i="2"/>
  <c r="V34" i="2"/>
  <c r="V33" i="2" s="1"/>
  <c r="T33" i="2"/>
  <c r="V30" i="2"/>
  <c r="T29" i="2"/>
  <c r="V24" i="2"/>
  <c r="V23" i="2"/>
  <c r="V18" i="2"/>
  <c r="T17" i="2"/>
  <c r="V16" i="2"/>
  <c r="T15" i="2"/>
  <c r="V14" i="2"/>
  <c r="T13" i="2"/>
  <c r="P127" i="2"/>
  <c r="P126" i="2"/>
  <c r="P125" i="2"/>
  <c r="P124" i="2"/>
  <c r="P123" i="2"/>
  <c r="P122" i="2"/>
  <c r="N121" i="2"/>
  <c r="P120" i="2"/>
  <c r="N119" i="2"/>
  <c r="P118" i="2"/>
  <c r="P117" i="2"/>
  <c r="N116" i="2"/>
  <c r="P115" i="2"/>
  <c r="P114" i="2"/>
  <c r="N113" i="2"/>
  <c r="N111" i="2"/>
  <c r="P110" i="2"/>
  <c r="P109" i="2"/>
  <c r="N107" i="2"/>
  <c r="P106" i="2"/>
  <c r="N104" i="2"/>
  <c r="P103" i="2"/>
  <c r="P102" i="2"/>
  <c r="N100" i="2"/>
  <c r="P99" i="2"/>
  <c r="P98" i="2"/>
  <c r="P97" i="2"/>
  <c r="P96" i="2"/>
  <c r="P95" i="2"/>
  <c r="N93" i="2"/>
  <c r="P92" i="2"/>
  <c r="P91" i="2"/>
  <c r="N89" i="2"/>
  <c r="P88" i="2"/>
  <c r="P87" i="2"/>
  <c r="P86" i="2"/>
  <c r="P85" i="2"/>
  <c r="P84" i="2"/>
  <c r="P83" i="2"/>
  <c r="P82" i="2"/>
  <c r="P81" i="2"/>
  <c r="P80" i="2"/>
  <c r="P77" i="2"/>
  <c r="P76" i="2"/>
  <c r="P72" i="2"/>
  <c r="N71" i="2"/>
  <c r="P70" i="2"/>
  <c r="N69" i="2"/>
  <c r="P68" i="2"/>
  <c r="N67" i="2"/>
  <c r="P64" i="2"/>
  <c r="N63" i="2"/>
  <c r="P62" i="2"/>
  <c r="N61" i="2"/>
  <c r="P60" i="2"/>
  <c r="N59" i="2"/>
  <c r="P56" i="2"/>
  <c r="N55" i="2"/>
  <c r="P54" i="2"/>
  <c r="N53" i="2"/>
  <c r="P52" i="2"/>
  <c r="N51" i="2"/>
  <c r="P50" i="2"/>
  <c r="N49" i="2"/>
  <c r="P48" i="2"/>
  <c r="N47" i="2"/>
  <c r="P44" i="2"/>
  <c r="N43" i="2"/>
  <c r="P42" i="2"/>
  <c r="N41" i="2"/>
  <c r="P38" i="2"/>
  <c r="N37" i="2"/>
  <c r="P36" i="2"/>
  <c r="N35" i="2"/>
  <c r="P34" i="2"/>
  <c r="N33" i="2"/>
  <c r="P30" i="2"/>
  <c r="P29" i="2" s="1"/>
  <c r="N29" i="2"/>
  <c r="P24" i="2"/>
  <c r="P23" i="2"/>
  <c r="P18" i="2"/>
  <c r="N17" i="2"/>
  <c r="P16" i="2"/>
  <c r="P15" i="2" s="1"/>
  <c r="N27" i="2" s="1"/>
  <c r="P27" i="2" s="1"/>
  <c r="N15" i="2"/>
  <c r="P14" i="2"/>
  <c r="P13" i="2" s="1"/>
  <c r="N13" i="2"/>
  <c r="J127" i="2"/>
  <c r="J126" i="2"/>
  <c r="J125" i="2"/>
  <c r="J124" i="2"/>
  <c r="J123" i="2"/>
  <c r="J122" i="2"/>
  <c r="H121" i="2"/>
  <c r="J120" i="2"/>
  <c r="H119" i="2"/>
  <c r="J118" i="2"/>
  <c r="J117" i="2"/>
  <c r="H116" i="2"/>
  <c r="J115" i="2"/>
  <c r="J114" i="2"/>
  <c r="H113" i="2"/>
  <c r="H111" i="2"/>
  <c r="J110" i="2"/>
  <c r="J109" i="2"/>
  <c r="H107" i="2"/>
  <c r="J106" i="2"/>
  <c r="H104" i="2"/>
  <c r="J103" i="2"/>
  <c r="J102" i="2"/>
  <c r="H100" i="2"/>
  <c r="J99" i="2"/>
  <c r="J98" i="2"/>
  <c r="J97" i="2"/>
  <c r="J96" i="2"/>
  <c r="J95" i="2"/>
  <c r="H93" i="2"/>
  <c r="J92" i="2"/>
  <c r="J91" i="2"/>
  <c r="H89" i="2"/>
  <c r="J88" i="2"/>
  <c r="J87" i="2"/>
  <c r="J86" i="2"/>
  <c r="J85" i="2"/>
  <c r="J84" i="2"/>
  <c r="J83" i="2"/>
  <c r="J82" i="2"/>
  <c r="J81" i="2"/>
  <c r="J80" i="2"/>
  <c r="J77" i="2"/>
  <c r="J76" i="2"/>
  <c r="J72" i="2"/>
  <c r="H71" i="2"/>
  <c r="J70" i="2"/>
  <c r="H69" i="2"/>
  <c r="J68" i="2"/>
  <c r="H67" i="2"/>
  <c r="J64" i="2"/>
  <c r="H63" i="2"/>
  <c r="J62" i="2"/>
  <c r="H61" i="2"/>
  <c r="J60" i="2"/>
  <c r="H59" i="2"/>
  <c r="J56" i="2"/>
  <c r="H55" i="2"/>
  <c r="J54" i="2"/>
  <c r="H53" i="2"/>
  <c r="J52" i="2"/>
  <c r="H51" i="2"/>
  <c r="J50" i="2"/>
  <c r="H49" i="2"/>
  <c r="J48" i="2"/>
  <c r="H47" i="2"/>
  <c r="J42" i="2"/>
  <c r="H41" i="2"/>
  <c r="J38" i="2"/>
  <c r="H37" i="2"/>
  <c r="J36" i="2"/>
  <c r="H35" i="2"/>
  <c r="J34" i="2"/>
  <c r="H33" i="2"/>
  <c r="J30" i="2"/>
  <c r="H29" i="2"/>
  <c r="J24" i="2"/>
  <c r="J18" i="2"/>
  <c r="H17" i="2"/>
  <c r="J16" i="2"/>
  <c r="H15" i="2"/>
  <c r="J14" i="2"/>
  <c r="H13" i="2"/>
  <c r="X76" i="2" l="1"/>
  <c r="X82" i="2"/>
  <c r="X88" i="2"/>
  <c r="X86" i="2"/>
  <c r="X98" i="2"/>
  <c r="X103" i="2"/>
  <c r="X24" i="2"/>
  <c r="X23" i="2"/>
  <c r="X48" i="2"/>
  <c r="X56" i="2"/>
  <c r="X110" i="2"/>
  <c r="J116" i="2"/>
  <c r="X34" i="2"/>
  <c r="X33" i="2" s="1"/>
  <c r="X38" i="2"/>
  <c r="P41" i="2"/>
  <c r="N39" i="2"/>
  <c r="P116" i="2"/>
  <c r="X54" i="2"/>
  <c r="X64" i="2"/>
  <c r="X118" i="2"/>
  <c r="X99" i="2"/>
  <c r="X123" i="2"/>
  <c r="X87" i="2"/>
  <c r="X125" i="2"/>
  <c r="V43" i="2"/>
  <c r="X83" i="2"/>
  <c r="X95" i="2"/>
  <c r="X109" i="2"/>
  <c r="X120" i="2"/>
  <c r="X126" i="2"/>
  <c r="X77" i="2"/>
  <c r="X84" i="2"/>
  <c r="X91" i="2"/>
  <c r="X115" i="2"/>
  <c r="T39" i="2"/>
  <c r="V55" i="2"/>
  <c r="J51" i="2"/>
  <c r="P33" i="2"/>
  <c r="X44" i="2"/>
  <c r="X43" i="2" s="1"/>
  <c r="V15" i="2"/>
  <c r="T27" i="2" s="1"/>
  <c r="V27" i="2" s="1"/>
  <c r="V29" i="2"/>
  <c r="V41" i="2"/>
  <c r="J104" i="2"/>
  <c r="X127" i="2"/>
  <c r="P47" i="2"/>
  <c r="V47" i="2"/>
  <c r="X36" i="2"/>
  <c r="P37" i="2"/>
  <c r="P43" i="2"/>
  <c r="V37" i="2"/>
  <c r="V69" i="2"/>
  <c r="X81" i="2"/>
  <c r="V113" i="2"/>
  <c r="X30" i="2"/>
  <c r="J53" i="2"/>
  <c r="J59" i="2"/>
  <c r="P104" i="2"/>
  <c r="X124" i="2"/>
  <c r="X85" i="2"/>
  <c r="X18" i="2"/>
  <c r="J41" i="2"/>
  <c r="J45" i="2" s="1"/>
  <c r="X42" i="2"/>
  <c r="J49" i="2"/>
  <c r="X50" i="2"/>
  <c r="X70" i="2"/>
  <c r="X114" i="2"/>
  <c r="J61" i="2"/>
  <c r="X62" i="2"/>
  <c r="J63" i="2"/>
  <c r="J121" i="2"/>
  <c r="X122" i="2"/>
  <c r="V104" i="2"/>
  <c r="V116" i="2"/>
  <c r="X16" i="2"/>
  <c r="X52" i="2"/>
  <c r="J67" i="2"/>
  <c r="J69" i="2"/>
  <c r="J71" i="2"/>
  <c r="J89" i="2"/>
  <c r="X80" i="2"/>
  <c r="J100" i="2"/>
  <c r="J107" i="2"/>
  <c r="X106" i="2"/>
  <c r="X60" i="2"/>
  <c r="X96" i="2"/>
  <c r="X117" i="2"/>
  <c r="X14" i="2"/>
  <c r="J13" i="2"/>
  <c r="H26" i="2" s="1"/>
  <c r="J17" i="2"/>
  <c r="H28" i="2" s="1"/>
  <c r="J28" i="2" s="1"/>
  <c r="J29" i="2"/>
  <c r="J33" i="2"/>
  <c r="J35" i="2"/>
  <c r="H39" i="2"/>
  <c r="X72" i="2"/>
  <c r="X92" i="2"/>
  <c r="X97" i="2"/>
  <c r="P55" i="2"/>
  <c r="P69" i="2"/>
  <c r="P113" i="2"/>
  <c r="X68" i="2"/>
  <c r="X102" i="2"/>
  <c r="P51" i="2"/>
  <c r="P53" i="2"/>
  <c r="P119" i="2"/>
  <c r="P121" i="2"/>
  <c r="V51" i="2"/>
  <c r="V53" i="2"/>
  <c r="V119" i="2"/>
  <c r="V121" i="2"/>
  <c r="P61" i="2"/>
  <c r="P63" i="2"/>
  <c r="P67" i="2"/>
  <c r="N78" i="2"/>
  <c r="P89" i="2"/>
  <c r="P93" i="2"/>
  <c r="P111" i="2"/>
  <c r="V13" i="2"/>
  <c r="T26" i="2" s="1"/>
  <c r="V61" i="2"/>
  <c r="V63" i="2"/>
  <c r="V67" i="2"/>
  <c r="T78" i="2"/>
  <c r="V89" i="2"/>
  <c r="V93" i="2"/>
  <c r="V111" i="2"/>
  <c r="H57" i="2"/>
  <c r="H128" i="2"/>
  <c r="J15" i="2"/>
  <c r="H27" i="2" s="1"/>
  <c r="J37" i="2"/>
  <c r="H45" i="2"/>
  <c r="J47" i="2"/>
  <c r="J55" i="2"/>
  <c r="H78" i="2"/>
  <c r="J93" i="2"/>
  <c r="J111" i="2"/>
  <c r="J113" i="2"/>
  <c r="J119" i="2"/>
  <c r="P17" i="2"/>
  <c r="N28" i="2" s="1"/>
  <c r="P28" i="2" s="1"/>
  <c r="P35" i="2"/>
  <c r="N45" i="2"/>
  <c r="P49" i="2"/>
  <c r="N57" i="2"/>
  <c r="P59" i="2"/>
  <c r="P71" i="2"/>
  <c r="P100" i="2"/>
  <c r="P107" i="2"/>
  <c r="N128" i="2"/>
  <c r="V17" i="2"/>
  <c r="T28" i="2" s="1"/>
  <c r="V28" i="2" s="1"/>
  <c r="V35" i="2"/>
  <c r="T45" i="2"/>
  <c r="V49" i="2"/>
  <c r="T57" i="2"/>
  <c r="V59" i="2"/>
  <c r="V71" i="2"/>
  <c r="V100" i="2"/>
  <c r="V107" i="2"/>
  <c r="T128" i="2"/>
  <c r="N26" i="2"/>
  <c r="G110" i="2"/>
  <c r="M110" i="2"/>
  <c r="E121" i="2"/>
  <c r="V45" i="2" l="1"/>
  <c r="X17" i="2"/>
  <c r="X119" i="2"/>
  <c r="X111" i="2"/>
  <c r="P45" i="2"/>
  <c r="X61" i="2"/>
  <c r="X37" i="2"/>
  <c r="X71" i="2"/>
  <c r="X47" i="2"/>
  <c r="P65" i="2"/>
  <c r="X104" i="2"/>
  <c r="X116" i="2"/>
  <c r="X53" i="2"/>
  <c r="V39" i="2"/>
  <c r="X29" i="2"/>
  <c r="X35" i="2"/>
  <c r="X41" i="2"/>
  <c r="X45" i="2" s="1"/>
  <c r="X63" i="2"/>
  <c r="P39" i="2"/>
  <c r="P128" i="2"/>
  <c r="X113" i="2"/>
  <c r="X107" i="2"/>
  <c r="X67" i="2"/>
  <c r="X55" i="2"/>
  <c r="V57" i="2"/>
  <c r="X51" i="2"/>
  <c r="X49" i="2"/>
  <c r="P57" i="2"/>
  <c r="J65" i="2"/>
  <c r="X93" i="2"/>
  <c r="X13" i="2"/>
  <c r="X100" i="2"/>
  <c r="X15" i="2"/>
  <c r="X121" i="2"/>
  <c r="X89" i="2"/>
  <c r="J78" i="2"/>
  <c r="P78" i="2"/>
  <c r="X69" i="2"/>
  <c r="V65" i="2"/>
  <c r="J39" i="2"/>
  <c r="V78" i="2"/>
  <c r="J57" i="2"/>
  <c r="X28" i="2"/>
  <c r="V128" i="2"/>
  <c r="X59" i="2"/>
  <c r="J128" i="2"/>
  <c r="J27" i="2"/>
  <c r="T25" i="2"/>
  <c r="V26" i="2"/>
  <c r="V25" i="2" s="1"/>
  <c r="V31" i="2" s="1"/>
  <c r="N25" i="2"/>
  <c r="P26" i="2"/>
  <c r="P25" i="2" s="1"/>
  <c r="P31" i="2" s="1"/>
  <c r="J26" i="2"/>
  <c r="H25" i="2"/>
  <c r="E61" i="2"/>
  <c r="E63" i="2"/>
  <c r="E59" i="2"/>
  <c r="E41" i="2"/>
  <c r="E45" i="2" s="1"/>
  <c r="X39" i="2" l="1"/>
  <c r="X78" i="2"/>
  <c r="X65" i="2"/>
  <c r="X128" i="2"/>
  <c r="X57" i="2"/>
  <c r="V129" i="2"/>
  <c r="V131" i="2" s="1"/>
  <c r="X26" i="2"/>
  <c r="P129" i="2"/>
  <c r="P131" i="2" s="1"/>
  <c r="X27" i="2"/>
  <c r="J25" i="2"/>
  <c r="J31" i="2" s="1"/>
  <c r="J129" i="2" s="1"/>
  <c r="C23" i="1" s="1"/>
  <c r="Q121" i="2"/>
  <c r="K121" i="2"/>
  <c r="Q119" i="2"/>
  <c r="K119" i="2"/>
  <c r="E119" i="2"/>
  <c r="Q116" i="2"/>
  <c r="K116" i="2"/>
  <c r="E116" i="2"/>
  <c r="Q113" i="2"/>
  <c r="K113" i="2"/>
  <c r="E113" i="2"/>
  <c r="G115" i="2"/>
  <c r="Q111" i="2"/>
  <c r="K111" i="2"/>
  <c r="E111" i="2"/>
  <c r="Q107" i="2"/>
  <c r="K107" i="2"/>
  <c r="E107" i="2"/>
  <c r="E104" i="2"/>
  <c r="Q100" i="2"/>
  <c r="K100" i="2"/>
  <c r="E100" i="2"/>
  <c r="Q93" i="2"/>
  <c r="K93" i="2"/>
  <c r="E93" i="2"/>
  <c r="Q89" i="2"/>
  <c r="K89" i="2"/>
  <c r="E89" i="2"/>
  <c r="Q71" i="2"/>
  <c r="K71" i="2"/>
  <c r="E71" i="2"/>
  <c r="Q69" i="2"/>
  <c r="K69" i="2"/>
  <c r="E69" i="2"/>
  <c r="Q67" i="2"/>
  <c r="K67" i="2"/>
  <c r="E67" i="2"/>
  <c r="Q63" i="2"/>
  <c r="K63" i="2"/>
  <c r="Q61" i="2"/>
  <c r="K61" i="2"/>
  <c r="Q59" i="2"/>
  <c r="K59" i="2"/>
  <c r="Q55" i="2"/>
  <c r="K55" i="2"/>
  <c r="E55" i="2"/>
  <c r="Q53" i="2"/>
  <c r="K53" i="2"/>
  <c r="E53" i="2"/>
  <c r="Q51" i="2"/>
  <c r="K51" i="2"/>
  <c r="E51" i="2"/>
  <c r="Q49" i="2"/>
  <c r="K49" i="2"/>
  <c r="E49" i="2"/>
  <c r="Q47" i="2"/>
  <c r="K47" i="2"/>
  <c r="E47" i="2"/>
  <c r="E37" i="2"/>
  <c r="K37" i="2"/>
  <c r="Q37" i="2"/>
  <c r="Q35" i="2"/>
  <c r="K35" i="2"/>
  <c r="E35" i="2"/>
  <c r="Q33" i="2"/>
  <c r="K33" i="2"/>
  <c r="E33" i="2"/>
  <c r="Q29" i="2"/>
  <c r="K29" i="2"/>
  <c r="E29" i="2"/>
  <c r="E17" i="2"/>
  <c r="K17" i="2"/>
  <c r="Q17" i="2"/>
  <c r="Q15" i="2"/>
  <c r="K15" i="2"/>
  <c r="E15" i="2"/>
  <c r="Q13" i="2"/>
  <c r="K13" i="2"/>
  <c r="E13" i="2"/>
  <c r="X25" i="2" l="1"/>
  <c r="X31" i="2" s="1"/>
  <c r="X129" i="2" s="1"/>
  <c r="C25" i="1"/>
  <c r="N25" i="1" s="1"/>
  <c r="M25" i="1" s="1"/>
  <c r="N23" i="1"/>
  <c r="M23" i="1" s="1"/>
  <c r="J131" i="2"/>
  <c r="E128" i="2"/>
  <c r="K39" i="2"/>
  <c r="E57" i="2"/>
  <c r="K128" i="2"/>
  <c r="Q39" i="2"/>
  <c r="E39" i="2"/>
  <c r="Q128" i="2"/>
  <c r="X131" i="2" l="1"/>
  <c r="M64" i="2"/>
  <c r="E78" i="2"/>
  <c r="Q78" i="2"/>
  <c r="K78" i="2"/>
  <c r="Q104" i="2"/>
  <c r="K104" i="2"/>
  <c r="K43" i="2"/>
  <c r="M127" i="2"/>
  <c r="G127" i="2"/>
  <c r="Q43" i="2"/>
  <c r="A5" i="2" l="1"/>
  <c r="A4" i="2"/>
  <c r="A3" i="2"/>
  <c r="A2" i="2"/>
  <c r="S126" i="2" l="1"/>
  <c r="M126" i="2"/>
  <c r="G126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0" i="2"/>
  <c r="M120" i="2"/>
  <c r="G120" i="2"/>
  <c r="S117" i="2"/>
  <c r="M117" i="2"/>
  <c r="G117" i="2"/>
  <c r="S115" i="2"/>
  <c r="M115" i="2"/>
  <c r="S114" i="2"/>
  <c r="M114" i="2"/>
  <c r="G114" i="2"/>
  <c r="S109" i="2"/>
  <c r="M109" i="2"/>
  <c r="G109" i="2"/>
  <c r="S106" i="2"/>
  <c r="M106" i="2"/>
  <c r="G106" i="2"/>
  <c r="S102" i="2"/>
  <c r="M102" i="2"/>
  <c r="G102" i="2"/>
  <c r="S98" i="2"/>
  <c r="M98" i="2"/>
  <c r="G98" i="2"/>
  <c r="S97" i="2"/>
  <c r="M97" i="2"/>
  <c r="G97" i="2"/>
  <c r="S96" i="2"/>
  <c r="M96" i="2"/>
  <c r="G96" i="2"/>
  <c r="S95" i="2"/>
  <c r="M95" i="2"/>
  <c r="G95" i="2"/>
  <c r="S91" i="2"/>
  <c r="M91" i="2"/>
  <c r="G91" i="2"/>
  <c r="S88" i="2"/>
  <c r="S92" i="2" s="1"/>
  <c r="S87" i="2"/>
  <c r="M87" i="2"/>
  <c r="G87" i="2"/>
  <c r="S86" i="2"/>
  <c r="M86" i="2"/>
  <c r="G86" i="2"/>
  <c r="S85" i="2"/>
  <c r="M85" i="2"/>
  <c r="G85" i="2"/>
  <c r="S84" i="2"/>
  <c r="M84" i="2"/>
  <c r="G84" i="2"/>
  <c r="S83" i="2"/>
  <c r="M83" i="2"/>
  <c r="M88" i="2" s="1"/>
  <c r="G83" i="2"/>
  <c r="S82" i="2"/>
  <c r="M82" i="2"/>
  <c r="G82" i="2"/>
  <c r="S81" i="2"/>
  <c r="M81" i="2"/>
  <c r="G81" i="2"/>
  <c r="S80" i="2"/>
  <c r="M80" i="2"/>
  <c r="G80" i="2"/>
  <c r="S77" i="2"/>
  <c r="M77" i="2"/>
  <c r="G77" i="2"/>
  <c r="S76" i="2"/>
  <c r="M76" i="2"/>
  <c r="G76" i="2"/>
  <c r="S72" i="2"/>
  <c r="M72" i="2"/>
  <c r="G72" i="2"/>
  <c r="S70" i="2"/>
  <c r="M70" i="2"/>
  <c r="S68" i="2"/>
  <c r="M68" i="2"/>
  <c r="G68" i="2"/>
  <c r="S64" i="2"/>
  <c r="G64" i="2"/>
  <c r="S62" i="2"/>
  <c r="M62" i="2"/>
  <c r="G62" i="2"/>
  <c r="S60" i="2"/>
  <c r="M60" i="2"/>
  <c r="G60" i="2"/>
  <c r="S56" i="2"/>
  <c r="M56" i="2"/>
  <c r="G56" i="2"/>
  <c r="K57" i="2"/>
  <c r="S54" i="2"/>
  <c r="M54" i="2"/>
  <c r="G54" i="2"/>
  <c r="S52" i="2"/>
  <c r="M52" i="2"/>
  <c r="G52" i="2"/>
  <c r="S50" i="2"/>
  <c r="M50" i="2"/>
  <c r="G50" i="2"/>
  <c r="S48" i="2"/>
  <c r="M48" i="2"/>
  <c r="G48" i="2"/>
  <c r="S44" i="2"/>
  <c r="M44" i="2"/>
  <c r="S42" i="2"/>
  <c r="M42" i="2"/>
  <c r="G42" i="2"/>
  <c r="Q41" i="2"/>
  <c r="Q45" i="2" s="1"/>
  <c r="K41" i="2"/>
  <c r="K45" i="2" s="1"/>
  <c r="S38" i="2"/>
  <c r="M38" i="2"/>
  <c r="G38" i="2"/>
  <c r="S36" i="2"/>
  <c r="M36" i="2"/>
  <c r="G36" i="2"/>
  <c r="S34" i="2"/>
  <c r="M34" i="2"/>
  <c r="G34" i="2"/>
  <c r="S30" i="2"/>
  <c r="M30" i="2"/>
  <c r="G30" i="2"/>
  <c r="S24" i="2"/>
  <c r="M24" i="2"/>
  <c r="G24" i="2"/>
  <c r="S23" i="2"/>
  <c r="M23" i="2"/>
  <c r="G23" i="2"/>
  <c r="S18" i="2"/>
  <c r="M18" i="2"/>
  <c r="G18" i="2"/>
  <c r="S16" i="2"/>
  <c r="M16" i="2"/>
  <c r="G16" i="2"/>
  <c r="S14" i="2"/>
  <c r="M14" i="2"/>
  <c r="G14" i="2"/>
  <c r="W72" i="2" l="1"/>
  <c r="Y72" i="2" s="1"/>
  <c r="Z72" i="2" s="1"/>
  <c r="W52" i="2"/>
  <c r="Y52" i="2" s="1"/>
  <c r="Z52" i="2" s="1"/>
  <c r="W85" i="2"/>
  <c r="Y85" i="2" s="1"/>
  <c r="Z85" i="2" s="1"/>
  <c r="W91" i="2"/>
  <c r="Y91" i="2" s="1"/>
  <c r="Z91" i="2" s="1"/>
  <c r="W98" i="2"/>
  <c r="Y98" i="2" s="1"/>
  <c r="Z98" i="2" s="1"/>
  <c r="W24" i="2"/>
  <c r="Y24" i="2" s="1"/>
  <c r="Z24" i="2" s="1"/>
  <c r="W16" i="2"/>
  <c r="W14" i="2"/>
  <c r="Y14" i="2" s="1"/>
  <c r="Z14" i="2" s="1"/>
  <c r="W30" i="2"/>
  <c r="W81" i="2"/>
  <c r="Y81" i="2" s="1"/>
  <c r="Z81" i="2" s="1"/>
  <c r="W34" i="2"/>
  <c r="Y34" i="2" s="1"/>
  <c r="Z34" i="2" s="1"/>
  <c r="W60" i="2"/>
  <c r="Y60" i="2" s="1"/>
  <c r="Z60" i="2" s="1"/>
  <c r="S47" i="2"/>
  <c r="W18" i="2"/>
  <c r="W38" i="2"/>
  <c r="W44" i="2"/>
  <c r="W48" i="2"/>
  <c r="W64" i="2"/>
  <c r="Y64" i="2" s="1"/>
  <c r="Z64" i="2" s="1"/>
  <c r="W68" i="2"/>
  <c r="W77" i="2"/>
  <c r="Y77" i="2" s="1"/>
  <c r="Z77" i="2" s="1"/>
  <c r="W83" i="2"/>
  <c r="Y83" i="2" s="1"/>
  <c r="Z83" i="2" s="1"/>
  <c r="W87" i="2"/>
  <c r="Y87" i="2" s="1"/>
  <c r="Z87" i="2" s="1"/>
  <c r="S93" i="2"/>
  <c r="W96" i="2"/>
  <c r="Y96" i="2" s="1"/>
  <c r="Z96" i="2" s="1"/>
  <c r="W102" i="2"/>
  <c r="Y102" i="2" s="1"/>
  <c r="Z102" i="2" s="1"/>
  <c r="W106" i="2"/>
  <c r="W114" i="2"/>
  <c r="W120" i="2"/>
  <c r="W123" i="2"/>
  <c r="Y123" i="2" s="1"/>
  <c r="Z123" i="2" s="1"/>
  <c r="W125" i="2"/>
  <c r="Y125" i="2" s="1"/>
  <c r="Z125" i="2" s="1"/>
  <c r="S15" i="2"/>
  <c r="Q27" i="2" s="1"/>
  <c r="S27" i="2" s="1"/>
  <c r="W23" i="2"/>
  <c r="Y23" i="2" s="1"/>
  <c r="Z23" i="2" s="1"/>
  <c r="S29" i="2"/>
  <c r="W36" i="2"/>
  <c r="W42" i="2"/>
  <c r="S41" i="2"/>
  <c r="W50" i="2"/>
  <c r="S49" i="2"/>
  <c r="M51" i="2"/>
  <c r="W54" i="2"/>
  <c r="S53" i="2"/>
  <c r="W56" i="2"/>
  <c r="S55" i="2"/>
  <c r="M59" i="2"/>
  <c r="W62" i="2"/>
  <c r="S63" i="2"/>
  <c r="M63" i="2"/>
  <c r="W70" i="2"/>
  <c r="S69" i="2"/>
  <c r="M71" i="2"/>
  <c r="W76" i="2"/>
  <c r="Y76" i="2" s="1"/>
  <c r="Z76" i="2" s="1"/>
  <c r="W80" i="2"/>
  <c r="Y80" i="2" s="1"/>
  <c r="Z80" i="2" s="1"/>
  <c r="S89" i="2"/>
  <c r="W82" i="2"/>
  <c r="Y82" i="2" s="1"/>
  <c r="Z82" i="2" s="1"/>
  <c r="W84" i="2"/>
  <c r="Y84" i="2" s="1"/>
  <c r="Z84" i="2" s="1"/>
  <c r="W86" i="2"/>
  <c r="Y86" i="2" s="1"/>
  <c r="Z86" i="2" s="1"/>
  <c r="W95" i="2"/>
  <c r="Y95" i="2" s="1"/>
  <c r="Z95" i="2" s="1"/>
  <c r="W97" i="2"/>
  <c r="Y97" i="2" s="1"/>
  <c r="Z97" i="2" s="1"/>
  <c r="W109" i="2"/>
  <c r="Y109" i="2" s="1"/>
  <c r="Z109" i="2" s="1"/>
  <c r="W115" i="2"/>
  <c r="Y115" i="2" s="1"/>
  <c r="Z115" i="2" s="1"/>
  <c r="W117" i="2"/>
  <c r="W122" i="2"/>
  <c r="W124" i="2"/>
  <c r="Y124" i="2" s="1"/>
  <c r="Z124" i="2" s="1"/>
  <c r="W126" i="2"/>
  <c r="Y126" i="2" s="1"/>
  <c r="Z126" i="2" s="1"/>
  <c r="S13" i="2"/>
  <c r="Q26" i="2" s="1"/>
  <c r="S35" i="2"/>
  <c r="S43" i="2"/>
  <c r="S61" i="2"/>
  <c r="M67" i="2"/>
  <c r="S119" i="2"/>
  <c r="S17" i="2"/>
  <c r="Q28" i="2" s="1"/>
  <c r="S28" i="2" s="1"/>
  <c r="M29" i="2"/>
  <c r="S33" i="2"/>
  <c r="M35" i="2"/>
  <c r="S37" i="2"/>
  <c r="S107" i="2"/>
  <c r="M121" i="2"/>
  <c r="M41" i="2"/>
  <c r="M49" i="2"/>
  <c r="M13" i="2"/>
  <c r="S51" i="2"/>
  <c r="M53" i="2"/>
  <c r="S67" i="2"/>
  <c r="M17" i="2"/>
  <c r="K28" i="2" s="1"/>
  <c r="M28" i="2" s="1"/>
  <c r="M33" i="2"/>
  <c r="M37" i="2"/>
  <c r="M47" i="2"/>
  <c r="M55" i="2"/>
  <c r="S59" i="2"/>
  <c r="M61" i="2"/>
  <c r="M69" i="2"/>
  <c r="S71" i="2"/>
  <c r="M89" i="2"/>
  <c r="M119" i="2"/>
  <c r="G15" i="2"/>
  <c r="G29" i="2"/>
  <c r="G35" i="2"/>
  <c r="G41" i="2"/>
  <c r="G49" i="2"/>
  <c r="G53" i="2"/>
  <c r="G55" i="2"/>
  <c r="G61" i="2"/>
  <c r="G69" i="2"/>
  <c r="M111" i="2"/>
  <c r="M107" i="2"/>
  <c r="G113" i="2"/>
  <c r="S118" i="2"/>
  <c r="S116" i="2" s="1"/>
  <c r="S113" i="2"/>
  <c r="G119" i="2"/>
  <c r="G13" i="2"/>
  <c r="M15" i="2"/>
  <c r="K27" i="2" s="1"/>
  <c r="M27" i="2" s="1"/>
  <c r="G17" i="2"/>
  <c r="G33" i="2"/>
  <c r="G37" i="2"/>
  <c r="G47" i="2"/>
  <c r="G51" i="2"/>
  <c r="G59" i="2"/>
  <c r="G63" i="2"/>
  <c r="G67" i="2"/>
  <c r="G71" i="2"/>
  <c r="G88" i="2"/>
  <c r="W88" i="2" s="1"/>
  <c r="Y88" i="2" s="1"/>
  <c r="Z88" i="2" s="1"/>
  <c r="G107" i="2"/>
  <c r="M118" i="2"/>
  <c r="M116" i="2" s="1"/>
  <c r="M113" i="2"/>
  <c r="G121" i="2"/>
  <c r="S127" i="2"/>
  <c r="W127" i="2" s="1"/>
  <c r="Y127" i="2" s="1"/>
  <c r="Z127" i="2" s="1"/>
  <c r="M43" i="2"/>
  <c r="G92" i="2"/>
  <c r="G118" i="2"/>
  <c r="S110" i="2"/>
  <c r="Q57" i="2"/>
  <c r="M92" i="2"/>
  <c r="M99" i="2" s="1"/>
  <c r="M100" i="2" s="1"/>
  <c r="S99" i="2"/>
  <c r="S100" i="2" s="1"/>
  <c r="S78" i="2" l="1"/>
  <c r="W92" i="2"/>
  <c r="Y92" i="2" s="1"/>
  <c r="Z92" i="2" s="1"/>
  <c r="M39" i="2"/>
  <c r="W37" i="2"/>
  <c r="Y30" i="2"/>
  <c r="Z30" i="2" s="1"/>
  <c r="W29" i="2"/>
  <c r="Y29" i="2" s="1"/>
  <c r="Z29" i="2" s="1"/>
  <c r="S39" i="2"/>
  <c r="S45" i="2"/>
  <c r="W35" i="2"/>
  <c r="Y35" i="2" s="1"/>
  <c r="Z35" i="2" s="1"/>
  <c r="W15" i="2"/>
  <c r="Y15" i="2" s="1"/>
  <c r="Z15" i="2" s="1"/>
  <c r="S65" i="2"/>
  <c r="W13" i="2"/>
  <c r="Y117" i="2"/>
  <c r="Z117" i="2" s="1"/>
  <c r="W53" i="2"/>
  <c r="Y53" i="2" s="1"/>
  <c r="Z53" i="2" s="1"/>
  <c r="Y54" i="2"/>
  <c r="Z54" i="2" s="1"/>
  <c r="Y36" i="2"/>
  <c r="Z36" i="2" s="1"/>
  <c r="M45" i="2"/>
  <c r="W121" i="2"/>
  <c r="Y122" i="2"/>
  <c r="Z122" i="2" s="1"/>
  <c r="W55" i="2"/>
  <c r="Y55" i="2" s="1"/>
  <c r="Z55" i="2" s="1"/>
  <c r="Y56" i="2"/>
  <c r="Z56" i="2" s="1"/>
  <c r="W49" i="2"/>
  <c r="Y50" i="2"/>
  <c r="Z50" i="2" s="1"/>
  <c r="W41" i="2"/>
  <c r="Y41" i="2" s="1"/>
  <c r="Z41" i="2" s="1"/>
  <c r="Y42" i="2"/>
  <c r="Z42" i="2" s="1"/>
  <c r="W119" i="2"/>
  <c r="Y119" i="2" s="1"/>
  <c r="Z119" i="2" s="1"/>
  <c r="Y120" i="2"/>
  <c r="Z120" i="2" s="1"/>
  <c r="W33" i="2"/>
  <c r="Y33" i="2" s="1"/>
  <c r="Z33" i="2" s="1"/>
  <c r="W59" i="2"/>
  <c r="W61" i="2"/>
  <c r="Y61" i="2" s="1"/>
  <c r="Z61" i="2" s="1"/>
  <c r="Y62" i="2"/>
  <c r="Z62" i="2" s="1"/>
  <c r="Y16" i="2"/>
  <c r="Z16" i="2" s="1"/>
  <c r="W67" i="2"/>
  <c r="Y67" i="2" s="1"/>
  <c r="Z67" i="2" s="1"/>
  <c r="Y68" i="2"/>
  <c r="Z68" i="2" s="1"/>
  <c r="Y38" i="2"/>
  <c r="Z38" i="2" s="1"/>
  <c r="M57" i="2"/>
  <c r="M128" i="2"/>
  <c r="Q25" i="2"/>
  <c r="W69" i="2"/>
  <c r="Y69" i="2" s="1"/>
  <c r="Z69" i="2" s="1"/>
  <c r="Y70" i="2"/>
  <c r="Z70" i="2" s="1"/>
  <c r="M65" i="2"/>
  <c r="W63" i="2"/>
  <c r="Y63" i="2" s="1"/>
  <c r="Z63" i="2" s="1"/>
  <c r="W113" i="2"/>
  <c r="Y113" i="2" s="1"/>
  <c r="Z113" i="2" s="1"/>
  <c r="Y114" i="2"/>
  <c r="Z114" i="2" s="1"/>
  <c r="W47" i="2"/>
  <c r="Y47" i="2" s="1"/>
  <c r="Z47" i="2" s="1"/>
  <c r="Y48" i="2"/>
  <c r="Z48" i="2" s="1"/>
  <c r="W51" i="2"/>
  <c r="Y51" i="2" s="1"/>
  <c r="Z51" i="2" s="1"/>
  <c r="K26" i="2"/>
  <c r="M26" i="2" s="1"/>
  <c r="M25" i="2" s="1"/>
  <c r="M31" i="2" s="1"/>
  <c r="M78" i="2"/>
  <c r="S57" i="2"/>
  <c r="W107" i="2"/>
  <c r="Y107" i="2" s="1"/>
  <c r="Z107" i="2" s="1"/>
  <c r="Y106" i="2"/>
  <c r="Z106" i="2" s="1"/>
  <c r="W43" i="2"/>
  <c r="Y44" i="2"/>
  <c r="Z44" i="2" s="1"/>
  <c r="W17" i="2"/>
  <c r="Y17" i="2" s="1"/>
  <c r="Z17" i="2" s="1"/>
  <c r="Y18" i="2"/>
  <c r="Z18" i="2" s="1"/>
  <c r="W71" i="2"/>
  <c r="S111" i="2"/>
  <c r="W110" i="2"/>
  <c r="Y110" i="2" s="1"/>
  <c r="Z110" i="2" s="1"/>
  <c r="Y121" i="2"/>
  <c r="Z121" i="2" s="1"/>
  <c r="W89" i="2"/>
  <c r="Y89" i="2" s="1"/>
  <c r="Z89" i="2" s="1"/>
  <c r="W118" i="2"/>
  <c r="Y118" i="2" s="1"/>
  <c r="Z118" i="2" s="1"/>
  <c r="G39" i="2"/>
  <c r="G78" i="2"/>
  <c r="G65" i="2"/>
  <c r="G99" i="2"/>
  <c r="W99" i="2" s="1"/>
  <c r="G93" i="2"/>
  <c r="E28" i="2"/>
  <c r="G28" i="2" s="1"/>
  <c r="W28" i="2" s="1"/>
  <c r="Y28" i="2" s="1"/>
  <c r="Z28" i="2" s="1"/>
  <c r="E26" i="2"/>
  <c r="G26" i="2" s="1"/>
  <c r="M93" i="2"/>
  <c r="G89" i="2"/>
  <c r="G45" i="2"/>
  <c r="E27" i="2"/>
  <c r="G27" i="2" s="1"/>
  <c r="W27" i="2" s="1"/>
  <c r="Y27" i="2" s="1"/>
  <c r="Z27" i="2" s="1"/>
  <c r="S121" i="2"/>
  <c r="S128" i="2" s="1"/>
  <c r="G116" i="2"/>
  <c r="G111" i="2"/>
  <c r="G57" i="2"/>
  <c r="M103" i="2"/>
  <c r="M104" i="2" s="1"/>
  <c r="G103" i="2"/>
  <c r="S26" i="2"/>
  <c r="S25" i="2" s="1"/>
  <c r="S31" i="2" s="1"/>
  <c r="S103" i="2"/>
  <c r="S104" i="2" s="1"/>
  <c r="K25" i="2" l="1"/>
  <c r="W93" i="2"/>
  <c r="Y93" i="2" s="1"/>
  <c r="Z93" i="2" s="1"/>
  <c r="W26" i="2"/>
  <c r="W25" i="2" s="1"/>
  <c r="W31" i="2" s="1"/>
  <c r="M129" i="2"/>
  <c r="M131" i="2" s="1"/>
  <c r="W100" i="2"/>
  <c r="Y100" i="2" s="1"/>
  <c r="Z100" i="2" s="1"/>
  <c r="Y99" i="2"/>
  <c r="Z99" i="2" s="1"/>
  <c r="W78" i="2"/>
  <c r="Z78" i="2" s="1"/>
  <c r="Y71" i="2"/>
  <c r="Z71" i="2" s="1"/>
  <c r="W45" i="2"/>
  <c r="Y45" i="2" s="1"/>
  <c r="Z45" i="2" s="1"/>
  <c r="Y43" i="2"/>
  <c r="Z43" i="2" s="1"/>
  <c r="W65" i="2"/>
  <c r="Y65" i="2" s="1"/>
  <c r="Z65" i="2" s="1"/>
  <c r="Y59" i="2"/>
  <c r="Z59" i="2" s="1"/>
  <c r="Y13" i="2"/>
  <c r="Z13" i="2" s="1"/>
  <c r="W111" i="2"/>
  <c r="Y111" i="2" s="1"/>
  <c r="Z111" i="2" s="1"/>
  <c r="W39" i="2"/>
  <c r="Y39" i="2" s="1"/>
  <c r="Z39" i="2" s="1"/>
  <c r="Y37" i="2"/>
  <c r="Z37" i="2" s="1"/>
  <c r="W57" i="2"/>
  <c r="Y57" i="2" s="1"/>
  <c r="Z57" i="2" s="1"/>
  <c r="Y49" i="2"/>
  <c r="Z49" i="2" s="1"/>
  <c r="W116" i="2"/>
  <c r="Y116" i="2" s="1"/>
  <c r="Z116" i="2" s="1"/>
  <c r="W103" i="2"/>
  <c r="S129" i="2"/>
  <c r="S131" i="2" s="1"/>
  <c r="G25" i="2"/>
  <c r="G104" i="2"/>
  <c r="E25" i="2"/>
  <c r="G128" i="2"/>
  <c r="G100" i="2"/>
  <c r="Y26" i="2" l="1"/>
  <c r="Z26" i="2" s="1"/>
  <c r="W128" i="2"/>
  <c r="Y128" i="2" s="1"/>
  <c r="Z128" i="2" s="1"/>
  <c r="W104" i="2"/>
  <c r="Y104" i="2" s="1"/>
  <c r="Z104" i="2" s="1"/>
  <c r="Y103" i="2"/>
  <c r="Z103" i="2" s="1"/>
  <c r="G31" i="2"/>
  <c r="G129" i="2" s="1"/>
  <c r="G131" i="2" s="1"/>
  <c r="Y25" i="2" l="1"/>
  <c r="Z25" i="2" s="1"/>
  <c r="Y31" i="2" l="1"/>
  <c r="W129" i="2"/>
  <c r="W131" i="2" s="1"/>
  <c r="Z31" i="2" l="1"/>
  <c r="Y129" i="2"/>
  <c r="Z1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Петро Гупало</author>
  </authors>
  <commentList>
    <comment ref="C25" authorId="0" shapeId="0" xr:uid="{0BFC966C-F3A3-46DB-9EF5-C6687037156D}">
      <text>
        <r>
          <rPr>
            <b/>
            <sz val="9"/>
            <color indexed="81"/>
            <rFont val="Tahoma"/>
            <family val="2"/>
            <charset val="204"/>
          </rPr>
          <t>Петро Гупало:</t>
        </r>
        <r>
          <rPr>
            <sz val="9"/>
            <color indexed="81"/>
            <rFont val="Tahoma"/>
            <family val="2"/>
            <charset val="204"/>
          </rPr>
          <t xml:space="preserve">
Письмовий звіт додати</t>
        </r>
      </text>
    </comment>
  </commentList>
</comments>
</file>

<file path=xl/sharedStrings.xml><?xml version="1.0" encoding="utf-8"?>
<sst xmlns="http://schemas.openxmlformats.org/spreadsheetml/2006/main" count="755" uniqueCount="488">
  <si>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</si>
  <si>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</si>
  <si>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</si>
  <si>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</si>
  <si>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</si>
  <si>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</si>
  <si>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</si>
  <si>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</si>
  <si>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</si>
  <si>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</si>
  <si>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</si>
  <si>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</si>
  <si>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</si>
  <si>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</si>
  <si>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</si>
  <si>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</si>
  <si>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</si>
  <si>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</si>
  <si>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</si>
  <si>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</si>
  <si>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</si>
  <si>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</si>
  <si>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1.2</t>
  </si>
  <si>
    <t>За  трудовими договорами</t>
  </si>
  <si>
    <t>1.2.1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</si>
  <si>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</si>
  <si>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</si>
  <si>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</si>
  <si>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</si>
  <si>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</si>
  <si>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</si>
  <si>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</si>
  <si>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</si>
  <si>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</si>
  <si>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</si>
  <si>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</si>
  <si>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</si>
  <si>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</si>
  <si>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</si>
  <si>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</si>
  <si>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</si>
  <si>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</si>
  <si>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</si>
  <si>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</si>
  <si>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</si>
  <si>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</si>
  <si>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</si>
  <si>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</si>
  <si>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</si>
  <si>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</si>
  <si>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</si>
  <si>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</si>
  <si>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</si>
  <si>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</si>
  <si>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</si>
  <si>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</si>
  <si>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</si>
  <si>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</si>
  <si>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</si>
  <si>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</si>
  <si>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</si>
  <si>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</si>
  <si>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</si>
  <si>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</si>
  <si>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</si>
  <si>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</si>
  <si>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</si>
  <si>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</si>
  <si>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</si>
  <si>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</si>
  <si>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</si>
  <si>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</si>
  <si>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</si>
  <si>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</si>
  <si>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</si>
  <si>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</si>
  <si>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</si>
  <si>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</si>
  <si>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</si>
  <si>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</si>
  <si>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</si>
  <si>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</si>
  <si>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</si>
  <si>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</si>
  <si>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</si>
  <si>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</si>
  <si>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</si>
  <si>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</si>
  <si>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</si>
  <si>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</si>
  <si>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</si>
  <si>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</si>
  <si>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>5.1</t>
  </si>
  <si>
    <t>Послуги з харчування</t>
  </si>
  <si>
    <t>5.1.1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</si>
  <si>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</si>
  <si>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</si>
  <si>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</si>
  <si>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</si>
  <si>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</si>
  <si>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</si>
  <si>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</si>
  <si>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</si>
  <si>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</si>
  <si>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</si>
  <si>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</si>
  <si>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</si>
  <si>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</si>
  <si>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</si>
  <si>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</si>
  <si>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</si>
  <si>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</si>
  <si>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</si>
  <si>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</si>
  <si>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</si>
  <si>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</si>
  <si>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</si>
  <si>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</si>
  <si>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</si>
  <si>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</si>
  <si>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</si>
  <si>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</si>
  <si>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</si>
  <si>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Друк листівок</t>
  </si>
  <si>
    <t>7.6</t>
  </si>
  <si>
    <t>Друк плакатів</t>
  </si>
  <si>
    <t>7.7</t>
  </si>
  <si>
    <t>7.8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</si>
  <si>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</si>
  <si>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</si>
  <si>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</si>
  <si>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</si>
  <si>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</si>
  <si>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</si>
  <si>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</si>
  <si>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</si>
  <si>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</si>
  <si>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</si>
  <si>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</si>
  <si>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</si>
  <si>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</si>
  <si>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</si>
  <si>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</si>
  <si>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</si>
  <si>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</si>
  <si>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</si>
  <si>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</si>
  <si>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</si>
  <si>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</si>
  <si>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</si>
  <si>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</si>
  <si>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</si>
  <si>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</si>
  <si>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</si>
  <si>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</si>
  <si>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</si>
  <si>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</si>
  <si>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</si>
  <si>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</si>
  <si>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</si>
  <si>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</si>
  <si>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</si>
  <si>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</si>
  <si>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</si>
  <si>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</si>
  <si>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</si>
  <si>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</si>
  <si>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</si>
  <si>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</si>
  <si>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</si>
  <si>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</si>
  <si>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</si>
  <si>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</si>
  <si>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</si>
  <si>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13.4.5</t>
  </si>
  <si>
    <t>13.4.6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</si>
  <si>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</si>
  <si>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</si>
  <si>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</si>
  <si>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</si>
  <si>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</si>
  <si>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</si>
  <si>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</si>
  <si>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</si>
  <si>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</si>
  <si>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</si>
  <si>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</si>
  <si>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Рекламні витрати (зазначити конкретну назву рекламних послуг)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</si>
  <si>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</si>
  <si>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</si>
  <si>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</si>
  <si>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</si>
  <si>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</si>
  <si>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</si>
  <si>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</si>
  <si>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</si>
  <si>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</si>
  <si>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</si>
  <si>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</si>
  <si>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</si>
  <si>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</si>
  <si>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</si>
  <si>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</si>
  <si>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</si>
  <si>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</si>
  <si>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</si>
  <si>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</si>
  <si>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</si>
  <si>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</si>
  <si>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</si>
  <si>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</si>
  <si>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</si>
  <si>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</si>
  <si>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</si>
  <si>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</si>
  <si>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</si>
  <si>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</si>
  <si>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</si>
  <si>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</si>
  <si>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</si>
  <si>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</si>
  <si>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</si>
  <si>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</si>
  <si>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</si>
  <si>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</si>
  <si>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</si>
  <si>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</si>
  <si>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</si>
  <si>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</si>
  <si>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</si>
  <si>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</si>
  <si>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</si>
  <si>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</si>
  <si>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</si>
  <si>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</si>
  <si>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</si>
  <si>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</si>
  <si>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</si>
  <si>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</si>
  <si>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</si>
  <si>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</si>
  <si>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</si>
  <si>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</si>
  <si>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</si>
  <si>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Мартинюк Наталія Володимирівна (керівник проєкту)</t>
  </si>
  <si>
    <t>Балашов Дмитро Сергійович (виконавчий директор проєкту)</t>
  </si>
  <si>
    <t>Ставиченко Анна Валеріївна (програмна директорка форуму, експерт)</t>
  </si>
  <si>
    <t>Гадецька Анна Миколаївна (експерт, відповідальний за за представлення оперних стартапів)</t>
  </si>
  <si>
    <t>Лавренчук Євген Вікторович (експерт, відповідальний за представлення оперних стартапів)</t>
  </si>
  <si>
    <t>Чекан Юрій Іванович (експерт, відповідальний за Школу театральних критиків)</t>
  </si>
  <si>
    <t>Антон Литвинов (експерт, відповідальний за Школу театральних критиків)</t>
  </si>
  <si>
    <t>1.3.4</t>
  </si>
  <si>
    <t>1.3.5</t>
  </si>
  <si>
    <t>1.3.6</t>
  </si>
  <si>
    <t>1.3.7</t>
  </si>
  <si>
    <r>
      <t>Послуги з харчування (учасники форуму, представники змі</t>
    </r>
    <r>
      <rPr>
        <sz val="10"/>
        <color rgb="FF000000"/>
        <rFont val="Arial"/>
        <family val="2"/>
        <charset val="204"/>
      </rPr>
      <t>, волонтери)</t>
    </r>
  </si>
  <si>
    <t>Флеш-накопичувач 64ГБ</t>
  </si>
  <si>
    <t>Папір А4 (500 листів)</t>
  </si>
  <si>
    <t>Канцтовари в асортименті</t>
  </si>
  <si>
    <t>комплект</t>
  </si>
  <si>
    <t>Бейдж вертикальний + шнурівка</t>
  </si>
  <si>
    <t>Картридж для принтера</t>
  </si>
  <si>
    <t>Маска медична захисна</t>
  </si>
  <si>
    <t>Антисептик 1л з дозатором</t>
  </si>
  <si>
    <t>6.3.4</t>
  </si>
  <si>
    <t>6.3.5</t>
  </si>
  <si>
    <t>6.3.6</t>
  </si>
  <si>
    <t>Послуги графічного дизайнера, ФОП</t>
  </si>
  <si>
    <t>Друк брендованих папок</t>
  </si>
  <si>
    <t>Друк програми форуму</t>
  </si>
  <si>
    <t>Виготовлення брендованої ручки</t>
  </si>
  <si>
    <t>Виготовлення бренд-волу 2х3м</t>
  </si>
  <si>
    <t>Мобільний стенд Х-банер (павук) із надрукованим банером 80х180см</t>
  </si>
  <si>
    <t>Фотофіксація проведення форуму</t>
  </si>
  <si>
    <t>день</t>
  </si>
  <si>
    <t>Послуги з реклами та піар-супроводу</t>
  </si>
  <si>
    <t xml:space="preserve">Послуги з організації візиту 50 учасників на Форум </t>
  </si>
  <si>
    <t>особа</t>
  </si>
  <si>
    <t>Послуги з проведення заходу</t>
  </si>
  <si>
    <t>Назва конкурсної програми: Навчання. Обміни. Резиденції. Дебюти</t>
  </si>
  <si>
    <t>Назва ЛОТ-у: Мобільність та програми обміну</t>
  </si>
  <si>
    <t>Назва Грантоотримувача: Громадська організація "Культура. Інновації. Майбутнє."</t>
  </si>
  <si>
    <t>Назва проєкту: Opera UA 2021</t>
  </si>
  <si>
    <t>до Договору про надання гранту №4NORD21-03968</t>
  </si>
  <si>
    <t>від "30"червня 2021 року</t>
  </si>
  <si>
    <t>Додаток № 4</t>
  </si>
  <si>
    <r>
      <t xml:space="preserve">за період з </t>
    </r>
    <r>
      <rPr>
        <b/>
        <u/>
        <sz val="14"/>
        <color theme="1"/>
        <rFont val="Arial"/>
        <family val="2"/>
        <charset val="204"/>
      </rPr>
      <t>червень</t>
    </r>
    <r>
      <rPr>
        <b/>
        <sz val="14"/>
        <color theme="1"/>
        <rFont val="Arial"/>
        <family val="2"/>
        <charset val="204"/>
      </rPr>
      <t xml:space="preserve"> по </t>
    </r>
    <r>
      <rPr>
        <b/>
        <u/>
        <sz val="14"/>
        <color theme="1"/>
        <rFont val="Arial"/>
        <family val="2"/>
        <charset val="204"/>
      </rPr>
      <t>жовтень</t>
    </r>
    <r>
      <rPr>
        <b/>
        <sz val="14"/>
        <color theme="1"/>
        <rFont val="Arial"/>
        <family val="2"/>
        <charset val="204"/>
      </rPr>
      <t xml:space="preserve"> 2021 року</t>
    </r>
  </si>
  <si>
    <t>Керівник ГО</t>
  </si>
  <si>
    <t>Мартинюк Н.В.</t>
  </si>
  <si>
    <t>Дата початку проєкту:             06.2021</t>
  </si>
  <si>
    <t>Дата завершення проєкту:    30.10.2021</t>
  </si>
  <si>
    <t xml:space="preserve"> 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</si>
  <si>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</si>
  <si>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</si>
  <si>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</si>
  <si>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культурно-мистецький проект "Opera UA 2021"</t>
  </si>
  <si>
    <t>(назва проекту)</t>
  </si>
  <si>
    <t>у період з 30.06.2021 року по 30.10.2021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</si>
  <si>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</si>
  <si>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</si>
  <si>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</si>
  <si>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</si>
  <si>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</si>
  <si>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
/    Виконавець (ІПН)</t>
  </si>
  <si>
    <t>Договір, додатки до договору   
(номер та дата)</t>
  </si>
  <si>
    <t>Акт/Видаткова накладна/
Акт списання (номер, дата)</t>
  </si>
  <si>
    <t>Сума оплати, грн.</t>
  </si>
  <si>
    <t>п/д (номер п/д, дата списання коштів з рахунку)</t>
  </si>
  <si>
    <t>Керівник проекту</t>
  </si>
  <si>
    <t>Мартинюк Н.В.
ІПН 2868204762</t>
  </si>
  <si>
    <t>Положення про преміювання 
Штатний розпис</t>
  </si>
  <si>
    <t>Наказ № 001/08-21
від 16/08/2021 р.  - Звіт
Наказ № 002/09-21
від 16/09/2021 р.  - Звіт
Наказ № 003/10-21
від 08/10/2021 р.  - Звіт
Наказ № 004/10-21
від 25/10/2021 р. - Звіт</t>
  </si>
  <si>
    <t>п/д 87 від 16/08/2021 р.</t>
  </si>
  <si>
    <t>п/д 84 від 16/08/2021 р.</t>
  </si>
  <si>
    <t>п/д 83 від 16/08/2021 р.</t>
  </si>
  <si>
    <t>п/д 124 від 17/09/2021 р.</t>
  </si>
  <si>
    <t>п/д 123 від 17/09/2021 р.</t>
  </si>
  <si>
    <t>п/д 122 від 17/09/2021 р.</t>
  </si>
  <si>
    <t>п/д 151 від 08/10/2021 р.</t>
  </si>
  <si>
    <t>п/д 150 від 08/10/2021 р.</t>
  </si>
  <si>
    <t>п/д 149 від 08/10/2021 р.</t>
  </si>
  <si>
    <t>Виконавчий директор проекту</t>
  </si>
  <si>
    <t>ФО Балашов Д.С.
ІПН 2815504317</t>
  </si>
  <si>
    <t>Договір ЦПД № 21/01
від 30/06/2021 р.</t>
  </si>
  <si>
    <t>Акт прийому-передачі виконаних робіт
від 15/10/2021 р.</t>
  </si>
  <si>
    <t>п/д 79 від 21/07/2021 р.</t>
  </si>
  <si>
    <t>п/д 78 від 21/07/2021 р.</t>
  </si>
  <si>
    <t>п/д 77 від 21/07/2021 р.</t>
  </si>
  <si>
    <t>Програмна директорка форуму, експерт</t>
  </si>
  <si>
    <t>ФО Ставиченко А.В.
ІПН 3121321121</t>
  </si>
  <si>
    <t>Договір ЦПД № 21/02
від 30/06/2021 р.</t>
  </si>
  <si>
    <t>п/д 107 від 16/09/2021 р.</t>
  </si>
  <si>
    <t>п/д 106 від 16/09/2021 р.</t>
  </si>
  <si>
    <t>п/д 105 від 16/09/2021 р.</t>
  </si>
  <si>
    <t>Експерт відповідальний за за представлення оперних стартапів</t>
  </si>
  <si>
    <t>ФО Гадецька А.М.
ІПН 2890009741</t>
  </si>
  <si>
    <t>Договір ЦПД № 21/03
від 30/06/2021 р.</t>
  </si>
  <si>
    <t>п/д 119 від 16/09/2021 р.</t>
  </si>
  <si>
    <t>п/д 118 від 16/09/2021 р.</t>
  </si>
  <si>
    <t>п/д 117 від 16/09/2021 р.</t>
  </si>
  <si>
    <t>Експерт, відповідальний за представлення оперних стартапів</t>
  </si>
  <si>
    <t>ФО Лавренчук Є.В.
ІПН 3012511815</t>
  </si>
  <si>
    <t>Договір ЦПД № 21/04
від 30/06/2021 р.</t>
  </si>
  <si>
    <t>п/д 138 від 27/09/2021 р.</t>
  </si>
  <si>
    <t>п/д 137 від 27/09/2021 р.</t>
  </si>
  <si>
    <t>п/д 136 від 27/09/2021 р.</t>
  </si>
  <si>
    <t>п/д 103 від 16/09/2021 р.</t>
  </si>
  <si>
    <t>п/д 102 від 16/09/2021 р.</t>
  </si>
  <si>
    <t>п/д 101 від 16/09/2021 р.</t>
  </si>
  <si>
    <t>Експерт, відповідальний за Школу театральних критиків</t>
  </si>
  <si>
    <t>ФО Чекан Ю.І.
ІПН 2195304811</t>
  </si>
  <si>
    <t>Договір ЦПД № 21/06
від 30/06/2021 р.</t>
  </si>
  <si>
    <t>п/д 111 від 16/09/2021 р.</t>
  </si>
  <si>
    <t>п/д 110 від 16/09/2021 р.</t>
  </si>
  <si>
    <t>п/д 109 від 16/09/2021 р.</t>
  </si>
  <si>
    <t>ФО Литвинов А.Ю.
ІПН 3175020110</t>
  </si>
  <si>
    <t>Договір ЦПД № 21/05
від 30/06/2021 р.</t>
  </si>
  <si>
    <t>п/д 120 від 16/09/2021 р.</t>
  </si>
  <si>
    <t>п/д 114 від 16/09/2021 р.</t>
  </si>
  <si>
    <t>п/д 113 від 16/09/2021 р.</t>
  </si>
  <si>
    <t>ЄСВ - Мартинюк Н.В.</t>
  </si>
  <si>
    <t>ГУ ДПС у Львів. обл.
ЄДРПОУ 43968090</t>
  </si>
  <si>
    <t>Розрахункова відомість
за липень - жовтень 2021 р.</t>
  </si>
  <si>
    <t>Платіжні доручення на перерахування коштів</t>
  </si>
  <si>
    <t>п/д 82 від 16/08/2021 р.</t>
  </si>
  <si>
    <t>п/д 121 від 17/09/2021 р.</t>
  </si>
  <si>
    <t>п/д 148 від 08/10/2021 р.</t>
  </si>
  <si>
    <t>4.1.3</t>
  </si>
  <si>
    <t>ЄСВ - Балашов Д.С.</t>
  </si>
  <si>
    <t>п/д 76 від 21/07/2021 р.</t>
  </si>
  <si>
    <t>ЄСВ - Лавренчук Є.В.</t>
  </si>
  <si>
    <t>п/д 100 від 16/09/2021 р.</t>
  </si>
  <si>
    <t>ЄСВ - Савченко А.В.</t>
  </si>
  <si>
    <t>п/д 104 від 16/09/2021 р.</t>
  </si>
  <si>
    <t>ЄСВ - Чекан Ю.І.</t>
  </si>
  <si>
    <t>п/д 108 від 16/09/2021 р.</t>
  </si>
  <si>
    <t>ЄСВ - Литвинов А.Ю.</t>
  </si>
  <si>
    <t>п/д 112 від 16/09/2021 р.</t>
  </si>
  <si>
    <t>ЄСВ - Гадецька А.М.</t>
  </si>
  <si>
    <t>п/д 116 від 16/09/2021 р.</t>
  </si>
  <si>
    <t>п/д 135 від 27/09/2021 р.</t>
  </si>
  <si>
    <t>Послугт з харчування - кейтерінг (постачання готових страв, сервіровка, обслуговування)</t>
  </si>
  <si>
    <t>ФОП Плюснін М.А.
ІПН 3720709472</t>
  </si>
  <si>
    <t>Договір про надання послуг кейтерингу № 21-27/9
від 27/09/2021 р.</t>
  </si>
  <si>
    <t>Акт про передачу послуг
від 04/10/2021 р.</t>
  </si>
  <si>
    <t>п/д 143 від 30/09/2021 р.</t>
  </si>
  <si>
    <t>Носії, наколпичувачі</t>
  </si>
  <si>
    <t>ФОП Возьний А.В.
ІПН 3312105617</t>
  </si>
  <si>
    <t>Усний договір б/н
Рахунок № 199 
від 24/09/2021 р.</t>
  </si>
  <si>
    <t>Накладна № 199 
від 28/09/2021 р.</t>
  </si>
  <si>
    <t>п/д 131 від 24/09/2021 р.</t>
  </si>
  <si>
    <t>ФОП Хавич А.Р.
ІПН 2874210151</t>
  </si>
  <si>
    <t>Усний договір б/н
Рахунок № 78
від 27/09/2021 р.</t>
  </si>
  <si>
    <t>Накладна № 283 
від 27/09/2021 р.</t>
  </si>
  <si>
    <t>п/д 140 від 27/09/2021 р.</t>
  </si>
  <si>
    <t>Рахунок № 77
від 24/09/2021 р.</t>
  </si>
  <si>
    <t>Накладна № 280 
від 24/09/2021 р.</t>
  </si>
  <si>
    <t>п/д 132 від 24/09/2021 р.</t>
  </si>
  <si>
    <t>ТзОВ КРЕАТИВ КОМПАНІ Україна
ЄДРПОУ 41090698</t>
  </si>
  <si>
    <t>Рахунок № 871
від 27/09/2021 р.</t>
  </si>
  <si>
    <t>Накладна № 1469 
від 30/09/2021 р.</t>
  </si>
  <si>
    <t>п/д 141 від 27/09/2021 р.</t>
  </si>
  <si>
    <t>Рахунок № 81
від 13/10/2021 р.</t>
  </si>
  <si>
    <t>Накладна № 307 
від 13/10/2021 р.</t>
  </si>
  <si>
    <t>п/д 152 від 13/10/2021 р.</t>
  </si>
  <si>
    <t>ТзОВ ЕПІЦЕНТР
ЄДРПОУ 32490244</t>
  </si>
  <si>
    <t>Рахунок № 29005663600
від 22/08/2021 р.</t>
  </si>
  <si>
    <t>Накладна № 29002154239
від 30/08/2021 р.</t>
  </si>
  <si>
    <t>п/д № 89 від 23/08/2021 р.</t>
  </si>
  <si>
    <t>Рахунок № 29005584090
від 14/08/2021 р.</t>
  </si>
  <si>
    <t>Накладна № 29002112070
від 24/08/2021 р.</t>
  </si>
  <si>
    <t>п/д № 80 від 14/08/2021 р.</t>
  </si>
  <si>
    <t>Антисептик Lindo 1л з дозатором</t>
  </si>
  <si>
    <t>Рахунок № 29005586154
від 14/08/2021 р.</t>
  </si>
  <si>
    <t>Накладна № 29002071422
від 18/08/2021 р.</t>
  </si>
  <si>
    <t>п/д № 81 від 14/08/2021 р.</t>
  </si>
  <si>
    <t>ФОП Завражин В.Д.
ІПН 3746206433</t>
  </si>
  <si>
    <t>Договір послуг № 21/07
від 01/07/2021 р.</t>
  </si>
  <si>
    <t>Акт виконаних робіт
від 15/10/2021 р.</t>
  </si>
  <si>
    <t>п/д № 75 від 19/07/2021 р.</t>
  </si>
  <si>
    <t>п/д № 153 від 20/10/2021 р.</t>
  </si>
  <si>
    <t>ПП ФЕНІКС ПЛЮС
ЄДРПОУ 32970410</t>
  </si>
  <si>
    <t>Рахунок № 1063
від 09/09/2021 р.</t>
  </si>
  <si>
    <t>Акт наданих послуг № 993
від 09/09/2021 р.</t>
  </si>
  <si>
    <t>п/д № 95 від 09/09/2021 р.</t>
  </si>
  <si>
    <t>ФОП Процак В.С.
ІПН 3037111815</t>
  </si>
  <si>
    <t>Рахунок № 182
від 03/09/2021 р.</t>
  </si>
  <si>
    <t>Накладна № 182
від 24/09/2021 р.</t>
  </si>
  <si>
    <t>п/д № 94 віж 03/09/2021 р.</t>
  </si>
  <si>
    <t>ФОП Куліш Я.С.
ІПН 3036014833</t>
  </si>
  <si>
    <t>Рахунок № 1432
від 15/09/2021 р.</t>
  </si>
  <si>
    <t>Накладна № КЯ-00116
від 27/09/2021 р.</t>
  </si>
  <si>
    <t>п/д № 99 від 16/09/2021 р.</t>
  </si>
  <si>
    <t>9.1</t>
  </si>
  <si>
    <t>ФОП Юрченко Т.М.
ІПН 2807209889</t>
  </si>
  <si>
    <t>Договір фотопослуг № 1
від 20/09/2021 р.</t>
  </si>
  <si>
    <t>Акт надання послуг № 1
від 04/10/2021 р.</t>
  </si>
  <si>
    <t>п/д № 1454 від 06/10/2021 р.</t>
  </si>
  <si>
    <t>9.2</t>
  </si>
  <si>
    <t>ФОП Кіпніс С.Б.
ІПН 3446313934</t>
  </si>
  <si>
    <t>Договір послуг № 015-07-2021
від 15/07/2021 р.</t>
  </si>
  <si>
    <t>Акт надання послуг
від 10/10/2021 р.</t>
  </si>
  <si>
    <t>9.4</t>
  </si>
  <si>
    <t>ФОП Завражин Д.О.
ІПН 2837103873</t>
  </si>
  <si>
    <t>Договір послуг № 21/08
від 16/07/2021 р.</t>
  </si>
  <si>
    <t>Акт надання послуг
від 14/10/2021 р.</t>
  </si>
  <si>
    <t>п/д № 92 від 28/08/2021 р.</t>
  </si>
  <si>
    <t>п/д № 128 від 20/10/2021 р.</t>
  </si>
  <si>
    <t>ФОП Кінаш О.З.
ІПН 2765409368</t>
  </si>
  <si>
    <t>Договір на облік № 148/21
від 15/07/2021 р.
Дод. Угода № 1 від 14/09/2021 р.</t>
  </si>
  <si>
    <t>Акт виконаних робіт
від 22/10/2021 р.</t>
  </si>
  <si>
    <t>п/д № 147 від 07/10/2021 р.</t>
  </si>
  <si>
    <t>п/д № 154 від 21/10/2021 р.</t>
  </si>
  <si>
    <t>Банківська комісія за переказ (відповідно до тарифів банку)</t>
  </si>
  <si>
    <t>АТ КБ ПРИВАТБАНК
ЄДРПОУ 14360570</t>
  </si>
  <si>
    <t>Договір на банківське обслуговування</t>
  </si>
  <si>
    <t>Виписка банку та договірне списання за тарифами банку</t>
  </si>
  <si>
    <t>Заключна виписка банку
з 01/06/2021 р 
по 22/10/2021 р.</t>
  </si>
  <si>
    <t>ТзОВ АВІАСВІТ-ЛЬВІВ
ЄДРПОУ 34814251</t>
  </si>
  <si>
    <t>Договір про надання послуг з продажу перевезень та туристичних послуг №К17-08/1-21
від 17/08/2021 р.</t>
  </si>
  <si>
    <t>Акт № РН-0000502
від 17/08/2021 р.</t>
  </si>
  <si>
    <t>п/д № 88 від 17/08/2021 р.</t>
  </si>
  <si>
    <t>Акт № РН-0000501
від 01/10/2021 р.</t>
  </si>
  <si>
    <t>п/д № 142 від 30/09/2021 р.</t>
  </si>
  <si>
    <t>Акт № РН-0000500
від 26/08/2021 р.</t>
  </si>
  <si>
    <t>п/д № 144 від 05/10/2021 р.</t>
  </si>
  <si>
    <t>п/д № 139 від 27/09/2021 р.</t>
  </si>
  <si>
    <t>п/д № 134 від 24/09/2021 р.</t>
  </si>
  <si>
    <t>п/д № 133 від 24/09/2021 р.</t>
  </si>
  <si>
    <t>п/д № 133 від 23/09/2021 р.</t>
  </si>
  <si>
    <t>п/д № 129 від 20/09/2021 р.</t>
  </si>
  <si>
    <t>п/д № 127 від 17/09/2021 р.</t>
  </si>
  <si>
    <t>п/д № 125 від 17/09/2021 р.</t>
  </si>
  <si>
    <t>п/д № 98 від 15/09/2021 р.</t>
  </si>
  <si>
    <t>п/д № 97 від 13/09/2021 р.</t>
  </si>
  <si>
    <t>п/д № 96 від 10/09/2021 р.</t>
  </si>
  <si>
    <t>п/д № 93 від 31/08/2021 р.</t>
  </si>
  <si>
    <t>п/д № 90 від 26/08/2021 р.</t>
  </si>
  <si>
    <t>ДП "Харківський національний академічний театр опери та балету ім. М.В.Лисенка" 
ЄДРПОУ 38385217</t>
  </si>
  <si>
    <t>Договір на надання послуг № 26/08-21
від 23/08/2021 р.</t>
  </si>
  <si>
    <t>Акт надання послуг № ОУ-002040 
від 04/10/2021 р.</t>
  </si>
  <si>
    <t>п/д № 91 від 28/08/2021 р.</t>
  </si>
  <si>
    <t>п/д № 126 від 17/09/2021 р.</t>
  </si>
  <si>
    <t>ЗАГАЛЬНА СУМА:</t>
  </si>
  <si>
    <t>Примітка: Заповнюється незалежним аудитором.</t>
  </si>
  <si>
    <t>Ассистент аудитора</t>
  </si>
  <si>
    <t>__________</t>
  </si>
  <si>
    <t>Гупало П.Є.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</si>
</sst>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6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14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11"/>
      <name val="Arial"/>
      <family val="2"/>
      <charset val="204"/>
    </font>
    <font>
      <sz val="8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DEEAF6"/>
      </patternFill>
    </fill>
  </fills>
  <borders count="1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0" fillId="0" borderId="0"/>
  </cellStyleXfs>
  <cellXfs count="55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1" xfId="0" applyNumberFormat="1" applyFont="1" applyFill="1" applyBorder="1" applyAlignment="1">
      <alignment horizontal="right" vertical="center"/>
    </xf>
    <xf numFmtId="0" fontId="4" fillId="0" borderId="74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3" xfId="0" applyFont="1" applyFill="1" applyBorder="1" applyAlignment="1">
      <alignment vertical="center"/>
    </xf>
    <xf numFmtId="0" fontId="3" fillId="5" borderId="76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77" xfId="0" applyFont="1" applyBorder="1" applyAlignment="1">
      <alignment vertical="top" wrapText="1"/>
    </xf>
    <xf numFmtId="164" fontId="2" fillId="0" borderId="78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166" fontId="3" fillId="0" borderId="42" xfId="0" applyNumberFormat="1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0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86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88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78" xfId="0" applyNumberFormat="1" applyFont="1" applyFill="1" applyBorder="1" applyAlignment="1">
      <alignment vertical="top"/>
    </xf>
    <xf numFmtId="49" fontId="3" fillId="6" borderId="97" xfId="0" applyNumberFormat="1" applyFont="1" applyFill="1" applyBorder="1" applyAlignment="1">
      <alignment horizontal="center" vertical="top"/>
    </xf>
    <xf numFmtId="49" fontId="3" fillId="0" borderId="98" xfId="0" applyNumberFormat="1" applyFont="1" applyBorder="1" applyAlignment="1">
      <alignment horizontal="center" vertical="top"/>
    </xf>
    <xf numFmtId="49" fontId="3" fillId="0" borderId="99" xfId="0" applyNumberFormat="1" applyFont="1" applyBorder="1" applyAlignment="1">
      <alignment horizontal="center" vertical="top"/>
    </xf>
    <xf numFmtId="0" fontId="2" fillId="6" borderId="95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97" xfId="0" applyFont="1" applyFill="1" applyBorder="1" applyAlignment="1">
      <alignment vertical="top" wrapText="1"/>
    </xf>
    <xf numFmtId="0" fontId="1" fillId="0" borderId="98" xfId="0" applyFont="1" applyBorder="1" applyAlignment="1">
      <alignment vertical="top" wrapText="1"/>
    </xf>
    <xf numFmtId="0" fontId="1" fillId="0" borderId="99" xfId="0" applyFont="1" applyBorder="1" applyAlignment="1">
      <alignment horizontal="center" vertical="top"/>
    </xf>
    <xf numFmtId="0" fontId="2" fillId="5" borderId="90" xfId="0" applyFont="1" applyFill="1" applyBorder="1" applyAlignment="1">
      <alignment vertical="center"/>
    </xf>
    <xf numFmtId="0" fontId="2" fillId="5" borderId="96" xfId="0" applyFont="1" applyFill="1" applyBorder="1" applyAlignment="1">
      <alignment vertical="center"/>
    </xf>
    <xf numFmtId="0" fontId="1" fillId="5" borderId="96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1" xfId="0" applyNumberFormat="1" applyFont="1" applyFill="1" applyBorder="1" applyAlignment="1">
      <alignment vertical="center"/>
    </xf>
    <xf numFmtId="164" fontId="2" fillId="7" borderId="102" xfId="0" applyNumberFormat="1" applyFont="1" applyFill="1" applyBorder="1" applyAlignment="1">
      <alignment horizontal="center" vertical="center"/>
    </xf>
    <xf numFmtId="0" fontId="2" fillId="7" borderId="102" xfId="0" applyFont="1" applyFill="1" applyBorder="1" applyAlignment="1">
      <alignment vertical="center" wrapText="1"/>
    </xf>
    <xf numFmtId="0" fontId="2" fillId="7" borderId="103" xfId="0" applyFont="1" applyFill="1" applyBorder="1" applyAlignment="1">
      <alignment horizontal="center" vertical="center"/>
    </xf>
    <xf numFmtId="4" fontId="2" fillId="7" borderId="104" xfId="0" applyNumberFormat="1" applyFont="1" applyFill="1" applyBorder="1" applyAlignment="1">
      <alignment horizontal="right" vertical="center"/>
    </xf>
    <xf numFmtId="164" fontId="25" fillId="7" borderId="101" xfId="0" applyNumberFormat="1" applyFont="1" applyFill="1" applyBorder="1" applyAlignment="1">
      <alignment vertical="center"/>
    </xf>
    <xf numFmtId="49" fontId="3" fillId="0" borderId="100" xfId="0" applyNumberFormat="1" applyFont="1" applyBorder="1" applyAlignment="1">
      <alignment horizontal="center" vertical="top"/>
    </xf>
    <xf numFmtId="0" fontId="4" fillId="0" borderId="85" xfId="0" applyFont="1" applyBorder="1" applyAlignment="1">
      <alignment vertical="top" wrapText="1"/>
    </xf>
    <xf numFmtId="164" fontId="2" fillId="6" borderId="94" xfId="0" applyNumberFormat="1" applyFont="1" applyFill="1" applyBorder="1" applyAlignment="1">
      <alignment vertical="top"/>
    </xf>
    <xf numFmtId="0" fontId="1" fillId="0" borderId="45" xfId="0" applyFont="1" applyBorder="1" applyAlignment="1">
      <alignment vertical="top" wrapText="1"/>
    </xf>
    <xf numFmtId="0" fontId="19" fillId="6" borderId="95" xfId="0" applyFont="1" applyFill="1" applyBorder="1" applyAlignment="1">
      <alignment horizontal="left" vertical="top" wrapText="1"/>
    </xf>
    <xf numFmtId="0" fontId="18" fillId="6" borderId="95" xfId="0" applyFont="1" applyFill="1" applyBorder="1" applyAlignment="1">
      <alignment horizontal="left" vertical="top" wrapText="1"/>
    </xf>
    <xf numFmtId="49" fontId="3" fillId="0" borderId="105" xfId="0" applyNumberFormat="1" applyFont="1" applyBorder="1" applyAlignment="1">
      <alignment horizontal="center" vertical="top"/>
    </xf>
    <xf numFmtId="49" fontId="3" fillId="6" borderId="106" xfId="0" applyNumberFormat="1" applyFont="1" applyFill="1" applyBorder="1" applyAlignment="1">
      <alignment horizontal="center" vertical="top"/>
    </xf>
    <xf numFmtId="49" fontId="3" fillId="6" borderId="107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0" xfId="0" applyFont="1" applyBorder="1" applyAlignment="1">
      <alignment vertical="top" wrapText="1"/>
    </xf>
    <xf numFmtId="0" fontId="30" fillId="0" borderId="84" xfId="0" applyFont="1" applyBorder="1" applyAlignment="1">
      <alignment vertical="top" wrapText="1"/>
    </xf>
    <xf numFmtId="0" fontId="31" fillId="6" borderId="87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2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2" xfId="0" applyNumberFormat="1" applyFont="1" applyFill="1" applyBorder="1" applyAlignment="1">
      <alignment horizontal="right" vertical="center"/>
    </xf>
    <xf numFmtId="0" fontId="4" fillId="0" borderId="94" xfId="0" applyFont="1" applyBorder="1" applyAlignment="1">
      <alignment horizontal="center" vertical="top"/>
    </xf>
    <xf numFmtId="4" fontId="2" fillId="6" borderId="79" xfId="0" applyNumberFormat="1" applyFont="1" applyFill="1" applyBorder="1" applyAlignment="1">
      <alignment horizontal="right" vertical="top"/>
    </xf>
    <xf numFmtId="0" fontId="2" fillId="6" borderId="108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1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2" xfId="0" applyNumberFormat="1" applyFont="1" applyFill="1" applyBorder="1" applyAlignment="1">
      <alignment horizontal="right" vertical="center"/>
    </xf>
    <xf numFmtId="4" fontId="12" fillId="0" borderId="93" xfId="0" applyNumberFormat="1" applyFont="1" applyFill="1" applyBorder="1" applyAlignment="1">
      <alignment horizontal="right" vertical="top"/>
    </xf>
    <xf numFmtId="4" fontId="34" fillId="9" borderId="108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9" fontId="37" fillId="0" borderId="93" xfId="0" applyNumberFormat="1" applyFont="1" applyBorder="1" applyAlignment="1">
      <alignment horizontal="center" vertical="center"/>
    </xf>
    <xf numFmtId="49" fontId="37" fillId="0" borderId="110" xfId="0" applyNumberFormat="1" applyFont="1" applyBorder="1" applyAlignment="1">
      <alignment horizontal="center" vertical="center"/>
    </xf>
    <xf numFmtId="49" fontId="37" fillId="0" borderId="111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10" fontId="37" fillId="0" borderId="127" xfId="0" applyNumberFormat="1" applyFont="1" applyBorder="1" applyAlignment="1">
      <alignment horizontal="center" vertical="center"/>
    </xf>
    <xf numFmtId="4" fontId="37" fillId="0" borderId="128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10" fontId="38" fillId="0" borderId="127" xfId="0" applyNumberFormat="1" applyFont="1" applyBorder="1" applyAlignment="1">
      <alignment horizontal="center" vertical="center"/>
    </xf>
    <xf numFmtId="4" fontId="38" fillId="0" borderId="130" xfId="0" applyNumberFormat="1" applyFont="1" applyBorder="1" applyAlignment="1">
      <alignment horizontal="center" vertical="center"/>
    </xf>
    <xf numFmtId="10" fontId="37" fillId="0" borderId="131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9" fontId="37" fillId="0" borderId="106" xfId="0" applyNumberFormat="1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98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108" xfId="0" applyFont="1" applyBorder="1" applyAlignment="1">
      <alignment horizontal="center" vertical="center" wrapText="1"/>
    </xf>
    <xf numFmtId="4" fontId="2" fillId="7" borderId="137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108" xfId="0" applyNumberFormat="1" applyFont="1" applyFill="1" applyBorder="1" applyAlignment="1">
      <alignment horizontal="right" vertical="center"/>
    </xf>
    <xf numFmtId="4" fontId="2" fillId="6" borderId="138" xfId="0" applyNumberFormat="1" applyFont="1" applyFill="1" applyBorder="1" applyAlignment="1">
      <alignment horizontal="right" vertical="top"/>
    </xf>
    <xf numFmtId="4" fontId="2" fillId="6" borderId="80" xfId="0" applyNumberFormat="1" applyFont="1" applyFill="1" applyBorder="1" applyAlignment="1">
      <alignment horizontal="right" vertical="top"/>
    </xf>
    <xf numFmtId="4" fontId="12" fillId="12" borderId="93" xfId="0" applyNumberFormat="1" applyFont="1" applyFill="1" applyBorder="1" applyAlignment="1">
      <alignment horizontal="right" vertical="top"/>
    </xf>
    <xf numFmtId="4" fontId="2" fillId="6" borderId="139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4" fontId="1" fillId="0" borderId="45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8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1" fillId="0" borderId="43" xfId="0" applyFont="1" applyFill="1" applyBorder="1" applyAlignment="1">
      <alignment vertical="top" wrapText="1"/>
    </xf>
    <xf numFmtId="0" fontId="1" fillId="0" borderId="41" xfId="0" applyFont="1" applyFill="1" applyBorder="1" applyAlignment="1">
      <alignment horizontal="center" vertical="top"/>
    </xf>
    <xf numFmtId="0" fontId="1" fillId="0" borderId="64" xfId="0" applyFont="1" applyFill="1" applyBorder="1" applyAlignment="1">
      <alignment vertical="top" wrapText="1"/>
    </xf>
    <xf numFmtId="0" fontId="1" fillId="0" borderId="63" xfId="0" applyFont="1" applyFill="1" applyBorder="1" applyAlignment="1">
      <alignment vertical="top" wrapText="1"/>
    </xf>
    <xf numFmtId="0" fontId="1" fillId="0" borderId="42" xfId="0" applyFont="1" applyFill="1" applyBorder="1" applyAlignment="1">
      <alignment horizontal="center" vertical="top"/>
    </xf>
    <xf numFmtId="4" fontId="12" fillId="0" borderId="45" xfId="0" applyNumberFormat="1" applyFont="1" applyFill="1" applyBorder="1" applyAlignment="1">
      <alignment horizontal="right" vertical="top"/>
    </xf>
    <xf numFmtId="0" fontId="1" fillId="0" borderId="46" xfId="0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right" vertical="top"/>
    </xf>
    <xf numFmtId="4" fontId="1" fillId="0" borderId="55" xfId="0" applyNumberFormat="1" applyFont="1" applyFill="1" applyBorder="1" applyAlignment="1">
      <alignment horizontal="right" vertical="top"/>
    </xf>
    <xf numFmtId="4" fontId="1" fillId="0" borderId="57" xfId="0" applyNumberFormat="1" applyFont="1" applyFill="1" applyBorder="1" applyAlignment="1">
      <alignment horizontal="right" vertical="top"/>
    </xf>
    <xf numFmtId="0" fontId="4" fillId="0" borderId="74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right" vertical="center"/>
    </xf>
    <xf numFmtId="4" fontId="17" fillId="0" borderId="31" xfId="0" applyNumberFormat="1" applyFont="1" applyFill="1" applyBorder="1" applyAlignment="1">
      <alignment horizontal="right" vertical="center"/>
    </xf>
    <xf numFmtId="0" fontId="32" fillId="0" borderId="30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horizontal="center" vertical="center"/>
    </xf>
    <xf numFmtId="0" fontId="2" fillId="7" borderId="82" xfId="0" applyFont="1" applyFill="1" applyBorder="1" applyAlignment="1">
      <alignment vertical="center" wrapText="1"/>
    </xf>
    <xf numFmtId="0" fontId="2" fillId="7" borderId="83" xfId="0" applyFont="1" applyFill="1" applyBorder="1" applyAlignment="1">
      <alignment horizontal="center" vertical="center"/>
    </xf>
    <xf numFmtId="4" fontId="12" fillId="7" borderId="83" xfId="0" applyNumberFormat="1" applyFont="1" applyFill="1" applyBorder="1" applyAlignment="1">
      <alignment horizontal="right" vertical="center"/>
    </xf>
    <xf numFmtId="0" fontId="31" fillId="7" borderId="1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top" wrapText="1"/>
    </xf>
    <xf numFmtId="0" fontId="1" fillId="0" borderId="94" xfId="0" applyFont="1" applyFill="1" applyBorder="1" applyAlignment="1">
      <alignment horizontal="center" vertical="top"/>
    </xf>
    <xf numFmtId="4" fontId="1" fillId="0" borderId="37" xfId="0" applyNumberFormat="1" applyFont="1" applyFill="1" applyBorder="1" applyAlignment="1">
      <alignment horizontal="right" vertical="top"/>
    </xf>
    <xf numFmtId="4" fontId="1" fillId="0" borderId="61" xfId="0" applyNumberFormat="1" applyFont="1" applyFill="1" applyBorder="1" applyAlignment="1">
      <alignment horizontal="right" vertical="top"/>
    </xf>
    <xf numFmtId="4" fontId="1" fillId="0" borderId="62" xfId="0" applyNumberFormat="1" applyFont="1" applyFill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2" fillId="5" borderId="101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4" fontId="1" fillId="5" borderId="102" xfId="0" applyNumberFormat="1" applyFont="1" applyFill="1" applyBorder="1" applyAlignment="1">
      <alignment horizontal="right" vertical="center"/>
    </xf>
    <xf numFmtId="4" fontId="12" fillId="5" borderId="102" xfId="0" applyNumberFormat="1" applyFont="1" applyFill="1" applyBorder="1" applyAlignment="1">
      <alignment horizontal="right" vertical="center"/>
    </xf>
    <xf numFmtId="4" fontId="12" fillId="10" borderId="114" xfId="0" applyNumberFormat="1" applyFont="1" applyFill="1" applyBorder="1" applyAlignment="1">
      <alignment horizontal="right" vertical="top"/>
    </xf>
    <xf numFmtId="0" fontId="30" fillId="5" borderId="103" xfId="0" applyFont="1" applyFill="1" applyBorder="1" applyAlignment="1">
      <alignment vertical="center"/>
    </xf>
    <xf numFmtId="0" fontId="1" fillId="0" borderId="138" xfId="0" applyFont="1" applyBorder="1" applyAlignment="1">
      <alignment vertical="top" wrapText="1"/>
    </xf>
    <xf numFmtId="0" fontId="1" fillId="0" borderId="94" xfId="0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right" vertical="top"/>
    </xf>
    <xf numFmtId="0" fontId="3" fillId="5" borderId="101" xfId="0" applyFont="1" applyFill="1" applyBorder="1" applyAlignment="1">
      <alignment vertical="center"/>
    </xf>
    <xf numFmtId="0" fontId="3" fillId="5" borderId="90" xfId="0" applyFont="1" applyFill="1" applyBorder="1" applyAlignment="1">
      <alignment horizontal="center" vertical="center"/>
    </xf>
    <xf numFmtId="0" fontId="2" fillId="7" borderId="119" xfId="0" applyFont="1" applyFill="1" applyBorder="1" applyAlignment="1">
      <alignment vertical="center" wrapText="1"/>
    </xf>
    <xf numFmtId="0" fontId="2" fillId="7" borderId="12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top"/>
    </xf>
    <xf numFmtId="4" fontId="1" fillId="0" borderId="63" xfId="0" applyNumberFormat="1" applyFont="1" applyFill="1" applyBorder="1" applyAlignment="1">
      <alignment horizontal="right" vertical="top"/>
    </xf>
    <xf numFmtId="0" fontId="1" fillId="0" borderId="35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0" fontId="1" fillId="0" borderId="94" xfId="0" applyFont="1" applyBorder="1" applyAlignment="1">
      <alignment vertical="top" wrapText="1"/>
    </xf>
    <xf numFmtId="0" fontId="1" fillId="0" borderId="106" xfId="0" applyFont="1" applyBorder="1" applyAlignment="1">
      <alignment horizontal="center" vertical="top"/>
    </xf>
    <xf numFmtId="0" fontId="3" fillId="5" borderId="81" xfId="0" applyFont="1" applyFill="1" applyBorder="1" applyAlignment="1">
      <alignment horizontal="center" vertical="center"/>
    </xf>
    <xf numFmtId="0" fontId="2" fillId="7" borderId="91" xfId="0" applyFont="1" applyFill="1" applyBorder="1" applyAlignment="1">
      <alignment horizontal="center" vertical="center"/>
    </xf>
    <xf numFmtId="0" fontId="19" fillId="6" borderId="80" xfId="0" applyFont="1" applyFill="1" applyBorder="1" applyAlignment="1">
      <alignment horizontal="left" vertical="top" wrapText="1"/>
    </xf>
    <xf numFmtId="0" fontId="2" fillId="6" borderId="94" xfId="0" applyFont="1" applyFill="1" applyBorder="1" applyAlignment="1">
      <alignment horizontal="center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0" fontId="31" fillId="6" borderId="62" xfId="0" applyFont="1" applyFill="1" applyBorder="1" applyAlignment="1">
      <alignment vertical="top" wrapText="1"/>
    </xf>
    <xf numFmtId="4" fontId="12" fillId="6" borderId="140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4" fontId="41" fillId="0" borderId="109" xfId="0" applyNumberFormat="1" applyFont="1" applyBorder="1" applyAlignment="1">
      <alignment horizontal="center" vertical="center"/>
    </xf>
    <xf numFmtId="10" fontId="41" fillId="0" borderId="109" xfId="0" applyNumberFormat="1" applyFont="1" applyBorder="1" applyAlignment="1">
      <alignment horizontal="center" vertical="center"/>
    </xf>
    <xf numFmtId="10" fontId="42" fillId="0" borderId="109" xfId="0" applyNumberFormat="1" applyFont="1" applyBorder="1" applyAlignment="1">
      <alignment horizontal="center" vertical="center"/>
    </xf>
    <xf numFmtId="4" fontId="42" fillId="0" borderId="109" xfId="0" applyNumberFormat="1" applyFont="1" applyBorder="1" applyAlignment="1">
      <alignment horizontal="center" vertical="center"/>
    </xf>
    <xf numFmtId="4" fontId="41" fillId="0" borderId="113" xfId="0" applyNumberFormat="1" applyFont="1" applyBorder="1" applyAlignment="1">
      <alignment horizontal="center" vertical="center"/>
    </xf>
    <xf numFmtId="10" fontId="41" fillId="0" borderId="113" xfId="0" applyNumberFormat="1" applyFont="1" applyBorder="1" applyAlignment="1">
      <alignment horizontal="center" vertical="center"/>
    </xf>
    <xf numFmtId="10" fontId="42" fillId="0" borderId="113" xfId="0" applyNumberFormat="1" applyFont="1" applyBorder="1" applyAlignment="1">
      <alignment horizontal="center" vertical="center"/>
    </xf>
    <xf numFmtId="4" fontId="42" fillId="0" borderId="113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4" fontId="41" fillId="0" borderId="116" xfId="0" applyNumberFormat="1" applyFont="1" applyBorder="1" applyAlignment="1">
      <alignment horizontal="center" vertical="center"/>
    </xf>
    <xf numFmtId="4" fontId="41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10" fontId="41" fillId="0" borderId="116" xfId="0" applyNumberFormat="1" applyFont="1" applyBorder="1" applyAlignment="1">
      <alignment horizontal="center" vertical="center"/>
    </xf>
    <xf numFmtId="10" fontId="42" fillId="0" borderId="116" xfId="0" applyNumberFormat="1" applyFont="1" applyBorder="1" applyAlignment="1">
      <alignment horizontal="center" vertical="center"/>
    </xf>
    <xf numFmtId="4" fontId="42" fillId="0" borderId="118" xfId="0" applyNumberFormat="1" applyFont="1" applyBorder="1" applyAlignment="1">
      <alignment horizontal="center" vertical="center"/>
    </xf>
    <xf numFmtId="10" fontId="37" fillId="0" borderId="8" xfId="0" applyNumberFormat="1" applyFont="1" applyBorder="1" applyAlignment="1">
      <alignment horizontal="center" vertical="center" wrapText="1"/>
    </xf>
    <xf numFmtId="10" fontId="37" fillId="0" borderId="10" xfId="0" applyNumberFormat="1" applyFont="1" applyBorder="1" applyAlignment="1">
      <alignment horizontal="center" vertical="center" wrapText="1"/>
    </xf>
    <xf numFmtId="0" fontId="36" fillId="0" borderId="0" xfId="0" applyNumberFormat="1" applyFont="1"/>
    <xf numFmtId="4" fontId="46" fillId="0" borderId="128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0" fontId="37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4" fontId="42" fillId="0" borderId="0" xfId="0" applyNumberFormat="1" applyFont="1" applyBorder="1" applyAlignment="1">
      <alignment horizontal="center" vertical="center"/>
    </xf>
    <xf numFmtId="0" fontId="2" fillId="0" borderId="13" xfId="0" applyFont="1" applyBorder="1"/>
    <xf numFmtId="0" fontId="1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0" fontId="39" fillId="0" borderId="35" xfId="0" applyFont="1" applyBorder="1" applyAlignment="1">
      <alignment horizontal="center"/>
    </xf>
    <xf numFmtId="0" fontId="47" fillId="0" borderId="35" xfId="0" applyFont="1" applyBorder="1"/>
    <xf numFmtId="0" fontId="48" fillId="0" borderId="0" xfId="0" applyFont="1" applyAlignment="1">
      <alignment horizontal="center"/>
    </xf>
    <xf numFmtId="0" fontId="49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43" fillId="0" borderId="0" xfId="0" applyFont="1" applyAlignment="1">
      <alignment horizontal="center"/>
    </xf>
    <xf numFmtId="0" fontId="44" fillId="0" borderId="0" xfId="0" applyFont="1" applyAlignment="1"/>
    <xf numFmtId="0" fontId="43" fillId="0" borderId="0" xfId="0" applyFont="1" applyAlignment="1">
      <alignment horizontal="center" vertical="center"/>
    </xf>
    <xf numFmtId="0" fontId="38" fillId="0" borderId="134" xfId="0" applyFont="1" applyBorder="1" applyAlignment="1">
      <alignment horizontal="center" vertical="center" wrapText="1"/>
    </xf>
    <xf numFmtId="0" fontId="15" fillId="0" borderId="135" xfId="0" applyFont="1" applyBorder="1"/>
    <xf numFmtId="0" fontId="15" fillId="0" borderId="136" xfId="0" applyFont="1" applyBorder="1"/>
    <xf numFmtId="0" fontId="39" fillId="0" borderId="119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35" xfId="0" applyFont="1" applyBorder="1"/>
    <xf numFmtId="0" fontId="15" fillId="0" borderId="80" xfId="0" applyFont="1" applyBorder="1"/>
    <xf numFmtId="0" fontId="39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9" fillId="0" borderId="124" xfId="0" applyFont="1" applyBorder="1" applyAlignment="1">
      <alignment horizontal="center" vertical="center" wrapText="1"/>
    </xf>
    <xf numFmtId="0" fontId="15" fillId="0" borderId="94" xfId="0" applyFont="1" applyBorder="1"/>
    <xf numFmtId="0" fontId="15" fillId="0" borderId="125" xfId="0" applyFont="1" applyBorder="1"/>
    <xf numFmtId="0" fontId="15" fillId="0" borderId="126" xfId="0" applyFont="1" applyBorder="1"/>
    <xf numFmtId="10" fontId="40" fillId="0" borderId="74" xfId="0" applyNumberFormat="1" applyFont="1" applyBorder="1" applyAlignment="1">
      <alignment horizontal="center" vertical="center"/>
    </xf>
    <xf numFmtId="0" fontId="15" fillId="0" borderId="84" xfId="0" applyFont="1" applyBorder="1" applyAlignment="1">
      <alignment vertical="center"/>
    </xf>
    <xf numFmtId="4" fontId="2" fillId="0" borderId="3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2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89" xfId="0" applyNumberFormat="1" applyFont="1" applyFill="1" applyBorder="1" applyAlignment="1">
      <alignment horizontal="center" vertical="center" wrapText="1"/>
    </xf>
    <xf numFmtId="165" fontId="31" fillId="3" borderId="76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2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76" xfId="0" applyNumberFormat="1" applyFont="1" applyFill="1" applyBorder="1" applyAlignment="1">
      <alignment horizontal="center" vertical="center" wrapText="1"/>
    </xf>
    <xf numFmtId="164" fontId="18" fillId="7" borderId="81" xfId="0" applyNumberFormat="1" applyFont="1" applyFill="1" applyBorder="1" applyAlignment="1">
      <alignment horizontal="left" vertical="center" wrapText="1"/>
    </xf>
    <xf numFmtId="0" fontId="15" fillId="0" borderId="82" xfId="0" applyFont="1" applyBorder="1"/>
    <xf numFmtId="0" fontId="15" fillId="0" borderId="83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5" xfId="0" applyFont="1" applyBorder="1"/>
    <xf numFmtId="164" fontId="25" fillId="7" borderId="101" xfId="0" applyNumberFormat="1" applyFont="1" applyFill="1" applyBorder="1" applyAlignment="1">
      <alignment horizontal="left" vertical="center" wrapText="1"/>
    </xf>
    <xf numFmtId="164" fontId="25" fillId="7" borderId="102" xfId="0" applyNumberFormat="1" applyFont="1" applyFill="1" applyBorder="1" applyAlignment="1">
      <alignment horizontal="left" vertical="center" wrapText="1"/>
    </xf>
    <xf numFmtId="164" fontId="25" fillId="7" borderId="119" xfId="0" applyNumberFormat="1" applyFont="1" applyFill="1" applyBorder="1" applyAlignment="1">
      <alignment horizontal="left" vertical="center" wrapText="1"/>
    </xf>
    <xf numFmtId="164" fontId="25" fillId="7" borderId="125" xfId="0" applyNumberFormat="1" applyFont="1" applyFill="1" applyBorder="1" applyAlignment="1">
      <alignment horizontal="left" vertical="center" wrapText="1"/>
    </xf>
    <xf numFmtId="0" fontId="18" fillId="6" borderId="78" xfId="0" applyFont="1" applyFill="1" applyBorder="1" applyAlignment="1">
      <alignment horizontal="left" vertical="top" wrapText="1"/>
    </xf>
    <xf numFmtId="0" fontId="18" fillId="6" borderId="87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0" fontId="51" fillId="0" borderId="0" xfId="1" applyFont="1" applyAlignment="1">
      <alignment wrapText="1"/>
    </xf>
    <xf numFmtId="4" fontId="51" fillId="0" borderId="0" xfId="1" applyNumberFormat="1" applyFont="1"/>
    <xf numFmtId="0" fontId="51" fillId="0" borderId="0" xfId="1" applyFont="1"/>
    <xf numFmtId="0" fontId="52" fillId="0" borderId="0" xfId="1" applyFont="1" applyAlignment="1">
      <alignment horizontal="right"/>
    </xf>
    <xf numFmtId="0" fontId="53" fillId="0" borderId="0" xfId="1" applyFont="1"/>
    <xf numFmtId="0" fontId="54" fillId="0" borderId="0" xfId="1" applyFont="1" applyAlignment="1">
      <alignment horizontal="right" wrapText="1"/>
    </xf>
    <xf numFmtId="0" fontId="51" fillId="0" borderId="0" xfId="1" applyFont="1"/>
    <xf numFmtId="0" fontId="53" fillId="0" borderId="0" xfId="1" applyFont="1" applyAlignment="1">
      <alignment horizontal="center" wrapText="1"/>
    </xf>
    <xf numFmtId="0" fontId="55" fillId="0" borderId="0" xfId="1" applyFont="1" applyAlignment="1">
      <alignment horizontal="center" wrapText="1"/>
    </xf>
    <xf numFmtId="0" fontId="53" fillId="0" borderId="0" xfId="1" applyFont="1" applyAlignment="1">
      <alignment horizontal="center" vertical="center" wrapText="1"/>
    </xf>
    <xf numFmtId="0" fontId="53" fillId="5" borderId="109" xfId="1" applyFont="1" applyFill="1" applyBorder="1" applyAlignment="1">
      <alignment horizontal="center" vertical="center" wrapText="1"/>
    </xf>
    <xf numFmtId="0" fontId="56" fillId="0" borderId="109" xfId="1" applyFont="1" applyBorder="1"/>
    <xf numFmtId="4" fontId="53" fillId="5" borderId="109" xfId="1" applyNumberFormat="1" applyFont="1" applyFill="1" applyBorder="1" applyAlignment="1">
      <alignment horizontal="center" vertical="center" wrapText="1"/>
    </xf>
    <xf numFmtId="0" fontId="53" fillId="0" borderId="74" xfId="1" applyFont="1" applyBorder="1" applyAlignment="1">
      <alignment horizontal="center" vertical="center" wrapText="1"/>
    </xf>
    <xf numFmtId="0" fontId="57" fillId="0" borderId="109" xfId="1" applyFont="1" applyBorder="1" applyAlignment="1">
      <alignment horizontal="center" vertical="center" wrapText="1"/>
    </xf>
    <xf numFmtId="0" fontId="53" fillId="0" borderId="109" xfId="1" applyFont="1" applyBorder="1" applyAlignment="1">
      <alignment horizontal="center" vertical="center" wrapText="1"/>
    </xf>
    <xf numFmtId="4" fontId="53" fillId="0" borderId="109" xfId="1" applyNumberFormat="1" applyFont="1" applyBorder="1" applyAlignment="1">
      <alignment horizontal="center" vertical="center" wrapText="1"/>
    </xf>
    <xf numFmtId="49" fontId="58" fillId="13" borderId="109" xfId="1" applyNumberFormat="1" applyFont="1" applyFill="1" applyBorder="1" applyAlignment="1">
      <alignment horizontal="center" vertical="top"/>
    </xf>
    <xf numFmtId="0" fontId="59" fillId="13" borderId="141" xfId="1" applyFont="1" applyFill="1" applyBorder="1" applyAlignment="1">
      <alignment horizontal="left" vertical="top" wrapText="1"/>
    </xf>
    <xf numFmtId="0" fontId="59" fillId="13" borderId="142" xfId="1" applyFont="1" applyFill="1" applyBorder="1" applyAlignment="1">
      <alignment horizontal="left" vertical="top" wrapText="1"/>
    </xf>
    <xf numFmtId="0" fontId="59" fillId="13" borderId="132" xfId="1" applyFont="1" applyFill="1" applyBorder="1" applyAlignment="1">
      <alignment horizontal="left" vertical="top" wrapText="1"/>
    </xf>
    <xf numFmtId="0" fontId="51" fillId="0" borderId="109" xfId="1" applyFont="1" applyBorder="1"/>
    <xf numFmtId="49" fontId="53" fillId="0" borderId="113" xfId="1" applyNumberFormat="1" applyFont="1" applyBorder="1" applyAlignment="1">
      <alignment horizontal="center" vertical="top"/>
    </xf>
    <xf numFmtId="0" fontId="60" fillId="0" borderId="113" xfId="1" applyFont="1" applyBorder="1" applyAlignment="1">
      <alignment horizontal="left" vertical="top" wrapText="1"/>
    </xf>
    <xf numFmtId="4" fontId="51" fillId="0" borderId="113" xfId="1" applyNumberFormat="1" applyFont="1" applyBorder="1" applyAlignment="1">
      <alignment horizontal="right" vertical="top"/>
    </xf>
    <xf numFmtId="0" fontId="51" fillId="0" borderId="113" xfId="1" applyFont="1" applyBorder="1" applyAlignment="1">
      <alignment horizontal="left" vertical="top" wrapText="1"/>
    </xf>
    <xf numFmtId="4" fontId="51" fillId="0" borderId="109" xfId="1" applyNumberFormat="1" applyFont="1" applyBorder="1" applyAlignment="1">
      <alignment horizontal="right" vertical="top"/>
    </xf>
    <xf numFmtId="0" fontId="51" fillId="0" borderId="109" xfId="1" applyFont="1" applyBorder="1" applyAlignment="1">
      <alignment horizontal="left" vertical="top" wrapText="1"/>
    </xf>
    <xf numFmtId="4" fontId="53" fillId="0" borderId="0" xfId="1" applyNumberFormat="1" applyFont="1" applyAlignment="1">
      <alignment horizontal="center" vertical="center" wrapText="1"/>
    </xf>
    <xf numFmtId="49" fontId="53" fillId="0" borderId="143" xfId="1" applyNumberFormat="1" applyFont="1" applyBorder="1" applyAlignment="1">
      <alignment horizontal="center" vertical="top"/>
    </xf>
    <xf numFmtId="0" fontId="60" fillId="0" borderId="143" xfId="1" applyFont="1" applyBorder="1" applyAlignment="1">
      <alignment horizontal="left" vertical="top" wrapText="1"/>
    </xf>
    <xf numFmtId="4" fontId="51" fillId="0" borderId="143" xfId="1" applyNumberFormat="1" applyFont="1" applyBorder="1" applyAlignment="1">
      <alignment horizontal="right" vertical="top"/>
    </xf>
    <xf numFmtId="0" fontId="51" fillId="0" borderId="143" xfId="1" applyFont="1" applyBorder="1" applyAlignment="1">
      <alignment horizontal="left" vertical="top" wrapText="1"/>
    </xf>
    <xf numFmtId="49" fontId="53" fillId="0" borderId="144" xfId="1" applyNumberFormat="1" applyFont="1" applyBorder="1" applyAlignment="1">
      <alignment horizontal="center" vertical="top"/>
    </xf>
    <xf numFmtId="0" fontId="60" fillId="0" borderId="145" xfId="1" applyFont="1" applyBorder="1" applyAlignment="1">
      <alignment horizontal="left" vertical="top" wrapText="1"/>
    </xf>
    <xf numFmtId="4" fontId="51" fillId="0" borderId="144" xfId="1" applyNumberFormat="1" applyFont="1" applyBorder="1" applyAlignment="1">
      <alignment horizontal="right" vertical="top"/>
    </xf>
    <xf numFmtId="0" fontId="51" fillId="0" borderId="144" xfId="1" applyFont="1" applyBorder="1" applyAlignment="1">
      <alignment horizontal="left" vertical="top" wrapText="1"/>
    </xf>
    <xf numFmtId="0" fontId="60" fillId="0" borderId="146" xfId="1" applyFont="1" applyBorder="1" applyAlignment="1">
      <alignment horizontal="left" vertical="top" wrapText="1"/>
    </xf>
    <xf numFmtId="0" fontId="51" fillId="0" borderId="146" xfId="1" applyFont="1" applyBorder="1" applyAlignment="1">
      <alignment horizontal="left" vertical="top" wrapText="1"/>
    </xf>
    <xf numFmtId="0" fontId="60" fillId="0" borderId="144" xfId="1" applyFont="1" applyBorder="1" applyAlignment="1">
      <alignment horizontal="left" vertical="top" wrapText="1"/>
    </xf>
    <xf numFmtId="49" fontId="51" fillId="0" borderId="74" xfId="1" applyNumberFormat="1" applyFont="1" applyBorder="1" applyAlignment="1">
      <alignment horizontal="right" wrapText="1"/>
    </xf>
    <xf numFmtId="4" fontId="53" fillId="0" borderId="0" xfId="1" applyNumberFormat="1" applyFont="1"/>
    <xf numFmtId="49" fontId="51" fillId="0" borderId="74" xfId="1" applyNumberFormat="1" applyFont="1" applyBorder="1" applyAlignment="1">
      <alignment horizontal="right" vertical="top" wrapText="1"/>
    </xf>
    <xf numFmtId="49" fontId="58" fillId="0" borderId="113" xfId="1" applyNumberFormat="1" applyFont="1" applyBorder="1" applyAlignment="1">
      <alignment horizontal="center" vertical="top"/>
    </xf>
    <xf numFmtId="4" fontId="60" fillId="0" borderId="113" xfId="1" applyNumberFormat="1" applyFont="1" applyBorder="1" applyAlignment="1">
      <alignment horizontal="right" vertical="top"/>
    </xf>
    <xf numFmtId="0" fontId="51" fillId="0" borderId="0" xfId="1" applyFont="1" applyAlignment="1">
      <alignment vertical="top"/>
    </xf>
    <xf numFmtId="49" fontId="58" fillId="0" borderId="143" xfId="1" applyNumberFormat="1" applyFont="1" applyBorder="1" applyAlignment="1">
      <alignment horizontal="center" vertical="top"/>
    </xf>
    <xf numFmtId="4" fontId="60" fillId="0" borderId="143" xfId="1" applyNumberFormat="1" applyFont="1" applyBorder="1" applyAlignment="1">
      <alignment horizontal="right" vertical="top"/>
    </xf>
    <xf numFmtId="4" fontId="53" fillId="0" borderId="0" xfId="1" applyNumberFormat="1" applyFont="1" applyAlignment="1">
      <alignment vertical="top"/>
    </xf>
    <xf numFmtId="49" fontId="58" fillId="0" borderId="144" xfId="1" applyNumberFormat="1" applyFont="1" applyBorder="1" applyAlignment="1">
      <alignment horizontal="center" vertical="top"/>
    </xf>
    <xf numFmtId="4" fontId="60" fillId="0" borderId="144" xfId="1" applyNumberFormat="1" applyFont="1" applyBorder="1" applyAlignment="1">
      <alignment horizontal="right" vertical="top"/>
    </xf>
    <xf numFmtId="0" fontId="60" fillId="0" borderId="109" xfId="1" applyFont="1" applyBorder="1" applyAlignment="1">
      <alignment vertical="top" wrapText="1"/>
    </xf>
    <xf numFmtId="0" fontId="59" fillId="13" borderId="141" xfId="1" applyFont="1" applyFill="1" applyBorder="1" applyAlignment="1">
      <alignment vertical="top" wrapText="1"/>
    </xf>
    <xf numFmtId="0" fontId="59" fillId="13" borderId="132" xfId="1" applyFont="1" applyFill="1" applyBorder="1" applyAlignment="1">
      <alignment vertical="top" wrapText="1"/>
    </xf>
    <xf numFmtId="49" fontId="58" fillId="0" borderId="109" xfId="1" applyNumberFormat="1" applyFont="1" applyBorder="1" applyAlignment="1">
      <alignment horizontal="center" vertical="top"/>
    </xf>
    <xf numFmtId="4" fontId="60" fillId="0" borderId="109" xfId="1" applyNumberFormat="1" applyFont="1" applyBorder="1" applyAlignment="1">
      <alignment horizontal="right" vertical="top"/>
    </xf>
    <xf numFmtId="0" fontId="60" fillId="0" borderId="109" xfId="1" applyFont="1" applyBorder="1" applyAlignment="1">
      <alignment horizontal="left" vertical="top" wrapText="1"/>
    </xf>
    <xf numFmtId="0" fontId="51" fillId="0" borderId="109" xfId="1" applyFont="1" applyBorder="1" applyAlignment="1">
      <alignment vertical="top" wrapText="1"/>
    </xf>
    <xf numFmtId="4" fontId="51" fillId="0" borderId="109" xfId="1" applyNumberFormat="1" applyFont="1" applyBorder="1" applyAlignment="1">
      <alignment vertical="top"/>
    </xf>
    <xf numFmtId="0" fontId="51" fillId="0" borderId="109" xfId="1" applyFont="1" applyBorder="1" applyAlignment="1">
      <alignment horizontal="left"/>
    </xf>
    <xf numFmtId="0" fontId="53" fillId="0" borderId="0" xfId="1" applyFont="1" applyAlignment="1">
      <alignment vertical="top"/>
    </xf>
    <xf numFmtId="0" fontId="60" fillId="0" borderId="147" xfId="1" applyFont="1" applyBorder="1" applyAlignment="1">
      <alignment horizontal="left" vertical="top" wrapText="1"/>
    </xf>
    <xf numFmtId="4" fontId="1" fillId="0" borderId="148" xfId="1" applyNumberFormat="1" applyFont="1" applyBorder="1" applyAlignment="1">
      <alignment horizontal="right" vertical="top"/>
    </xf>
    <xf numFmtId="0" fontId="60" fillId="0" borderId="149" xfId="1" applyFont="1" applyBorder="1" applyAlignment="1">
      <alignment vertical="top" wrapText="1"/>
    </xf>
    <xf numFmtId="0" fontId="60" fillId="0" borderId="150" xfId="1" applyFont="1" applyBorder="1" applyAlignment="1">
      <alignment horizontal="left" vertical="top" wrapText="1"/>
    </xf>
    <xf numFmtId="4" fontId="1" fillId="0" borderId="62" xfId="1" applyNumberFormat="1" applyFont="1" applyBorder="1" applyAlignment="1">
      <alignment horizontal="right" vertical="top"/>
    </xf>
    <xf numFmtId="0" fontId="60" fillId="0" borderId="151" xfId="1" applyFont="1" applyBorder="1" applyAlignment="1">
      <alignment vertical="top" wrapText="1"/>
    </xf>
    <xf numFmtId="4" fontId="51" fillId="0" borderId="113" xfId="1" applyNumberFormat="1" applyFont="1" applyBorder="1" applyAlignment="1">
      <alignment vertical="top"/>
    </xf>
    <xf numFmtId="4" fontId="1" fillId="0" borderId="44" xfId="1" applyNumberFormat="1" applyFont="1" applyBorder="1" applyAlignment="1">
      <alignment horizontal="right" vertical="top"/>
    </xf>
    <xf numFmtId="0" fontId="60" fillId="0" borderId="149" xfId="1" applyFont="1" applyBorder="1" applyAlignment="1">
      <alignment horizontal="left" vertical="top" wrapText="1"/>
    </xf>
    <xf numFmtId="0" fontId="60" fillId="0" borderId="152" xfId="1" applyFont="1" applyBorder="1" applyAlignment="1">
      <alignment horizontal="left" vertical="top" wrapText="1"/>
    </xf>
    <xf numFmtId="0" fontId="60" fillId="0" borderId="151" xfId="1" applyFont="1" applyBorder="1" applyAlignment="1">
      <alignment horizontal="left" vertical="top" wrapText="1"/>
    </xf>
    <xf numFmtId="4" fontId="60" fillId="0" borderId="109" xfId="1" applyNumberFormat="1" applyFont="1" applyBorder="1" applyAlignment="1">
      <alignment vertical="top"/>
    </xf>
    <xf numFmtId="4" fontId="60" fillId="0" borderId="144" xfId="1" applyNumberFormat="1" applyFont="1" applyBorder="1" applyAlignment="1">
      <alignment vertical="top"/>
    </xf>
    <xf numFmtId="0" fontId="59" fillId="13" borderId="153" xfId="1" applyFont="1" applyFill="1" applyBorder="1" applyAlignment="1">
      <alignment horizontal="left" vertical="top" wrapText="1"/>
    </xf>
    <xf numFmtId="0" fontId="59" fillId="13" borderId="0" xfId="1" applyFont="1" applyFill="1" applyAlignment="1">
      <alignment horizontal="left" vertical="top" wrapText="1"/>
    </xf>
    <xf numFmtId="0" fontId="59" fillId="13" borderId="154" xfId="1" applyFont="1" applyFill="1" applyBorder="1" applyAlignment="1">
      <alignment horizontal="left" vertical="top" wrapText="1"/>
    </xf>
    <xf numFmtId="4" fontId="1" fillId="0" borderId="52" xfId="1" applyNumberFormat="1" applyFont="1" applyBorder="1" applyAlignment="1">
      <alignment horizontal="right" vertical="top"/>
    </xf>
    <xf numFmtId="0" fontId="51" fillId="0" borderId="109" xfId="1" applyFont="1" applyBorder="1" applyAlignment="1">
      <alignment horizontal="left" vertical="top" wrapText="1"/>
    </xf>
    <xf numFmtId="4" fontId="1" fillId="0" borderId="155" xfId="1" applyNumberFormat="1" applyFont="1" applyBorder="1" applyAlignment="1">
      <alignment horizontal="right" vertical="top"/>
    </xf>
    <xf numFmtId="4" fontId="1" fillId="0" borderId="156" xfId="1" applyNumberFormat="1" applyFont="1" applyBorder="1" applyAlignment="1">
      <alignment horizontal="right" vertical="top"/>
    </xf>
    <xf numFmtId="0" fontId="59" fillId="6" borderId="157" xfId="1" applyFont="1" applyFill="1" applyBorder="1" applyAlignment="1">
      <alignment horizontal="left" vertical="top" wrapText="1"/>
    </xf>
    <xf numFmtId="0" fontId="59" fillId="6" borderId="158" xfId="1" applyFont="1" applyFill="1" applyBorder="1" applyAlignment="1">
      <alignment horizontal="left" vertical="top" wrapText="1"/>
    </xf>
    <xf numFmtId="0" fontId="59" fillId="6" borderId="133" xfId="1" applyFont="1" applyFill="1" applyBorder="1" applyAlignment="1">
      <alignment horizontal="left" vertical="top" wrapText="1"/>
    </xf>
    <xf numFmtId="4" fontId="1" fillId="0" borderId="159" xfId="1" applyNumberFormat="1" applyFont="1" applyBorder="1" applyAlignment="1">
      <alignment horizontal="right" vertical="top"/>
    </xf>
    <xf numFmtId="0" fontId="60" fillId="0" borderId="109" xfId="1" applyFont="1" applyBorder="1" applyAlignment="1">
      <alignment horizontal="left" vertical="top" wrapText="1"/>
    </xf>
    <xf numFmtId="4" fontId="1" fillId="0" borderId="153" xfId="1" applyNumberFormat="1" applyFont="1" applyBorder="1" applyAlignment="1">
      <alignment horizontal="right" vertical="top"/>
    </xf>
    <xf numFmtId="49" fontId="58" fillId="0" borderId="133" xfId="1" applyNumberFormat="1" applyFont="1" applyBorder="1" applyAlignment="1">
      <alignment horizontal="center" vertical="top"/>
    </xf>
    <xf numFmtId="0" fontId="51" fillId="0" borderId="157" xfId="1" applyFont="1" applyBorder="1" applyAlignment="1">
      <alignment horizontal="left" vertical="top" wrapText="1"/>
    </xf>
    <xf numFmtId="4" fontId="1" fillId="0" borderId="109" xfId="1" applyNumberFormat="1" applyFont="1" applyBorder="1" applyAlignment="1">
      <alignment horizontal="right" vertical="top"/>
    </xf>
    <xf numFmtId="4" fontId="51" fillId="0" borderId="113" xfId="1" applyNumberFormat="1" applyFont="1" applyBorder="1" applyAlignment="1">
      <alignment horizontal="left" vertical="top" wrapText="1"/>
    </xf>
    <xf numFmtId="49" fontId="51" fillId="0" borderId="10" xfId="1" applyNumberFormat="1" applyFont="1" applyBorder="1" applyAlignment="1">
      <alignment horizontal="right" vertical="top" wrapText="1"/>
    </xf>
    <xf numFmtId="49" fontId="58" fillId="0" borderId="160" xfId="1" applyNumberFormat="1" applyFont="1" applyBorder="1" applyAlignment="1">
      <alignment horizontal="center" vertical="top"/>
    </xf>
    <xf numFmtId="0" fontId="51" fillId="0" borderId="161" xfId="1" applyFont="1" applyBorder="1" applyAlignment="1">
      <alignment horizontal="left" vertical="top" wrapText="1"/>
    </xf>
    <xf numFmtId="0" fontId="51" fillId="0" borderId="145" xfId="1" applyFont="1" applyBorder="1" applyAlignment="1">
      <alignment horizontal="left" vertical="top" wrapText="1"/>
    </xf>
    <xf numFmtId="4" fontId="51" fillId="0" borderId="145" xfId="1" applyNumberFormat="1" applyFont="1" applyBorder="1" applyAlignment="1">
      <alignment horizontal="right" vertical="top"/>
    </xf>
    <xf numFmtId="4" fontId="51" fillId="0" borderId="145" xfId="1" applyNumberFormat="1" applyFont="1" applyBorder="1" applyAlignment="1">
      <alignment horizontal="left" vertical="top" wrapText="1"/>
    </xf>
    <xf numFmtId="0" fontId="53" fillId="0" borderId="0" xfId="1" applyFont="1" applyAlignment="1">
      <alignment wrapText="1"/>
    </xf>
    <xf numFmtId="0" fontId="53" fillId="0" borderId="74" xfId="1" applyFont="1" applyBorder="1" applyAlignment="1">
      <alignment horizontal="right" wrapText="1"/>
    </xf>
    <xf numFmtId="0" fontId="53" fillId="0" borderId="45" xfId="1" applyFont="1" applyBorder="1" applyAlignment="1">
      <alignment horizontal="right" wrapText="1"/>
    </xf>
    <xf numFmtId="4" fontId="53" fillId="0" borderId="61" xfId="1" applyNumberFormat="1" applyFont="1" applyBorder="1" applyAlignment="1">
      <alignment wrapText="1"/>
    </xf>
    <xf numFmtId="0" fontId="51" fillId="0" borderId="10" xfId="1" applyFont="1" applyBorder="1" applyAlignment="1">
      <alignment wrapText="1"/>
    </xf>
    <xf numFmtId="0" fontId="53" fillId="0" borderId="10" xfId="1" applyFont="1" applyBorder="1" applyAlignment="1">
      <alignment wrapText="1"/>
    </xf>
    <xf numFmtId="4" fontId="53" fillId="0" borderId="10" xfId="1" applyNumberFormat="1" applyFont="1" applyBorder="1" applyAlignment="1">
      <alignment wrapText="1"/>
    </xf>
    <xf numFmtId="0" fontId="52" fillId="0" borderId="0" xfId="1" applyFont="1"/>
    <xf numFmtId="4" fontId="52" fillId="0" borderId="0" xfId="1" applyNumberFormat="1" applyFont="1"/>
    <xf numFmtId="0" fontId="61" fillId="0" borderId="0" xfId="1" applyFont="1"/>
    <xf numFmtId="0" fontId="62" fillId="0" borderId="0" xfId="1" applyFont="1" applyAlignment="1">
      <alignment wrapText="1"/>
    </xf>
    <xf numFmtId="4" fontId="62" fillId="0" borderId="0" xfId="1" applyNumberFormat="1" applyFont="1"/>
    <xf numFmtId="0" fontId="62" fillId="0" borderId="0" xfId="1" applyFont="1" applyAlignment="1">
      <alignment horizontal="right" wrapText="1"/>
    </xf>
  </cellXfs>
  <cellStyles count="2">
    <cellStyle name="Звичайний" xfId="0" builtinId="0"/>
    <cellStyle name="Звичайний 2" xfId="1" xr:uid="{A99937BE-4963-4217-BD6F-CAC075EE65B2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997"/>
  <sheetViews>
    <sheetView zoomScale="80" zoomScaleNormal="80" workbookViewId="0">
      <selection activeCell="G29" sqref="G29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1.875" customWidth="1"/>
    <col min="4" max="4" width="20.125" customWidth="1"/>
    <col min="5" max="5" width="18.125" customWidth="1"/>
    <col min="6" max="6" width="16.25" customWidth="1"/>
    <col min="7" max="7" width="12" customWidth="1"/>
    <col min="8" max="8" width="15.5" customWidth="1"/>
    <col min="9" max="9" width="7.875" customWidth="1"/>
    <col min="10" max="10" width="8.875" customWidth="1"/>
    <col min="11" max="11" width="6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31" ht="49.5" customHeight="1" x14ac:dyDescent="0.2">
      <c r="A1" s="384" t="s">
        <v>0</v>
      </c>
      <c r="B1" s="385"/>
      <c r="C1" s="1"/>
      <c r="D1" s="2"/>
      <c r="E1" s="1"/>
      <c r="F1" s="1"/>
      <c r="G1" s="1"/>
      <c r="H1" s="378" t="s">
        <v>285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.6" customHeight="1" x14ac:dyDescent="0.2">
      <c r="A2" s="3"/>
      <c r="B2" s="1"/>
      <c r="C2" s="1"/>
      <c r="D2" s="2"/>
      <c r="E2" s="1"/>
      <c r="F2" s="1"/>
      <c r="G2" s="1"/>
      <c r="H2" s="384" t="s">
        <v>283</v>
      </c>
      <c r="I2" s="384"/>
      <c r="J2" s="38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6.5" customHeight="1" x14ac:dyDescent="0.2">
      <c r="A3" s="3"/>
      <c r="B3" s="1"/>
      <c r="C3" s="1"/>
      <c r="D3" s="2"/>
      <c r="E3" s="1"/>
      <c r="F3" s="1"/>
      <c r="G3" s="1"/>
      <c r="H3" s="384" t="s">
        <v>284</v>
      </c>
      <c r="I3" s="384"/>
      <c r="J3" s="38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s="155" customFormat="1" ht="14.25" customHeight="1" x14ac:dyDescent="0.2">
      <c r="A6" s="153" t="s">
        <v>279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31" s="155" customFormat="1" ht="14.25" customHeight="1" x14ac:dyDescent="0.2">
      <c r="A7" s="156" t="s">
        <v>280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:31" s="155" customFormat="1" ht="14.25" customHeight="1" x14ac:dyDescent="0.2">
      <c r="A8" s="156" t="s">
        <v>281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31" s="155" customFormat="1" ht="18" customHeight="1" x14ac:dyDescent="0.25">
      <c r="A9" s="369" t="s">
        <v>282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</row>
    <row r="10" spans="1:31" s="155" customFormat="1" ht="14.25" customHeight="1" x14ac:dyDescent="0.2">
      <c r="A10" s="156" t="s">
        <v>289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31" s="155" customFormat="1" ht="14.25" customHeight="1" x14ac:dyDescent="0.2">
      <c r="A11" s="156" t="s">
        <v>290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</row>
    <row r="12" spans="1:31" ht="14.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1" ht="14.25" customHeight="1" x14ac:dyDescent="0.2"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31" s="235" customFormat="1" ht="18" x14ac:dyDescent="0.25">
      <c r="A14" s="243"/>
      <c r="B14" s="386" t="s">
        <v>202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244"/>
      <c r="P14" s="245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</row>
    <row r="15" spans="1:31" s="235" customFormat="1" ht="18" x14ac:dyDescent="0.25">
      <c r="A15" s="243"/>
      <c r="B15" s="386" t="s">
        <v>203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244"/>
      <c r="P15" s="245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</row>
    <row r="16" spans="1:31" s="235" customFormat="1" ht="18" x14ac:dyDescent="0.25">
      <c r="A16" s="243"/>
      <c r="B16" s="388" t="s">
        <v>286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244"/>
      <c r="P16" s="245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</row>
    <row r="17" spans="1:31" s="235" customFormat="1" ht="16.5" thickBot="1" x14ac:dyDescent="0.3">
      <c r="A17" s="243"/>
      <c r="B17" s="3"/>
      <c r="C17" s="1"/>
      <c r="D17" s="246"/>
      <c r="E17" s="246"/>
      <c r="F17" s="246"/>
      <c r="G17" s="246"/>
      <c r="H17" s="246"/>
      <c r="I17" s="246"/>
      <c r="J17" s="247"/>
      <c r="K17" s="246"/>
      <c r="L17" s="247"/>
      <c r="M17" s="246"/>
      <c r="N17" s="247"/>
      <c r="O17" s="244"/>
      <c r="P17" s="245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</row>
    <row r="18" spans="1:31" s="235" customFormat="1" x14ac:dyDescent="0.2">
      <c r="A18" s="389"/>
      <c r="B18" s="392" t="s">
        <v>204</v>
      </c>
      <c r="C18" s="393"/>
      <c r="D18" s="396" t="s">
        <v>205</v>
      </c>
      <c r="E18" s="397"/>
      <c r="F18" s="397"/>
      <c r="G18" s="397"/>
      <c r="H18" s="397"/>
      <c r="I18" s="397"/>
      <c r="J18" s="398"/>
      <c r="K18" s="399" t="s">
        <v>206</v>
      </c>
      <c r="L18" s="393"/>
      <c r="M18" s="399" t="s">
        <v>207</v>
      </c>
      <c r="N18" s="401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</row>
    <row r="19" spans="1:31" s="235" customFormat="1" ht="113.25" customHeight="1" x14ac:dyDescent="0.2">
      <c r="A19" s="390"/>
      <c r="B19" s="394"/>
      <c r="C19" s="395"/>
      <c r="D19" s="367" t="s">
        <v>240</v>
      </c>
      <c r="E19" s="368" t="s">
        <v>241</v>
      </c>
      <c r="F19" s="368" t="s">
        <v>208</v>
      </c>
      <c r="G19" s="368" t="s">
        <v>209</v>
      </c>
      <c r="H19" s="368" t="s">
        <v>1</v>
      </c>
      <c r="I19" s="403" t="s">
        <v>210</v>
      </c>
      <c r="J19" s="404"/>
      <c r="K19" s="400"/>
      <c r="L19" s="395"/>
      <c r="M19" s="400"/>
      <c r="N19" s="402"/>
      <c r="Q19" s="250"/>
    </row>
    <row r="20" spans="1:31" s="235" customFormat="1" ht="51" customHeight="1" thickBot="1" x14ac:dyDescent="0.25">
      <c r="A20" s="391"/>
      <c r="B20" s="270" t="s">
        <v>199</v>
      </c>
      <c r="C20" s="266" t="s">
        <v>211</v>
      </c>
      <c r="D20" s="265" t="s">
        <v>211</v>
      </c>
      <c r="E20" s="267" t="s">
        <v>211</v>
      </c>
      <c r="F20" s="267" t="s">
        <v>211</v>
      </c>
      <c r="G20" s="267" t="s">
        <v>211</v>
      </c>
      <c r="H20" s="267" t="s">
        <v>211</v>
      </c>
      <c r="I20" s="267" t="s">
        <v>199</v>
      </c>
      <c r="J20" s="370" t="s">
        <v>212</v>
      </c>
      <c r="K20" s="265" t="s">
        <v>199</v>
      </c>
      <c r="L20" s="266" t="s">
        <v>211</v>
      </c>
      <c r="M20" s="268" t="s">
        <v>199</v>
      </c>
      <c r="N20" s="269" t="s">
        <v>211</v>
      </c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</row>
    <row r="21" spans="1:31" s="235" customFormat="1" x14ac:dyDescent="0.2">
      <c r="A21" s="273" t="s">
        <v>213</v>
      </c>
      <c r="B21" s="260" t="s">
        <v>214</v>
      </c>
      <c r="C21" s="261" t="s">
        <v>215</v>
      </c>
      <c r="D21" s="262" t="s">
        <v>216</v>
      </c>
      <c r="E21" s="263" t="s">
        <v>217</v>
      </c>
      <c r="F21" s="263" t="s">
        <v>218</v>
      </c>
      <c r="G21" s="263" t="s">
        <v>219</v>
      </c>
      <c r="H21" s="263" t="s">
        <v>220</v>
      </c>
      <c r="I21" s="263" t="s">
        <v>221</v>
      </c>
      <c r="J21" s="261" t="s">
        <v>222</v>
      </c>
      <c r="K21" s="262" t="s">
        <v>223</v>
      </c>
      <c r="L21" s="261" t="s">
        <v>224</v>
      </c>
      <c r="M21" s="262" t="s">
        <v>225</v>
      </c>
      <c r="N21" s="261" t="s">
        <v>226</v>
      </c>
      <c r="O21" s="252"/>
      <c r="P21" s="252"/>
      <c r="Q21" s="253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</row>
    <row r="22" spans="1:31" s="235" customFormat="1" x14ac:dyDescent="0.2">
      <c r="A22" s="274" t="s">
        <v>227</v>
      </c>
      <c r="B22" s="271">
        <v>1</v>
      </c>
      <c r="C22" s="352">
        <v>775870</v>
      </c>
      <c r="D22" s="352">
        <v>0</v>
      </c>
      <c r="E22" s="352">
        <v>0</v>
      </c>
      <c r="F22" s="352">
        <v>0</v>
      </c>
      <c r="G22" s="352">
        <v>0</v>
      </c>
      <c r="H22" s="352">
        <v>0</v>
      </c>
      <c r="I22" s="353">
        <v>0</v>
      </c>
      <c r="J22" s="352">
        <f>D22+E22+F22+G22+H22</f>
        <v>0</v>
      </c>
      <c r="K22" s="353">
        <v>0</v>
      </c>
      <c r="L22" s="352">
        <v>0</v>
      </c>
      <c r="M22" s="354">
        <v>1</v>
      </c>
      <c r="N22" s="355">
        <f>C22+J22+L22</f>
        <v>775870</v>
      </c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</row>
    <row r="23" spans="1:31" s="235" customFormat="1" x14ac:dyDescent="0.2">
      <c r="A23" s="275" t="s">
        <v>228</v>
      </c>
      <c r="B23" s="271"/>
      <c r="C23" s="355">
        <f>'Кошторис  витрат'!J129</f>
        <v>773654.5</v>
      </c>
      <c r="D23" s="352">
        <v>0</v>
      </c>
      <c r="E23" s="352">
        <v>0</v>
      </c>
      <c r="F23" s="352">
        <v>0</v>
      </c>
      <c r="G23" s="352">
        <v>0</v>
      </c>
      <c r="H23" s="352">
        <v>0</v>
      </c>
      <c r="I23" s="353"/>
      <c r="J23" s="352">
        <f>D23+E23+F23+G23+H23</f>
        <v>0</v>
      </c>
      <c r="K23" s="353"/>
      <c r="L23" s="352"/>
      <c r="M23" s="354">
        <f>(N23*M22)/N22</f>
        <v>0.99714449585626463</v>
      </c>
      <c r="N23" s="355">
        <f>C23+J23+L23</f>
        <v>773654.5</v>
      </c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</row>
    <row r="24" spans="1:31" s="235" customFormat="1" ht="15.75" thickBot="1" x14ac:dyDescent="0.25">
      <c r="A24" s="276" t="s">
        <v>229</v>
      </c>
      <c r="B24" s="272"/>
      <c r="C24" s="356">
        <v>551902</v>
      </c>
      <c r="D24" s="356">
        <v>0</v>
      </c>
      <c r="E24" s="356">
        <v>0</v>
      </c>
      <c r="F24" s="356">
        <v>0</v>
      </c>
      <c r="G24" s="356">
        <v>0</v>
      </c>
      <c r="H24" s="356">
        <v>0</v>
      </c>
      <c r="I24" s="357"/>
      <c r="J24" s="356">
        <f t="shared" ref="J24:J25" si="0">D24+E24+F24+G24+H24</f>
        <v>0</v>
      </c>
      <c r="K24" s="357"/>
      <c r="L24" s="356"/>
      <c r="M24" s="358">
        <f>(N24*M22)/N22</f>
        <v>0.71133308415069529</v>
      </c>
      <c r="N24" s="359">
        <f>C24+J24+L24</f>
        <v>551902</v>
      </c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</row>
    <row r="25" spans="1:31" s="235" customFormat="1" ht="30.75" thickBot="1" x14ac:dyDescent="0.25">
      <c r="A25" s="277" t="s">
        <v>230</v>
      </c>
      <c r="B25" s="264"/>
      <c r="C25" s="360">
        <f t="shared" ref="C25:H25" si="1">C23-C24</f>
        <v>221752.5</v>
      </c>
      <c r="D25" s="361">
        <f t="shared" si="1"/>
        <v>0</v>
      </c>
      <c r="E25" s="362">
        <f t="shared" si="1"/>
        <v>0</v>
      </c>
      <c r="F25" s="362">
        <f t="shared" si="1"/>
        <v>0</v>
      </c>
      <c r="G25" s="362">
        <f t="shared" si="1"/>
        <v>0</v>
      </c>
      <c r="H25" s="362">
        <f t="shared" si="1"/>
        <v>0</v>
      </c>
      <c r="I25" s="363"/>
      <c r="J25" s="360">
        <f t="shared" si="0"/>
        <v>0</v>
      </c>
      <c r="K25" s="364"/>
      <c r="L25" s="360">
        <f>L23-L24</f>
        <v>0</v>
      </c>
      <c r="M25" s="365">
        <f>(N25*M22)/N22</f>
        <v>0.28581141170556923</v>
      </c>
      <c r="N25" s="366">
        <f>C25+J25+L25</f>
        <v>221752.5</v>
      </c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</row>
    <row r="26" spans="1:31" s="291" customFormat="1" x14ac:dyDescent="0.2">
      <c r="A26" s="371"/>
      <c r="B26" s="372"/>
      <c r="C26" s="373"/>
      <c r="D26" s="373"/>
      <c r="E26" s="373"/>
      <c r="F26" s="373"/>
      <c r="G26" s="373"/>
      <c r="H26" s="373"/>
      <c r="I26" s="374"/>
      <c r="J26" s="373"/>
      <c r="K26" s="374"/>
      <c r="L26" s="373"/>
      <c r="M26" s="375"/>
      <c r="N26" s="376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</row>
    <row r="27" spans="1:31" s="291" customFormat="1" x14ac:dyDescent="0.2">
      <c r="A27" s="371"/>
      <c r="B27" s="372"/>
      <c r="C27" s="373"/>
      <c r="D27" s="373"/>
      <c r="E27" s="373"/>
      <c r="F27" s="373"/>
      <c r="G27" s="373"/>
      <c r="H27" s="373"/>
      <c r="I27" s="374"/>
      <c r="J27" s="373"/>
      <c r="K27" s="374"/>
      <c r="L27" s="373"/>
      <c r="M27" s="375"/>
      <c r="N27" s="376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</row>
    <row r="28" spans="1:31" ht="15.75" customHeight="1" x14ac:dyDescent="0.2">
      <c r="A28" s="3"/>
      <c r="B28" s="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31" s="235" customFormat="1" ht="21.75" customHeight="1" x14ac:dyDescent="0.25">
      <c r="A29" s="254"/>
      <c r="B29" s="254" t="s">
        <v>231</v>
      </c>
      <c r="C29" s="380" t="s">
        <v>287</v>
      </c>
      <c r="D29" s="381"/>
      <c r="E29" s="381"/>
      <c r="F29" s="254"/>
      <c r="G29" s="255" t="s">
        <v>291</v>
      </c>
      <c r="H29" s="255"/>
      <c r="I29" s="256"/>
      <c r="J29" s="380" t="s">
        <v>288</v>
      </c>
      <c r="K29" s="381"/>
      <c r="L29" s="381"/>
      <c r="M29" s="381"/>
      <c r="N29" s="381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</row>
    <row r="30" spans="1:31" s="235" customFormat="1" ht="15.75" customHeight="1" x14ac:dyDescent="0.25">
      <c r="D30" s="379" t="s">
        <v>232</v>
      </c>
      <c r="F30" s="257"/>
      <c r="G30" s="382" t="s">
        <v>233</v>
      </c>
      <c r="H30" s="383"/>
      <c r="I30" s="248"/>
      <c r="J30" s="382" t="s">
        <v>234</v>
      </c>
      <c r="K30" s="383"/>
      <c r="L30" s="383"/>
      <c r="M30" s="383"/>
      <c r="N30" s="383"/>
    </row>
    <row r="31" spans="1:31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6">
    <mergeCell ref="C29:E29"/>
    <mergeCell ref="J29:N29"/>
    <mergeCell ref="G30:H30"/>
    <mergeCell ref="J30:N30"/>
    <mergeCell ref="A1:B1"/>
    <mergeCell ref="B14:N14"/>
    <mergeCell ref="B15:N15"/>
    <mergeCell ref="B16:N16"/>
    <mergeCell ref="A18:A20"/>
    <mergeCell ref="B18:C19"/>
    <mergeCell ref="D18:J18"/>
    <mergeCell ref="K18:L19"/>
    <mergeCell ref="M18:N19"/>
    <mergeCell ref="I19:J19"/>
    <mergeCell ref="H2:J2"/>
    <mergeCell ref="H3:J3"/>
  </mergeCells>
  <pageMargins left="0.31496062992125984" right="0.31496062992125984" top="0.74803149606299213" bottom="0.19685039370078741" header="0" footer="0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963"/>
  <sheetViews>
    <sheetView topLeftCell="A7" zoomScale="80" zoomScaleNormal="80" workbookViewId="0">
      <pane xSplit="3" ySplit="3" topLeftCell="D10" activePane="bottomRight" state="frozen"/>
      <selection activeCell="A7" sqref="A7"/>
      <selection pane="topRight" activeCell="D7" sqref="D7"/>
      <selection pane="bottomLeft" activeCell="A10" sqref="A10"/>
      <selection pane="bottomRight" activeCell="E135" sqref="E135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25" customWidth="1"/>
    <col min="6" max="7" width="13.625" customWidth="1"/>
    <col min="8" max="8" width="10.5" style="231" customWidth="1"/>
    <col min="9" max="10" width="13.625" style="231" customWidth="1"/>
    <col min="11" max="11" width="9.125" hidden="1" customWidth="1" outlineLevel="1"/>
    <col min="12" max="13" width="13.625" hidden="1" customWidth="1" outlineLevel="1"/>
    <col min="14" max="14" width="9.125" style="231" hidden="1" customWidth="1" outlineLevel="1"/>
    <col min="15" max="16" width="13.625" style="231" hidden="1" customWidth="1" outlineLevel="1"/>
    <col min="17" max="17" width="9.125" hidden="1" customWidth="1" outlineLevel="1"/>
    <col min="18" max="19" width="13.625" hidden="1" customWidth="1" outlineLevel="1"/>
    <col min="20" max="20" width="9.125" style="231" hidden="1" customWidth="1" outlineLevel="1"/>
    <col min="21" max="22" width="13.625" style="231" hidden="1" customWidth="1" outlineLevel="1"/>
    <col min="23" max="23" width="12.625" style="231" customWidth="1" collapsed="1"/>
    <col min="24" max="25" width="12.625" style="231" customWidth="1"/>
    <col min="26" max="26" width="13.625" style="231" customWidth="1"/>
    <col min="27" max="27" width="25.75" style="222" customWidth="1"/>
    <col min="28" max="28" width="16" style="231" customWidth="1"/>
    <col min="29" max="33" width="5.875" customWidth="1"/>
  </cols>
  <sheetData>
    <row r="1" spans="1:33" ht="15.75" x14ac:dyDescent="0.25">
      <c r="A1" s="435" t="s">
        <v>242</v>
      </c>
      <c r="B1" s="385"/>
      <c r="C1" s="385"/>
      <c r="D1" s="385"/>
      <c r="E1" s="38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5"/>
      <c r="X1" s="15"/>
      <c r="Y1" s="15"/>
      <c r="Z1" s="15"/>
      <c r="AA1" s="201"/>
      <c r="AB1" s="1"/>
      <c r="AC1" s="1"/>
      <c r="AD1" s="1"/>
      <c r="AE1" s="1"/>
      <c r="AF1" s="1"/>
      <c r="AG1" s="1"/>
    </row>
    <row r="2" spans="1:33" s="155" customFormat="1" ht="19.5" customHeight="1" x14ac:dyDescent="0.2">
      <c r="A2" s="157" t="str">
        <f>Фінансування!A8</f>
        <v>Назва Грантоотримувача: Громадська організація "Культура. Інновації. Майбутнє."</v>
      </c>
      <c r="B2" s="158"/>
      <c r="C2" s="157"/>
      <c r="D2" s="159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1"/>
      <c r="X2" s="161"/>
      <c r="Y2" s="161"/>
      <c r="Z2" s="161"/>
      <c r="AA2" s="202"/>
      <c r="AB2" s="162"/>
      <c r="AC2" s="162"/>
      <c r="AD2" s="162"/>
      <c r="AE2" s="162"/>
      <c r="AF2" s="162"/>
      <c r="AG2" s="162"/>
    </row>
    <row r="3" spans="1:33" s="155" customFormat="1" ht="19.5" customHeight="1" x14ac:dyDescent="0.2">
      <c r="A3" s="163" t="str">
        <f>Фінансування!A9</f>
        <v>Назва проєкту: Opera UA 2021</v>
      </c>
      <c r="B3" s="158"/>
      <c r="C3" s="157"/>
      <c r="D3" s="159"/>
      <c r="E3" s="160"/>
      <c r="F3" s="160"/>
      <c r="G3" s="160"/>
      <c r="H3" s="160"/>
      <c r="I3" s="160"/>
      <c r="J3" s="160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165"/>
      <c r="Y3" s="165"/>
      <c r="Z3" s="165"/>
      <c r="AA3" s="202"/>
      <c r="AB3" s="162"/>
      <c r="AC3" s="162"/>
      <c r="AD3" s="162"/>
      <c r="AE3" s="162"/>
      <c r="AF3" s="162"/>
      <c r="AG3" s="162"/>
    </row>
    <row r="4" spans="1:33" s="155" customFormat="1" ht="19.5" customHeight="1" x14ac:dyDescent="0.2">
      <c r="A4" s="163" t="str">
        <f>Фінансування!A10</f>
        <v>Дата початку проєкту:             06.2021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203"/>
      <c r="AB4" s="162"/>
      <c r="AC4" s="162"/>
      <c r="AD4" s="162"/>
      <c r="AE4" s="162"/>
      <c r="AF4" s="162"/>
      <c r="AG4" s="162"/>
    </row>
    <row r="5" spans="1:33" s="155" customFormat="1" ht="19.5" customHeight="1" x14ac:dyDescent="0.2">
      <c r="A5" s="163" t="str">
        <f>Фінансування!A11</f>
        <v>Дата завершення проєкту:    30.10.2021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203"/>
      <c r="AB5" s="162"/>
      <c r="AC5" s="162"/>
      <c r="AD5" s="162"/>
      <c r="AE5" s="162"/>
      <c r="AF5" s="162"/>
      <c r="AG5" s="162"/>
    </row>
    <row r="6" spans="1:33" thickBot="1" x14ac:dyDescent="0.25">
      <c r="A6" s="3"/>
      <c r="B6" s="16"/>
      <c r="C6" s="17"/>
      <c r="D6" s="18"/>
      <c r="E6" s="19"/>
      <c r="F6" s="19"/>
      <c r="G6" s="19"/>
      <c r="H6" s="19"/>
      <c r="I6" s="19"/>
      <c r="J6" s="19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  <c r="X6" s="22"/>
      <c r="Y6" s="22"/>
      <c r="Z6" s="22"/>
      <c r="AA6" s="204"/>
      <c r="AB6" s="1"/>
      <c r="AC6" s="1"/>
      <c r="AD6" s="1"/>
      <c r="AE6" s="1"/>
      <c r="AF6" s="1"/>
      <c r="AG6" s="1"/>
    </row>
    <row r="7" spans="1:33" ht="26.25" customHeight="1" thickBot="1" x14ac:dyDescent="0.25">
      <c r="A7" s="436" t="s">
        <v>194</v>
      </c>
      <c r="B7" s="439" t="s">
        <v>5</v>
      </c>
      <c r="C7" s="442" t="s">
        <v>6</v>
      </c>
      <c r="D7" s="445" t="s">
        <v>7</v>
      </c>
      <c r="E7" s="409" t="s">
        <v>8</v>
      </c>
      <c r="F7" s="410"/>
      <c r="G7" s="410"/>
      <c r="H7" s="410"/>
      <c r="I7" s="410"/>
      <c r="J7" s="411"/>
      <c r="K7" s="409" t="s">
        <v>183</v>
      </c>
      <c r="L7" s="410"/>
      <c r="M7" s="410"/>
      <c r="N7" s="410"/>
      <c r="O7" s="410"/>
      <c r="P7" s="411"/>
      <c r="Q7" s="409" t="s">
        <v>184</v>
      </c>
      <c r="R7" s="410"/>
      <c r="S7" s="410"/>
      <c r="T7" s="410"/>
      <c r="U7" s="410"/>
      <c r="V7" s="411"/>
      <c r="W7" s="418" t="s">
        <v>196</v>
      </c>
      <c r="X7" s="419"/>
      <c r="Y7" s="419"/>
      <c r="Z7" s="420"/>
      <c r="AA7" s="415" t="s">
        <v>243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37"/>
      <c r="B8" s="440"/>
      <c r="C8" s="443"/>
      <c r="D8" s="446"/>
      <c r="E8" s="412" t="s">
        <v>9</v>
      </c>
      <c r="F8" s="413"/>
      <c r="G8" s="414"/>
      <c r="H8" s="412" t="s">
        <v>195</v>
      </c>
      <c r="I8" s="413"/>
      <c r="J8" s="414"/>
      <c r="K8" s="412" t="s">
        <v>9</v>
      </c>
      <c r="L8" s="413"/>
      <c r="M8" s="414"/>
      <c r="N8" s="412" t="s">
        <v>195</v>
      </c>
      <c r="O8" s="413"/>
      <c r="P8" s="414"/>
      <c r="Q8" s="412" t="s">
        <v>9</v>
      </c>
      <c r="R8" s="413"/>
      <c r="S8" s="414"/>
      <c r="T8" s="412" t="s">
        <v>195</v>
      </c>
      <c r="U8" s="413"/>
      <c r="V8" s="414"/>
      <c r="W8" s="421" t="s">
        <v>200</v>
      </c>
      <c r="X8" s="421" t="s">
        <v>201</v>
      </c>
      <c r="Y8" s="418" t="s">
        <v>197</v>
      </c>
      <c r="Z8" s="420"/>
      <c r="AA8" s="416"/>
      <c r="AB8" s="1"/>
      <c r="AC8" s="1"/>
      <c r="AD8" s="1"/>
      <c r="AE8" s="1"/>
      <c r="AF8" s="1"/>
      <c r="AG8" s="1"/>
    </row>
    <row r="9" spans="1:33" ht="30" customHeight="1" thickBot="1" x14ac:dyDescent="0.25">
      <c r="A9" s="438"/>
      <c r="B9" s="441"/>
      <c r="C9" s="444"/>
      <c r="D9" s="447"/>
      <c r="E9" s="23" t="s">
        <v>10</v>
      </c>
      <c r="F9" s="24" t="s">
        <v>11</v>
      </c>
      <c r="G9" s="198" t="s">
        <v>192</v>
      </c>
      <c r="H9" s="23" t="s">
        <v>10</v>
      </c>
      <c r="I9" s="24" t="s">
        <v>11</v>
      </c>
      <c r="J9" s="258" t="s">
        <v>239</v>
      </c>
      <c r="K9" s="23" t="s">
        <v>10</v>
      </c>
      <c r="L9" s="24" t="s">
        <v>12</v>
      </c>
      <c r="M9" s="258" t="s">
        <v>235</v>
      </c>
      <c r="N9" s="23" t="s">
        <v>10</v>
      </c>
      <c r="O9" s="24" t="s">
        <v>12</v>
      </c>
      <c r="P9" s="258" t="s">
        <v>236</v>
      </c>
      <c r="Q9" s="23" t="s">
        <v>10</v>
      </c>
      <c r="R9" s="24" t="s">
        <v>12</v>
      </c>
      <c r="S9" s="258" t="s">
        <v>237</v>
      </c>
      <c r="T9" s="23" t="s">
        <v>10</v>
      </c>
      <c r="U9" s="24" t="s">
        <v>12</v>
      </c>
      <c r="V9" s="258" t="s">
        <v>238</v>
      </c>
      <c r="W9" s="422"/>
      <c r="X9" s="422"/>
      <c r="Y9" s="232" t="s">
        <v>198</v>
      </c>
      <c r="Z9" s="233" t="s">
        <v>199</v>
      </c>
      <c r="AA9" s="417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5">
        <v>1</v>
      </c>
      <c r="B10" s="25">
        <v>2</v>
      </c>
      <c r="C10" s="26">
        <v>3</v>
      </c>
      <c r="D10" s="26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05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305" t="s">
        <v>13</v>
      </c>
      <c r="B11" s="306"/>
      <c r="C11" s="307" t="s">
        <v>14</v>
      </c>
      <c r="D11" s="308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10"/>
      <c r="X11" s="310"/>
      <c r="Y11" s="310"/>
      <c r="Z11" s="310"/>
      <c r="AA11" s="311"/>
      <c r="AB11" s="28"/>
      <c r="AC11" s="28"/>
      <c r="AD11" s="28"/>
      <c r="AE11" s="28"/>
      <c r="AF11" s="28"/>
      <c r="AG11" s="28"/>
    </row>
    <row r="12" spans="1:33" ht="30" customHeight="1" thickBot="1" x14ac:dyDescent="0.25">
      <c r="A12" s="29" t="s">
        <v>15</v>
      </c>
      <c r="B12" s="30">
        <v>1</v>
      </c>
      <c r="C12" s="166" t="s">
        <v>188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  <c r="X12" s="33"/>
      <c r="Y12" s="33"/>
      <c r="Z12" s="33"/>
      <c r="AA12" s="206"/>
      <c r="AB12" s="4"/>
      <c r="AC12" s="5"/>
      <c r="AD12" s="5"/>
      <c r="AE12" s="5"/>
      <c r="AF12" s="5"/>
      <c r="AG12" s="5"/>
    </row>
    <row r="13" spans="1:33" ht="30" customHeight="1" x14ac:dyDescent="0.2">
      <c r="A13" s="34" t="s">
        <v>16</v>
      </c>
      <c r="B13" s="35" t="s">
        <v>17</v>
      </c>
      <c r="C13" s="167" t="s">
        <v>189</v>
      </c>
      <c r="D13" s="37"/>
      <c r="E13" s="38">
        <f>SUM(E14:E14)</f>
        <v>4.5</v>
      </c>
      <c r="F13" s="39"/>
      <c r="G13" s="40">
        <f>SUM(G14:G14)</f>
        <v>67500</v>
      </c>
      <c r="H13" s="38">
        <f>SUM(H14:H14)</f>
        <v>4.5</v>
      </c>
      <c r="I13" s="39"/>
      <c r="J13" s="40">
        <f>SUM(J14:J14)</f>
        <v>67500</v>
      </c>
      <c r="K13" s="38">
        <f>SUM(K14:K14)</f>
        <v>0</v>
      </c>
      <c r="L13" s="39"/>
      <c r="M13" s="40">
        <f>SUM(M14:M14)</f>
        <v>0</v>
      </c>
      <c r="N13" s="38">
        <f>SUM(N14:N14)</f>
        <v>0</v>
      </c>
      <c r="O13" s="39"/>
      <c r="P13" s="40">
        <f>SUM(P14:P14)</f>
        <v>0</v>
      </c>
      <c r="Q13" s="38">
        <f>SUM(Q14:Q14)</f>
        <v>0</v>
      </c>
      <c r="R13" s="39"/>
      <c r="S13" s="40">
        <f>SUM(S14:S14)</f>
        <v>0</v>
      </c>
      <c r="T13" s="38">
        <f>SUM(T14:T14)</f>
        <v>0</v>
      </c>
      <c r="U13" s="39"/>
      <c r="V13" s="40">
        <f>SUM(V14:V14)</f>
        <v>0</v>
      </c>
      <c r="W13" s="40">
        <f>SUM(W14:W14)</f>
        <v>67500</v>
      </c>
      <c r="X13" s="40">
        <f>SUM(X14:X14)</f>
        <v>67500</v>
      </c>
      <c r="Y13" s="41">
        <f>W13-X13</f>
        <v>0</v>
      </c>
      <c r="Z13" s="236">
        <f>Y13/W13</f>
        <v>0</v>
      </c>
      <c r="AA13" s="207"/>
      <c r="AB13" s="42"/>
      <c r="AC13" s="42"/>
      <c r="AD13" s="42"/>
      <c r="AE13" s="42"/>
      <c r="AF13" s="42"/>
      <c r="AG13" s="42"/>
    </row>
    <row r="14" spans="1:33" ht="30" customHeight="1" thickBot="1" x14ac:dyDescent="0.25">
      <c r="A14" s="43" t="s">
        <v>18</v>
      </c>
      <c r="B14" s="44" t="s">
        <v>19</v>
      </c>
      <c r="C14" s="304" t="s">
        <v>244</v>
      </c>
      <c r="D14" s="293" t="s">
        <v>21</v>
      </c>
      <c r="E14" s="290">
        <v>4.5</v>
      </c>
      <c r="F14" s="289">
        <v>15000</v>
      </c>
      <c r="G14" s="287">
        <f t="shared" ref="G14" si="0">E14*F14</f>
        <v>67500</v>
      </c>
      <c r="H14" s="290">
        <v>4.5</v>
      </c>
      <c r="I14" s="289">
        <v>15000</v>
      </c>
      <c r="J14" s="287">
        <f t="shared" ref="J14" si="1">H14*I14</f>
        <v>67500</v>
      </c>
      <c r="K14" s="47"/>
      <c r="L14" s="48"/>
      <c r="M14" s="49">
        <f t="shared" ref="M14" si="2">K14*L14</f>
        <v>0</v>
      </c>
      <c r="N14" s="47"/>
      <c r="O14" s="48"/>
      <c r="P14" s="49">
        <f t="shared" ref="P14" si="3">N14*O14</f>
        <v>0</v>
      </c>
      <c r="Q14" s="47"/>
      <c r="R14" s="48"/>
      <c r="S14" s="49">
        <f t="shared" ref="S14" si="4">Q14*R14</f>
        <v>0</v>
      </c>
      <c r="T14" s="47"/>
      <c r="U14" s="48"/>
      <c r="V14" s="49">
        <f t="shared" ref="V14" si="5">T14*U14</f>
        <v>0</v>
      </c>
      <c r="W14" s="50">
        <f>G14+M14+S14</f>
        <v>67500</v>
      </c>
      <c r="X14" s="234">
        <f t="shared" ref="X14:X28" si="6">J14+P14+V14</f>
        <v>67500</v>
      </c>
      <c r="Y14" s="234">
        <f t="shared" ref="Y14:Y56" si="7">W14-X14</f>
        <v>0</v>
      </c>
      <c r="Z14" s="242">
        <f>Y14/W14</f>
        <v>0</v>
      </c>
      <c r="AA14" s="200"/>
      <c r="AB14" s="51"/>
      <c r="AC14" s="52"/>
      <c r="AD14" s="52"/>
      <c r="AE14" s="52"/>
      <c r="AF14" s="52"/>
      <c r="AG14" s="52"/>
    </row>
    <row r="15" spans="1:33" ht="30" customHeight="1" x14ac:dyDescent="0.2">
      <c r="A15" s="34" t="s">
        <v>16</v>
      </c>
      <c r="B15" s="35" t="s">
        <v>22</v>
      </c>
      <c r="C15" s="59" t="s">
        <v>23</v>
      </c>
      <c r="D15" s="60"/>
      <c r="E15" s="61">
        <f>SUM(E16:E16)</f>
        <v>0</v>
      </c>
      <c r="F15" s="62"/>
      <c r="G15" s="63">
        <f>SUM(G16:G16)</f>
        <v>0</v>
      </c>
      <c r="H15" s="61">
        <f>SUM(H16:H16)</f>
        <v>0</v>
      </c>
      <c r="I15" s="62"/>
      <c r="J15" s="63">
        <f>SUM(J16:J16)</f>
        <v>0</v>
      </c>
      <c r="K15" s="61">
        <f>SUM(K16:K16)</f>
        <v>0</v>
      </c>
      <c r="L15" s="62"/>
      <c r="M15" s="63">
        <f>SUM(M16:M16)</f>
        <v>0</v>
      </c>
      <c r="N15" s="61">
        <f>SUM(N16:N16)</f>
        <v>0</v>
      </c>
      <c r="O15" s="62"/>
      <c r="P15" s="63">
        <f>SUM(P16:P16)</f>
        <v>0</v>
      </c>
      <c r="Q15" s="61">
        <f>SUM(Q16:Q16)</f>
        <v>0</v>
      </c>
      <c r="R15" s="62"/>
      <c r="S15" s="63">
        <f>SUM(S16:S16)</f>
        <v>0</v>
      </c>
      <c r="T15" s="61">
        <f>SUM(T16:T16)</f>
        <v>0</v>
      </c>
      <c r="U15" s="62"/>
      <c r="V15" s="63">
        <f>SUM(V16:V16)</f>
        <v>0</v>
      </c>
      <c r="W15" s="63">
        <f>SUM(W16:W16)</f>
        <v>0</v>
      </c>
      <c r="X15" s="285">
        <f>SUM(X16:X16)</f>
        <v>0</v>
      </c>
      <c r="Y15" s="285">
        <f t="shared" si="7"/>
        <v>0</v>
      </c>
      <c r="Z15" s="285" t="e">
        <f>Y15/W15</f>
        <v>#DIV/0!</v>
      </c>
      <c r="AA15" s="209"/>
      <c r="AB15" s="42"/>
      <c r="AC15" s="42"/>
      <c r="AD15" s="42"/>
      <c r="AE15" s="42"/>
      <c r="AF15" s="42"/>
      <c r="AG15" s="42"/>
    </row>
    <row r="16" spans="1:33" ht="30" customHeight="1" thickBot="1" x14ac:dyDescent="0.25">
      <c r="A16" s="43" t="s">
        <v>18</v>
      </c>
      <c r="B16" s="44" t="s">
        <v>24</v>
      </c>
      <c r="C16" s="45" t="s">
        <v>20</v>
      </c>
      <c r="D16" s="46" t="s">
        <v>21</v>
      </c>
      <c r="E16" s="47"/>
      <c r="F16" s="48"/>
      <c r="G16" s="49">
        <f t="shared" ref="G16" si="8">E16*F16</f>
        <v>0</v>
      </c>
      <c r="H16" s="47"/>
      <c r="I16" s="48"/>
      <c r="J16" s="49">
        <f t="shared" ref="J16" si="9">H16*I16</f>
        <v>0</v>
      </c>
      <c r="K16" s="47"/>
      <c r="L16" s="48"/>
      <c r="M16" s="49">
        <f t="shared" ref="M16" si="10">K16*L16</f>
        <v>0</v>
      </c>
      <c r="N16" s="47"/>
      <c r="O16" s="48"/>
      <c r="P16" s="49">
        <f t="shared" ref="P16" si="11">N16*O16</f>
        <v>0</v>
      </c>
      <c r="Q16" s="47"/>
      <c r="R16" s="48"/>
      <c r="S16" s="49">
        <f t="shared" ref="S16" si="12">Q16*R16</f>
        <v>0</v>
      </c>
      <c r="T16" s="47"/>
      <c r="U16" s="48"/>
      <c r="V16" s="49">
        <f t="shared" ref="V16" si="13">T16*U16</f>
        <v>0</v>
      </c>
      <c r="W16" s="50">
        <f>G16+M16+S16</f>
        <v>0</v>
      </c>
      <c r="X16" s="234">
        <f t="shared" si="6"/>
        <v>0</v>
      </c>
      <c r="Y16" s="234">
        <f t="shared" si="7"/>
        <v>0</v>
      </c>
      <c r="Z16" s="242" t="e">
        <f t="shared" ref="Z16:Z30" si="14">Y16/W16</f>
        <v>#DIV/0!</v>
      </c>
      <c r="AA16" s="200"/>
      <c r="AB16" s="52"/>
      <c r="AC16" s="52"/>
      <c r="AD16" s="52"/>
      <c r="AE16" s="52"/>
      <c r="AF16" s="52"/>
      <c r="AG16" s="52"/>
    </row>
    <row r="17" spans="1:33" ht="30" customHeight="1" x14ac:dyDescent="0.2">
      <c r="A17" s="34" t="s">
        <v>16</v>
      </c>
      <c r="B17" s="35" t="s">
        <v>25</v>
      </c>
      <c r="C17" s="70" t="s">
        <v>26</v>
      </c>
      <c r="D17" s="60"/>
      <c r="E17" s="61">
        <f>SUM(E18:E24)</f>
        <v>20.5</v>
      </c>
      <c r="F17" s="62"/>
      <c r="G17" s="63">
        <f>SUM(G18:G24)</f>
        <v>227500</v>
      </c>
      <c r="H17" s="61">
        <f>SUM(H18:H24)</f>
        <v>20.5</v>
      </c>
      <c r="I17" s="62"/>
      <c r="J17" s="63">
        <f>SUM(J18:J24)</f>
        <v>227500</v>
      </c>
      <c r="K17" s="61">
        <f>SUM(K18:K24)</f>
        <v>0</v>
      </c>
      <c r="L17" s="62"/>
      <c r="M17" s="63">
        <f>SUM(M18:M24)</f>
        <v>0</v>
      </c>
      <c r="N17" s="61">
        <f>SUM(N18:N24)</f>
        <v>0</v>
      </c>
      <c r="O17" s="62"/>
      <c r="P17" s="63">
        <f>SUM(P18:P24)</f>
        <v>0</v>
      </c>
      <c r="Q17" s="61">
        <f>SUM(Q18:Q24)</f>
        <v>0</v>
      </c>
      <c r="R17" s="62"/>
      <c r="S17" s="63">
        <f>SUM(S18:S24)</f>
        <v>0</v>
      </c>
      <c r="T17" s="61">
        <f>SUM(T18:T24)</f>
        <v>0</v>
      </c>
      <c r="U17" s="62"/>
      <c r="V17" s="63">
        <f>SUM(V18:V24)</f>
        <v>0</v>
      </c>
      <c r="W17" s="63">
        <f>SUM(W18:W24)</f>
        <v>227500</v>
      </c>
      <c r="X17" s="63">
        <f>SUM(X18:X24)</f>
        <v>227500</v>
      </c>
      <c r="Y17" s="41">
        <f t="shared" si="7"/>
        <v>0</v>
      </c>
      <c r="Z17" s="236">
        <f>Y17/W17</f>
        <v>0</v>
      </c>
      <c r="AA17" s="209"/>
      <c r="AB17" s="42"/>
      <c r="AC17" s="42"/>
      <c r="AD17" s="42"/>
      <c r="AE17" s="42"/>
      <c r="AF17" s="42"/>
      <c r="AG17" s="42"/>
    </row>
    <row r="18" spans="1:33" s="151" customFormat="1" ht="30" customHeight="1" x14ac:dyDescent="0.2">
      <c r="A18" s="43" t="s">
        <v>18</v>
      </c>
      <c r="B18" s="44" t="s">
        <v>27</v>
      </c>
      <c r="C18" s="304" t="s">
        <v>245</v>
      </c>
      <c r="D18" s="293" t="s">
        <v>21</v>
      </c>
      <c r="E18" s="290">
        <v>4.5</v>
      </c>
      <c r="F18" s="289">
        <v>15000</v>
      </c>
      <c r="G18" s="287">
        <f t="shared" ref="G18:G24" si="15">E18*F18</f>
        <v>67500</v>
      </c>
      <c r="H18" s="290">
        <v>4.5</v>
      </c>
      <c r="I18" s="289">
        <v>15000</v>
      </c>
      <c r="J18" s="287">
        <f t="shared" ref="J18:J24" si="16">H18*I18</f>
        <v>67500</v>
      </c>
      <c r="K18" s="47"/>
      <c r="L18" s="48"/>
      <c r="M18" s="49">
        <f t="shared" ref="M18:M24" si="17">K18*L18</f>
        <v>0</v>
      </c>
      <c r="N18" s="47"/>
      <c r="O18" s="48"/>
      <c r="P18" s="49">
        <f t="shared" ref="P18:P24" si="18">N18*O18</f>
        <v>0</v>
      </c>
      <c r="Q18" s="47"/>
      <c r="R18" s="48"/>
      <c r="S18" s="49">
        <f t="shared" ref="S18:S24" si="19">Q18*R18</f>
        <v>0</v>
      </c>
      <c r="T18" s="47"/>
      <c r="U18" s="48"/>
      <c r="V18" s="49">
        <f t="shared" ref="V18:V24" si="20">T18*U18</f>
        <v>0</v>
      </c>
      <c r="W18" s="50">
        <f t="shared" ref="W18:W28" si="21">G18+M18+S18</f>
        <v>67500</v>
      </c>
      <c r="X18" s="234">
        <f t="shared" si="6"/>
        <v>67500</v>
      </c>
      <c r="Y18" s="234">
        <f t="shared" si="7"/>
        <v>0</v>
      </c>
      <c r="Z18" s="242">
        <f t="shared" si="14"/>
        <v>0</v>
      </c>
      <c r="AA18" s="200"/>
      <c r="AB18" s="52"/>
      <c r="AC18" s="52"/>
      <c r="AD18" s="52"/>
      <c r="AE18" s="52"/>
      <c r="AF18" s="52"/>
      <c r="AG18" s="52"/>
    </row>
    <row r="19" spans="1:33" s="259" customFormat="1" ht="30" customHeight="1" x14ac:dyDescent="0.2">
      <c r="A19" s="43" t="s">
        <v>18</v>
      </c>
      <c r="B19" s="44" t="s">
        <v>29</v>
      </c>
      <c r="C19" s="304" t="s">
        <v>246</v>
      </c>
      <c r="D19" s="293" t="s">
        <v>21</v>
      </c>
      <c r="E19" s="290">
        <v>4</v>
      </c>
      <c r="F19" s="289">
        <v>10000</v>
      </c>
      <c r="G19" s="287">
        <f t="shared" si="15"/>
        <v>40000</v>
      </c>
      <c r="H19" s="290">
        <v>4</v>
      </c>
      <c r="I19" s="289">
        <v>10000</v>
      </c>
      <c r="J19" s="287">
        <f t="shared" si="16"/>
        <v>40000</v>
      </c>
      <c r="K19" s="47"/>
      <c r="L19" s="48"/>
      <c r="M19" s="49">
        <f t="shared" si="17"/>
        <v>0</v>
      </c>
      <c r="N19" s="47"/>
      <c r="O19" s="48"/>
      <c r="P19" s="49">
        <f t="shared" si="18"/>
        <v>0</v>
      </c>
      <c r="Q19" s="47"/>
      <c r="R19" s="48"/>
      <c r="S19" s="49">
        <f t="shared" si="19"/>
        <v>0</v>
      </c>
      <c r="T19" s="47"/>
      <c r="U19" s="48"/>
      <c r="V19" s="49">
        <f t="shared" si="20"/>
        <v>0</v>
      </c>
      <c r="W19" s="50">
        <f t="shared" si="21"/>
        <v>40000</v>
      </c>
      <c r="X19" s="234">
        <f t="shared" si="6"/>
        <v>40000</v>
      </c>
      <c r="Y19" s="234">
        <f t="shared" si="7"/>
        <v>0</v>
      </c>
      <c r="Z19" s="242">
        <f t="shared" si="14"/>
        <v>0</v>
      </c>
      <c r="AA19" s="200"/>
      <c r="AB19" s="52"/>
      <c r="AC19" s="52"/>
      <c r="AD19" s="52"/>
      <c r="AE19" s="52"/>
      <c r="AF19" s="52"/>
      <c r="AG19" s="52"/>
    </row>
    <row r="20" spans="1:33" s="259" customFormat="1" ht="30" customHeight="1" x14ac:dyDescent="0.2">
      <c r="A20" s="43" t="s">
        <v>18</v>
      </c>
      <c r="B20" s="44" t="s">
        <v>30</v>
      </c>
      <c r="C20" s="304" t="s">
        <v>247</v>
      </c>
      <c r="D20" s="293" t="s">
        <v>21</v>
      </c>
      <c r="E20" s="290">
        <v>3</v>
      </c>
      <c r="F20" s="289">
        <v>10000</v>
      </c>
      <c r="G20" s="287">
        <f t="shared" si="15"/>
        <v>30000</v>
      </c>
      <c r="H20" s="290">
        <v>3</v>
      </c>
      <c r="I20" s="289">
        <v>10000</v>
      </c>
      <c r="J20" s="287">
        <f t="shared" si="16"/>
        <v>30000</v>
      </c>
      <c r="K20" s="47"/>
      <c r="L20" s="48"/>
      <c r="M20" s="49">
        <f t="shared" si="17"/>
        <v>0</v>
      </c>
      <c r="N20" s="47"/>
      <c r="O20" s="48"/>
      <c r="P20" s="49">
        <f t="shared" si="18"/>
        <v>0</v>
      </c>
      <c r="Q20" s="47"/>
      <c r="R20" s="48"/>
      <c r="S20" s="49">
        <f t="shared" si="19"/>
        <v>0</v>
      </c>
      <c r="T20" s="47"/>
      <c r="U20" s="48"/>
      <c r="V20" s="49">
        <f t="shared" si="20"/>
        <v>0</v>
      </c>
      <c r="W20" s="50">
        <f t="shared" si="21"/>
        <v>30000</v>
      </c>
      <c r="X20" s="234">
        <f t="shared" si="6"/>
        <v>30000</v>
      </c>
      <c r="Y20" s="234">
        <f t="shared" si="7"/>
        <v>0</v>
      </c>
      <c r="Z20" s="242">
        <f t="shared" si="14"/>
        <v>0</v>
      </c>
      <c r="AA20" s="200"/>
      <c r="AB20" s="52"/>
      <c r="AC20" s="52"/>
      <c r="AD20" s="52"/>
      <c r="AE20" s="52"/>
      <c r="AF20" s="52"/>
      <c r="AG20" s="52"/>
    </row>
    <row r="21" spans="1:33" s="259" customFormat="1" ht="30" customHeight="1" x14ac:dyDescent="0.2">
      <c r="A21" s="43" t="s">
        <v>18</v>
      </c>
      <c r="B21" s="44" t="s">
        <v>251</v>
      </c>
      <c r="C21" s="304" t="s">
        <v>248</v>
      </c>
      <c r="D21" s="293" t="s">
        <v>21</v>
      </c>
      <c r="E21" s="290">
        <v>3</v>
      </c>
      <c r="F21" s="289">
        <v>10000</v>
      </c>
      <c r="G21" s="287">
        <f t="shared" si="15"/>
        <v>30000</v>
      </c>
      <c r="H21" s="290">
        <v>3</v>
      </c>
      <c r="I21" s="289">
        <v>10000</v>
      </c>
      <c r="J21" s="287">
        <f t="shared" si="16"/>
        <v>30000</v>
      </c>
      <c r="K21" s="47"/>
      <c r="L21" s="48"/>
      <c r="M21" s="49">
        <f t="shared" si="17"/>
        <v>0</v>
      </c>
      <c r="N21" s="47"/>
      <c r="O21" s="48"/>
      <c r="P21" s="49">
        <f t="shared" si="18"/>
        <v>0</v>
      </c>
      <c r="Q21" s="47"/>
      <c r="R21" s="48"/>
      <c r="S21" s="49">
        <f t="shared" si="19"/>
        <v>0</v>
      </c>
      <c r="T21" s="47"/>
      <c r="U21" s="48"/>
      <c r="V21" s="49">
        <f t="shared" si="20"/>
        <v>0</v>
      </c>
      <c r="W21" s="50">
        <f t="shared" si="21"/>
        <v>30000</v>
      </c>
      <c r="X21" s="234">
        <f t="shared" si="6"/>
        <v>30000</v>
      </c>
      <c r="Y21" s="234">
        <f t="shared" si="7"/>
        <v>0</v>
      </c>
      <c r="Z21" s="242">
        <f t="shared" si="14"/>
        <v>0</v>
      </c>
      <c r="AA21" s="200"/>
      <c r="AB21" s="52"/>
      <c r="AC21" s="52"/>
      <c r="AD21" s="52"/>
      <c r="AE21" s="52"/>
      <c r="AF21" s="52"/>
      <c r="AG21" s="52"/>
    </row>
    <row r="22" spans="1:33" s="259" customFormat="1" ht="30" customHeight="1" x14ac:dyDescent="0.2">
      <c r="A22" s="43" t="s">
        <v>18</v>
      </c>
      <c r="B22" s="44" t="s">
        <v>252</v>
      </c>
      <c r="C22" s="304" t="s">
        <v>249</v>
      </c>
      <c r="D22" s="293" t="s">
        <v>21</v>
      </c>
      <c r="E22" s="290">
        <v>3</v>
      </c>
      <c r="F22" s="289">
        <v>10000</v>
      </c>
      <c r="G22" s="287">
        <f t="shared" si="15"/>
        <v>30000</v>
      </c>
      <c r="H22" s="290">
        <v>3</v>
      </c>
      <c r="I22" s="289">
        <v>10000</v>
      </c>
      <c r="J22" s="287">
        <f t="shared" si="16"/>
        <v>30000</v>
      </c>
      <c r="K22" s="47"/>
      <c r="L22" s="48"/>
      <c r="M22" s="49">
        <f t="shared" si="17"/>
        <v>0</v>
      </c>
      <c r="N22" s="47"/>
      <c r="O22" s="48"/>
      <c r="P22" s="49">
        <f t="shared" si="18"/>
        <v>0</v>
      </c>
      <c r="Q22" s="47"/>
      <c r="R22" s="48"/>
      <c r="S22" s="49">
        <f t="shared" si="19"/>
        <v>0</v>
      </c>
      <c r="T22" s="47"/>
      <c r="U22" s="48"/>
      <c r="V22" s="49">
        <f t="shared" si="20"/>
        <v>0</v>
      </c>
      <c r="W22" s="50">
        <f t="shared" si="21"/>
        <v>30000</v>
      </c>
      <c r="X22" s="234">
        <f t="shared" si="6"/>
        <v>30000</v>
      </c>
      <c r="Y22" s="234">
        <f t="shared" si="7"/>
        <v>0</v>
      </c>
      <c r="Z22" s="242">
        <f t="shared" si="14"/>
        <v>0</v>
      </c>
      <c r="AA22" s="200"/>
      <c r="AB22" s="52"/>
      <c r="AC22" s="52"/>
      <c r="AD22" s="52"/>
      <c r="AE22" s="52"/>
      <c r="AF22" s="52"/>
      <c r="AG22" s="52"/>
    </row>
    <row r="23" spans="1:33" ht="30" customHeight="1" x14ac:dyDescent="0.2">
      <c r="A23" s="43" t="s">
        <v>18</v>
      </c>
      <c r="B23" s="44" t="s">
        <v>253</v>
      </c>
      <c r="C23" s="304" t="s">
        <v>250</v>
      </c>
      <c r="D23" s="293" t="s">
        <v>21</v>
      </c>
      <c r="E23" s="290">
        <v>3</v>
      </c>
      <c r="F23" s="289">
        <v>10000</v>
      </c>
      <c r="G23" s="287">
        <f t="shared" si="15"/>
        <v>30000</v>
      </c>
      <c r="H23" s="290">
        <v>3</v>
      </c>
      <c r="I23" s="289">
        <v>10000</v>
      </c>
      <c r="J23" s="287">
        <f t="shared" si="16"/>
        <v>30000</v>
      </c>
      <c r="K23" s="47"/>
      <c r="L23" s="48"/>
      <c r="M23" s="49">
        <f t="shared" si="17"/>
        <v>0</v>
      </c>
      <c r="N23" s="47"/>
      <c r="O23" s="48"/>
      <c r="P23" s="49">
        <f t="shared" si="18"/>
        <v>0</v>
      </c>
      <c r="Q23" s="47"/>
      <c r="R23" s="48"/>
      <c r="S23" s="49">
        <f t="shared" si="19"/>
        <v>0</v>
      </c>
      <c r="T23" s="47"/>
      <c r="U23" s="48"/>
      <c r="V23" s="49">
        <f t="shared" si="20"/>
        <v>0</v>
      </c>
      <c r="W23" s="50">
        <f t="shared" si="21"/>
        <v>30000</v>
      </c>
      <c r="X23" s="234">
        <f t="shared" si="6"/>
        <v>30000</v>
      </c>
      <c r="Y23" s="234">
        <f t="shared" si="7"/>
        <v>0</v>
      </c>
      <c r="Z23" s="242">
        <f t="shared" si="14"/>
        <v>0</v>
      </c>
      <c r="AA23" s="200"/>
      <c r="AB23" s="52"/>
      <c r="AC23" s="52"/>
      <c r="AD23" s="52"/>
      <c r="AE23" s="52"/>
      <c r="AF23" s="52"/>
      <c r="AG23" s="52"/>
    </row>
    <row r="24" spans="1:33" ht="30" customHeight="1" thickBot="1" x14ac:dyDescent="0.25">
      <c r="A24" s="53" t="s">
        <v>18</v>
      </c>
      <c r="B24" s="44" t="s">
        <v>254</v>
      </c>
      <c r="C24" s="45" t="s">
        <v>28</v>
      </c>
      <c r="D24" s="224" t="s">
        <v>21</v>
      </c>
      <c r="E24" s="55"/>
      <c r="F24" s="56"/>
      <c r="G24" s="57">
        <f t="shared" si="15"/>
        <v>0</v>
      </c>
      <c r="H24" s="55"/>
      <c r="I24" s="56"/>
      <c r="J24" s="57">
        <f t="shared" si="16"/>
        <v>0</v>
      </c>
      <c r="K24" s="67"/>
      <c r="L24" s="68"/>
      <c r="M24" s="69">
        <f t="shared" si="17"/>
        <v>0</v>
      </c>
      <c r="N24" s="67"/>
      <c r="O24" s="68"/>
      <c r="P24" s="69">
        <f t="shared" si="18"/>
        <v>0</v>
      </c>
      <c r="Q24" s="67"/>
      <c r="R24" s="68"/>
      <c r="S24" s="69">
        <f t="shared" si="19"/>
        <v>0</v>
      </c>
      <c r="T24" s="67"/>
      <c r="U24" s="68"/>
      <c r="V24" s="69">
        <f t="shared" si="20"/>
        <v>0</v>
      </c>
      <c r="W24" s="58">
        <f t="shared" si="21"/>
        <v>0</v>
      </c>
      <c r="X24" s="234">
        <f t="shared" si="6"/>
        <v>0</v>
      </c>
      <c r="Y24" s="234">
        <f t="shared" si="7"/>
        <v>0</v>
      </c>
      <c r="Z24" s="242" t="e">
        <f t="shared" si="14"/>
        <v>#DIV/0!</v>
      </c>
      <c r="AA24" s="210"/>
      <c r="AB24" s="52"/>
      <c r="AC24" s="52"/>
      <c r="AD24" s="52"/>
      <c r="AE24" s="52"/>
      <c r="AF24" s="52"/>
      <c r="AG24" s="52"/>
    </row>
    <row r="25" spans="1:33" ht="30" customHeight="1" x14ac:dyDescent="0.2">
      <c r="A25" s="34" t="s">
        <v>15</v>
      </c>
      <c r="B25" s="72" t="s">
        <v>31</v>
      </c>
      <c r="C25" s="59" t="s">
        <v>32</v>
      </c>
      <c r="D25" s="60"/>
      <c r="E25" s="61">
        <f>SUM(E26:E28)</f>
        <v>295000</v>
      </c>
      <c r="F25" s="62"/>
      <c r="G25" s="63">
        <f>SUM(G26:G28)</f>
        <v>64900</v>
      </c>
      <c r="H25" s="61">
        <f>SUM(H26:H28)</f>
        <v>295000</v>
      </c>
      <c r="I25" s="62"/>
      <c r="J25" s="63">
        <f>SUM(J26:J28)</f>
        <v>64900</v>
      </c>
      <c r="K25" s="61">
        <f>SUM(K26:K28)</f>
        <v>0</v>
      </c>
      <c r="L25" s="62"/>
      <c r="M25" s="63">
        <f>SUM(M26:M28)</f>
        <v>0</v>
      </c>
      <c r="N25" s="61">
        <f>SUM(N26:N28)</f>
        <v>0</v>
      </c>
      <c r="O25" s="62"/>
      <c r="P25" s="63">
        <f>SUM(P26:P28)</f>
        <v>0</v>
      </c>
      <c r="Q25" s="61">
        <f>SUM(Q26:Q28)</f>
        <v>0</v>
      </c>
      <c r="R25" s="62"/>
      <c r="S25" s="63">
        <f>SUM(S26:S28)</f>
        <v>0</v>
      </c>
      <c r="T25" s="61">
        <f>SUM(T26:T28)</f>
        <v>0</v>
      </c>
      <c r="U25" s="62"/>
      <c r="V25" s="63">
        <f>SUM(V26:V28)</f>
        <v>0</v>
      </c>
      <c r="W25" s="63">
        <f>SUM(W26:W28)</f>
        <v>64900</v>
      </c>
      <c r="X25" s="63">
        <f>SUM(X26:X28)</f>
        <v>64900</v>
      </c>
      <c r="Y25" s="41">
        <f t="shared" si="7"/>
        <v>0</v>
      </c>
      <c r="Z25" s="236">
        <f>Y25/W25</f>
        <v>0</v>
      </c>
      <c r="AA25" s="209"/>
      <c r="AB25" s="5"/>
      <c r="AC25" s="5"/>
      <c r="AD25" s="5"/>
      <c r="AE25" s="5"/>
      <c r="AF25" s="5"/>
      <c r="AG25" s="5"/>
    </row>
    <row r="26" spans="1:33" ht="30" customHeight="1" x14ac:dyDescent="0.2">
      <c r="A26" s="73" t="s">
        <v>18</v>
      </c>
      <c r="B26" s="74" t="s">
        <v>33</v>
      </c>
      <c r="C26" s="45" t="s">
        <v>34</v>
      </c>
      <c r="D26" s="75"/>
      <c r="E26" s="76">
        <f>G13</f>
        <v>67500</v>
      </c>
      <c r="F26" s="77">
        <v>0.22</v>
      </c>
      <c r="G26" s="78">
        <f t="shared" ref="G26:G28" si="22">E26*F26</f>
        <v>14850</v>
      </c>
      <c r="H26" s="76">
        <f>J13</f>
        <v>67500</v>
      </c>
      <c r="I26" s="77">
        <v>0.22</v>
      </c>
      <c r="J26" s="78">
        <f t="shared" ref="J26:J28" si="23">H26*I26</f>
        <v>14850</v>
      </c>
      <c r="K26" s="76">
        <f>M13</f>
        <v>0</v>
      </c>
      <c r="L26" s="77">
        <v>0.22</v>
      </c>
      <c r="M26" s="78">
        <f t="shared" ref="M26:M28" si="24">K26*L26</f>
        <v>0</v>
      </c>
      <c r="N26" s="76">
        <f>P13</f>
        <v>0</v>
      </c>
      <c r="O26" s="77">
        <v>0.22</v>
      </c>
      <c r="P26" s="78">
        <f t="shared" ref="P26:P28" si="25">N26*O26</f>
        <v>0</v>
      </c>
      <c r="Q26" s="76">
        <f>S13</f>
        <v>0</v>
      </c>
      <c r="R26" s="77">
        <v>0.22</v>
      </c>
      <c r="S26" s="78">
        <f t="shared" ref="S26:S28" si="26">Q26*R26</f>
        <v>0</v>
      </c>
      <c r="T26" s="76">
        <f>V13</f>
        <v>0</v>
      </c>
      <c r="U26" s="77">
        <v>0.22</v>
      </c>
      <c r="V26" s="78">
        <f t="shared" ref="V26:V28" si="27">T26*U26</f>
        <v>0</v>
      </c>
      <c r="W26" s="79">
        <f>G26+M26+S26</f>
        <v>14850</v>
      </c>
      <c r="X26" s="234">
        <f>J26+P26+V26</f>
        <v>14850</v>
      </c>
      <c r="Y26" s="234">
        <f t="shared" si="7"/>
        <v>0</v>
      </c>
      <c r="Z26" s="242">
        <f t="shared" si="14"/>
        <v>0</v>
      </c>
      <c r="AA26" s="211"/>
      <c r="AB26" s="51"/>
      <c r="AC26" s="52"/>
      <c r="AD26" s="52"/>
      <c r="AE26" s="52"/>
      <c r="AF26" s="52"/>
      <c r="AG26" s="52"/>
    </row>
    <row r="27" spans="1:33" ht="30" customHeight="1" x14ac:dyDescent="0.2">
      <c r="A27" s="43" t="s">
        <v>18</v>
      </c>
      <c r="B27" s="44" t="s">
        <v>35</v>
      </c>
      <c r="C27" s="45" t="s">
        <v>36</v>
      </c>
      <c r="D27" s="46"/>
      <c r="E27" s="47">
        <f>G15</f>
        <v>0</v>
      </c>
      <c r="F27" s="48">
        <v>0.22</v>
      </c>
      <c r="G27" s="49">
        <f t="shared" si="22"/>
        <v>0</v>
      </c>
      <c r="H27" s="47">
        <f>J15</f>
        <v>0</v>
      </c>
      <c r="I27" s="48">
        <v>0.22</v>
      </c>
      <c r="J27" s="49">
        <f t="shared" si="23"/>
        <v>0</v>
      </c>
      <c r="K27" s="47">
        <f>M15</f>
        <v>0</v>
      </c>
      <c r="L27" s="48">
        <v>0.22</v>
      </c>
      <c r="M27" s="49">
        <f t="shared" si="24"/>
        <v>0</v>
      </c>
      <c r="N27" s="47">
        <f>P15</f>
        <v>0</v>
      </c>
      <c r="O27" s="48">
        <v>0.22</v>
      </c>
      <c r="P27" s="49">
        <f t="shared" si="25"/>
        <v>0</v>
      </c>
      <c r="Q27" s="47">
        <f>S15</f>
        <v>0</v>
      </c>
      <c r="R27" s="48">
        <v>0.22</v>
      </c>
      <c r="S27" s="49">
        <f t="shared" si="26"/>
        <v>0</v>
      </c>
      <c r="T27" s="47">
        <f>V15</f>
        <v>0</v>
      </c>
      <c r="U27" s="48">
        <v>0.22</v>
      </c>
      <c r="V27" s="49">
        <f t="shared" si="27"/>
        <v>0</v>
      </c>
      <c r="W27" s="50">
        <f t="shared" si="21"/>
        <v>0</v>
      </c>
      <c r="X27" s="234">
        <f t="shared" si="6"/>
        <v>0</v>
      </c>
      <c r="Y27" s="234">
        <f t="shared" si="7"/>
        <v>0</v>
      </c>
      <c r="Z27" s="242" t="e">
        <f t="shared" si="14"/>
        <v>#DIV/0!</v>
      </c>
      <c r="AA27" s="200"/>
      <c r="AB27" s="52"/>
      <c r="AC27" s="52"/>
      <c r="AD27" s="52"/>
      <c r="AE27" s="52"/>
      <c r="AF27" s="52"/>
      <c r="AG27" s="52"/>
    </row>
    <row r="28" spans="1:33" ht="30" customHeight="1" thickBot="1" x14ac:dyDescent="0.25">
      <c r="A28" s="53" t="s">
        <v>18</v>
      </c>
      <c r="B28" s="71" t="s">
        <v>37</v>
      </c>
      <c r="C28" s="80" t="s">
        <v>26</v>
      </c>
      <c r="D28" s="54"/>
      <c r="E28" s="55">
        <f>G17</f>
        <v>227500</v>
      </c>
      <c r="F28" s="56">
        <v>0.22</v>
      </c>
      <c r="G28" s="57">
        <f t="shared" si="22"/>
        <v>50050</v>
      </c>
      <c r="H28" s="55">
        <f>J17</f>
        <v>227500</v>
      </c>
      <c r="I28" s="56">
        <v>0.22</v>
      </c>
      <c r="J28" s="57">
        <f t="shared" si="23"/>
        <v>50050</v>
      </c>
      <c r="K28" s="55">
        <f>M17</f>
        <v>0</v>
      </c>
      <c r="L28" s="56">
        <v>0.22</v>
      </c>
      <c r="M28" s="57">
        <f t="shared" si="24"/>
        <v>0</v>
      </c>
      <c r="N28" s="55">
        <f>P17</f>
        <v>0</v>
      </c>
      <c r="O28" s="56">
        <v>0.22</v>
      </c>
      <c r="P28" s="57">
        <f t="shared" si="25"/>
        <v>0</v>
      </c>
      <c r="Q28" s="55">
        <f>S17</f>
        <v>0</v>
      </c>
      <c r="R28" s="56">
        <v>0.22</v>
      </c>
      <c r="S28" s="57">
        <f t="shared" si="26"/>
        <v>0</v>
      </c>
      <c r="T28" s="55">
        <f>V17</f>
        <v>0</v>
      </c>
      <c r="U28" s="56">
        <v>0.22</v>
      </c>
      <c r="V28" s="57">
        <f t="shared" si="27"/>
        <v>0</v>
      </c>
      <c r="W28" s="58">
        <f t="shared" si="21"/>
        <v>50050</v>
      </c>
      <c r="X28" s="234">
        <f t="shared" si="6"/>
        <v>50050</v>
      </c>
      <c r="Y28" s="234">
        <f t="shared" si="7"/>
        <v>0</v>
      </c>
      <c r="Z28" s="242">
        <f t="shared" si="14"/>
        <v>0</v>
      </c>
      <c r="AA28" s="208"/>
      <c r="AB28" s="52"/>
      <c r="AC28" s="52"/>
      <c r="AD28" s="52"/>
      <c r="AE28" s="52"/>
      <c r="AF28" s="52"/>
      <c r="AG28" s="52"/>
    </row>
    <row r="29" spans="1:33" ht="30" customHeight="1" x14ac:dyDescent="0.2">
      <c r="A29" s="34" t="s">
        <v>16</v>
      </c>
      <c r="B29" s="72" t="s">
        <v>38</v>
      </c>
      <c r="C29" s="59" t="s">
        <v>39</v>
      </c>
      <c r="D29" s="60"/>
      <c r="E29" s="61">
        <f>SUM(E30:E30)</f>
        <v>0</v>
      </c>
      <c r="F29" s="62"/>
      <c r="G29" s="63">
        <f>SUM(G30:G30)</f>
        <v>0</v>
      </c>
      <c r="H29" s="61">
        <f>SUM(H30:H30)</f>
        <v>0</v>
      </c>
      <c r="I29" s="62"/>
      <c r="J29" s="63">
        <f>SUM(J30:J30)</f>
        <v>0</v>
      </c>
      <c r="K29" s="61">
        <f>SUM(K30:K30)</f>
        <v>0</v>
      </c>
      <c r="L29" s="62"/>
      <c r="M29" s="63">
        <f>SUM(M30:M30)</f>
        <v>0</v>
      </c>
      <c r="N29" s="61">
        <f>SUM(N30:N30)</f>
        <v>0</v>
      </c>
      <c r="O29" s="62"/>
      <c r="P29" s="63">
        <f>SUM(P30:P30)</f>
        <v>0</v>
      </c>
      <c r="Q29" s="61">
        <f>SUM(Q30:Q30)</f>
        <v>0</v>
      </c>
      <c r="R29" s="62"/>
      <c r="S29" s="63">
        <f>SUM(S30:S30)</f>
        <v>0</v>
      </c>
      <c r="T29" s="61">
        <f>SUM(T30:T30)</f>
        <v>0</v>
      </c>
      <c r="U29" s="62"/>
      <c r="V29" s="63">
        <f>SUM(V30:V30)</f>
        <v>0</v>
      </c>
      <c r="W29" s="63">
        <f>SUM(W30:W30)</f>
        <v>0</v>
      </c>
      <c r="X29" s="63">
        <f>SUM(X30:X30)</f>
        <v>0</v>
      </c>
      <c r="Y29" s="63">
        <f t="shared" si="7"/>
        <v>0</v>
      </c>
      <c r="Z29" s="63" t="e">
        <f>Y29/W29</f>
        <v>#DIV/0!</v>
      </c>
      <c r="AA29" s="209"/>
      <c r="AB29" s="5"/>
      <c r="AC29" s="5"/>
      <c r="AD29" s="5"/>
      <c r="AE29" s="5"/>
      <c r="AF29" s="5"/>
      <c r="AG29" s="5"/>
    </row>
    <row r="30" spans="1:33" ht="30" customHeight="1" thickBot="1" x14ac:dyDescent="0.25">
      <c r="A30" s="43" t="s">
        <v>18</v>
      </c>
      <c r="B30" s="74" t="s">
        <v>40</v>
      </c>
      <c r="C30" s="45" t="s">
        <v>28</v>
      </c>
      <c r="D30" s="223" t="s">
        <v>21</v>
      </c>
      <c r="E30" s="47"/>
      <c r="F30" s="48"/>
      <c r="G30" s="49">
        <f t="shared" ref="G30" si="28">E30*F30</f>
        <v>0</v>
      </c>
      <c r="H30" s="47"/>
      <c r="I30" s="48"/>
      <c r="J30" s="49">
        <f t="shared" ref="J30" si="29">H30*I30</f>
        <v>0</v>
      </c>
      <c r="K30" s="47"/>
      <c r="L30" s="48"/>
      <c r="M30" s="49">
        <f t="shared" ref="M30" si="30">K30*L30</f>
        <v>0</v>
      </c>
      <c r="N30" s="47"/>
      <c r="O30" s="48"/>
      <c r="P30" s="49">
        <f t="shared" ref="P30" si="31">N30*O30</f>
        <v>0</v>
      </c>
      <c r="Q30" s="47"/>
      <c r="R30" s="48"/>
      <c r="S30" s="49">
        <f t="shared" ref="S30" si="32">Q30*R30</f>
        <v>0</v>
      </c>
      <c r="T30" s="47"/>
      <c r="U30" s="48"/>
      <c r="V30" s="49">
        <f t="shared" ref="V30" si="33">T30*U30</f>
        <v>0</v>
      </c>
      <c r="W30" s="50">
        <f>G30+M30+S30</f>
        <v>0</v>
      </c>
      <c r="X30" s="234">
        <f>J30+P30+V30</f>
        <v>0</v>
      </c>
      <c r="Y30" s="234">
        <f>W30-X30</f>
        <v>0</v>
      </c>
      <c r="Z30" s="242" t="e">
        <f t="shared" si="14"/>
        <v>#DIV/0!</v>
      </c>
      <c r="AA30" s="200"/>
      <c r="AB30" s="5"/>
      <c r="AC30" s="5"/>
      <c r="AD30" s="5"/>
      <c r="AE30" s="5"/>
      <c r="AF30" s="5"/>
      <c r="AG30" s="5"/>
    </row>
    <row r="31" spans="1:33" ht="30" customHeight="1" thickBot="1" x14ac:dyDescent="0.25">
      <c r="A31" s="182" t="s">
        <v>41</v>
      </c>
      <c r="B31" s="183"/>
      <c r="C31" s="184"/>
      <c r="D31" s="185"/>
      <c r="E31" s="225"/>
      <c r="F31" s="186"/>
      <c r="G31" s="81">
        <f>G13+G15+G17+G25+G29</f>
        <v>359900</v>
      </c>
      <c r="H31" s="225"/>
      <c r="I31" s="186"/>
      <c r="J31" s="81">
        <f>J13+J15+J17+J25+J29</f>
        <v>359900</v>
      </c>
      <c r="K31" s="225"/>
      <c r="L31" s="101"/>
      <c r="M31" s="81">
        <f>M13+M15+M17+M25+M29</f>
        <v>0</v>
      </c>
      <c r="N31" s="225"/>
      <c r="O31" s="101"/>
      <c r="P31" s="81">
        <f>P13+P15+P17+P25+P29</f>
        <v>0</v>
      </c>
      <c r="Q31" s="225"/>
      <c r="R31" s="101"/>
      <c r="S31" s="81">
        <f>S13+S15+S17+S25+S29</f>
        <v>0</v>
      </c>
      <c r="T31" s="225"/>
      <c r="U31" s="101"/>
      <c r="V31" s="81">
        <f>V13+V15+V17+V25+V29</f>
        <v>0</v>
      </c>
      <c r="W31" s="81">
        <f>W13+W15+W17+W25+W29</f>
        <v>359900</v>
      </c>
      <c r="X31" s="278">
        <f>X13+X15+X17+X25+X29</f>
        <v>359900</v>
      </c>
      <c r="Y31" s="280">
        <f t="shared" si="7"/>
        <v>0</v>
      </c>
      <c r="Z31" s="279">
        <f>Y31/W31</f>
        <v>0</v>
      </c>
      <c r="AA31" s="212"/>
      <c r="AB31" s="4"/>
      <c r="AC31" s="5"/>
      <c r="AD31" s="5"/>
      <c r="AE31" s="5"/>
      <c r="AF31" s="5"/>
      <c r="AG31" s="5"/>
    </row>
    <row r="32" spans="1:33" ht="30" customHeight="1" thickBot="1" x14ac:dyDescent="0.25">
      <c r="A32" s="178" t="s">
        <v>15</v>
      </c>
      <c r="B32" s="106">
        <v>2</v>
      </c>
      <c r="C32" s="179" t="s">
        <v>42</v>
      </c>
      <c r="D32" s="18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3"/>
      <c r="X32" s="33"/>
      <c r="Y32" s="283"/>
      <c r="Z32" s="33"/>
      <c r="AA32" s="206"/>
      <c r="AB32" s="5"/>
      <c r="AC32" s="5"/>
      <c r="AD32" s="5"/>
      <c r="AE32" s="5"/>
      <c r="AF32" s="5"/>
      <c r="AG32" s="5"/>
    </row>
    <row r="33" spans="1:33" ht="30" customHeight="1" x14ac:dyDescent="0.2">
      <c r="A33" s="34" t="s">
        <v>16</v>
      </c>
      <c r="B33" s="72" t="s">
        <v>43</v>
      </c>
      <c r="C33" s="36" t="s">
        <v>44</v>
      </c>
      <c r="D33" s="37"/>
      <c r="E33" s="38">
        <f>SUM(E34:E34)</f>
        <v>0</v>
      </c>
      <c r="F33" s="39"/>
      <c r="G33" s="40">
        <f>SUM(G34:G34)</f>
        <v>0</v>
      </c>
      <c r="H33" s="38">
        <f>SUM(H34:H34)</f>
        <v>0</v>
      </c>
      <c r="I33" s="39"/>
      <c r="J33" s="40">
        <f>SUM(J34:J34)</f>
        <v>0</v>
      </c>
      <c r="K33" s="38">
        <f>SUM(K34:K34)</f>
        <v>0</v>
      </c>
      <c r="L33" s="39"/>
      <c r="M33" s="40">
        <f>SUM(M34:M34)</f>
        <v>0</v>
      </c>
      <c r="N33" s="38">
        <f>SUM(N34:N34)</f>
        <v>0</v>
      </c>
      <c r="O33" s="39"/>
      <c r="P33" s="40">
        <f>SUM(P34:P34)</f>
        <v>0</v>
      </c>
      <c r="Q33" s="38">
        <f>SUM(Q34:Q34)</f>
        <v>0</v>
      </c>
      <c r="R33" s="39"/>
      <c r="S33" s="40">
        <f>SUM(S34:S34)</f>
        <v>0</v>
      </c>
      <c r="T33" s="38">
        <f>SUM(T34:T34)</f>
        <v>0</v>
      </c>
      <c r="U33" s="39"/>
      <c r="V33" s="40">
        <f>SUM(V34:V34)</f>
        <v>0</v>
      </c>
      <c r="W33" s="40">
        <f>SUM(W34:W34)</f>
        <v>0</v>
      </c>
      <c r="X33" s="281">
        <f>SUM(X34:X34)</f>
        <v>0</v>
      </c>
      <c r="Y33" s="284">
        <f t="shared" si="7"/>
        <v>0</v>
      </c>
      <c r="Z33" s="282" t="e">
        <f>Y33/W33</f>
        <v>#DIV/0!</v>
      </c>
      <c r="AA33" s="207"/>
      <c r="AB33" s="86"/>
      <c r="AC33" s="42"/>
      <c r="AD33" s="42"/>
      <c r="AE33" s="42"/>
      <c r="AF33" s="42"/>
      <c r="AG33" s="42"/>
    </row>
    <row r="34" spans="1:33" ht="30" customHeight="1" thickBot="1" x14ac:dyDescent="0.25">
      <c r="A34" s="43" t="s">
        <v>18</v>
      </c>
      <c r="B34" s="44" t="s">
        <v>45</v>
      </c>
      <c r="C34" s="45" t="s">
        <v>46</v>
      </c>
      <c r="D34" s="46" t="s">
        <v>47</v>
      </c>
      <c r="E34" s="47"/>
      <c r="F34" s="48"/>
      <c r="G34" s="49">
        <f t="shared" ref="G34" si="34">E34*F34</f>
        <v>0</v>
      </c>
      <c r="H34" s="47"/>
      <c r="I34" s="48"/>
      <c r="J34" s="49">
        <f t="shared" ref="J34" si="35">H34*I34</f>
        <v>0</v>
      </c>
      <c r="K34" s="47"/>
      <c r="L34" s="48"/>
      <c r="M34" s="49">
        <f t="shared" ref="M34" si="36">K34*L34</f>
        <v>0</v>
      </c>
      <c r="N34" s="47"/>
      <c r="O34" s="48"/>
      <c r="P34" s="49">
        <f t="shared" ref="P34" si="37">N34*O34</f>
        <v>0</v>
      </c>
      <c r="Q34" s="47"/>
      <c r="R34" s="48"/>
      <c r="S34" s="49">
        <f t="shared" ref="S34" si="38">Q34*R34</f>
        <v>0</v>
      </c>
      <c r="T34" s="47"/>
      <c r="U34" s="48"/>
      <c r="V34" s="49">
        <f t="shared" ref="V34" si="39">T34*U34</f>
        <v>0</v>
      </c>
      <c r="W34" s="50">
        <f>G34+M34+S34</f>
        <v>0</v>
      </c>
      <c r="X34" s="234">
        <f>J34+P34+V34</f>
        <v>0</v>
      </c>
      <c r="Y34" s="234">
        <f t="shared" si="7"/>
        <v>0</v>
      </c>
      <c r="Z34" s="242" t="e">
        <f t="shared" ref="Z34:Z38" si="40">Y34/W34</f>
        <v>#DIV/0!</v>
      </c>
      <c r="AA34" s="200"/>
      <c r="AB34" s="52"/>
      <c r="AC34" s="52"/>
      <c r="AD34" s="52"/>
      <c r="AE34" s="52"/>
      <c r="AF34" s="52"/>
      <c r="AG34" s="52"/>
    </row>
    <row r="35" spans="1:33" ht="30" customHeight="1" x14ac:dyDescent="0.2">
      <c r="A35" s="34" t="s">
        <v>16</v>
      </c>
      <c r="B35" s="72" t="s">
        <v>48</v>
      </c>
      <c r="C35" s="70" t="s">
        <v>49</v>
      </c>
      <c r="D35" s="60"/>
      <c r="E35" s="61">
        <f>SUM(E36:E36)</f>
        <v>0</v>
      </c>
      <c r="F35" s="62"/>
      <c r="G35" s="63">
        <f>SUM(G36:G36)</f>
        <v>0</v>
      </c>
      <c r="H35" s="61">
        <f>SUM(H36:H36)</f>
        <v>0</v>
      </c>
      <c r="I35" s="62"/>
      <c r="J35" s="63">
        <f>SUM(J36:J36)</f>
        <v>0</v>
      </c>
      <c r="K35" s="61">
        <f>SUM(K36:K36)</f>
        <v>0</v>
      </c>
      <c r="L35" s="62"/>
      <c r="M35" s="63">
        <f>SUM(M36:M36)</f>
        <v>0</v>
      </c>
      <c r="N35" s="61">
        <f>SUM(N36:N36)</f>
        <v>0</v>
      </c>
      <c r="O35" s="62"/>
      <c r="P35" s="63">
        <f>SUM(P36:P36)</f>
        <v>0</v>
      </c>
      <c r="Q35" s="61">
        <f>SUM(Q36:Q36)</f>
        <v>0</v>
      </c>
      <c r="R35" s="62"/>
      <c r="S35" s="63">
        <f>SUM(S36:S36)</f>
        <v>0</v>
      </c>
      <c r="T35" s="61">
        <f>SUM(T36:T36)</f>
        <v>0</v>
      </c>
      <c r="U35" s="62"/>
      <c r="V35" s="63">
        <f>SUM(V36:V36)</f>
        <v>0</v>
      </c>
      <c r="W35" s="63">
        <f>SUM(W36:W36)</f>
        <v>0</v>
      </c>
      <c r="X35" s="63">
        <f>SUM(X36:X36)</f>
        <v>0</v>
      </c>
      <c r="Y35" s="286">
        <f t="shared" si="7"/>
        <v>0</v>
      </c>
      <c r="Z35" s="286" t="e">
        <f>Y35/W35</f>
        <v>#DIV/0!</v>
      </c>
      <c r="AA35" s="209"/>
      <c r="AB35" s="42"/>
      <c r="AC35" s="42"/>
      <c r="AD35" s="42"/>
      <c r="AE35" s="42"/>
      <c r="AF35" s="42"/>
      <c r="AG35" s="42"/>
    </row>
    <row r="36" spans="1:33" ht="30" customHeight="1" thickBot="1" x14ac:dyDescent="0.25">
      <c r="A36" s="43" t="s">
        <v>18</v>
      </c>
      <c r="B36" s="44" t="s">
        <v>50</v>
      </c>
      <c r="C36" s="45" t="s">
        <v>51</v>
      </c>
      <c r="D36" s="46" t="s">
        <v>52</v>
      </c>
      <c r="E36" s="47"/>
      <c r="F36" s="48"/>
      <c r="G36" s="49">
        <f t="shared" ref="G36" si="41">E36*F36</f>
        <v>0</v>
      </c>
      <c r="H36" s="47"/>
      <c r="I36" s="48"/>
      <c r="J36" s="49">
        <f t="shared" ref="J36" si="42">H36*I36</f>
        <v>0</v>
      </c>
      <c r="K36" s="47"/>
      <c r="L36" s="48"/>
      <c r="M36" s="49">
        <f t="shared" ref="M36" si="43">K36*L36</f>
        <v>0</v>
      </c>
      <c r="N36" s="47"/>
      <c r="O36" s="48"/>
      <c r="P36" s="49">
        <f t="shared" ref="P36" si="44">N36*O36</f>
        <v>0</v>
      </c>
      <c r="Q36" s="47"/>
      <c r="R36" s="48"/>
      <c r="S36" s="49">
        <f t="shared" ref="S36" si="45">Q36*R36</f>
        <v>0</v>
      </c>
      <c r="T36" s="47"/>
      <c r="U36" s="48"/>
      <c r="V36" s="49">
        <f t="shared" ref="V36" si="46">T36*U36</f>
        <v>0</v>
      </c>
      <c r="W36" s="50">
        <f t="shared" ref="W36" si="47">G36+M36+S36</f>
        <v>0</v>
      </c>
      <c r="X36" s="234">
        <f t="shared" ref="X36:X38" si="48">J36+P36+V36</f>
        <v>0</v>
      </c>
      <c r="Y36" s="234">
        <f t="shared" si="7"/>
        <v>0</v>
      </c>
      <c r="Z36" s="242" t="e">
        <f t="shared" si="40"/>
        <v>#DIV/0!</v>
      </c>
      <c r="AA36" s="200"/>
      <c r="AB36" s="52"/>
      <c r="AC36" s="52"/>
      <c r="AD36" s="52"/>
      <c r="AE36" s="52"/>
      <c r="AF36" s="52"/>
      <c r="AG36" s="52"/>
    </row>
    <row r="37" spans="1:33" ht="30" customHeight="1" x14ac:dyDescent="0.2">
      <c r="A37" s="34" t="s">
        <v>16</v>
      </c>
      <c r="B37" s="72" t="s">
        <v>53</v>
      </c>
      <c r="C37" s="70" t="s">
        <v>54</v>
      </c>
      <c r="D37" s="60"/>
      <c r="E37" s="61">
        <f>SUM(E38:E38)</f>
        <v>0</v>
      </c>
      <c r="F37" s="62"/>
      <c r="G37" s="63">
        <f>SUM(G38:G38)</f>
        <v>0</v>
      </c>
      <c r="H37" s="61">
        <f>SUM(H38:H38)</f>
        <v>0</v>
      </c>
      <c r="I37" s="62"/>
      <c r="J37" s="63">
        <f>SUM(J38:J38)</f>
        <v>0</v>
      </c>
      <c r="K37" s="61">
        <f>SUM(K38:K38)</f>
        <v>0</v>
      </c>
      <c r="L37" s="62"/>
      <c r="M37" s="63">
        <f>SUM(M38:M38)</f>
        <v>0</v>
      </c>
      <c r="N37" s="61">
        <f>SUM(N38:N38)</f>
        <v>0</v>
      </c>
      <c r="O37" s="62"/>
      <c r="P37" s="63">
        <f>SUM(P38:P38)</f>
        <v>0</v>
      </c>
      <c r="Q37" s="61">
        <f>SUM(Q38:Q38)</f>
        <v>0</v>
      </c>
      <c r="R37" s="62"/>
      <c r="S37" s="63">
        <f>SUM(S38:S38)</f>
        <v>0</v>
      </c>
      <c r="T37" s="61">
        <f>SUM(T38:T38)</f>
        <v>0</v>
      </c>
      <c r="U37" s="62"/>
      <c r="V37" s="63">
        <f>SUM(V38:V38)</f>
        <v>0</v>
      </c>
      <c r="W37" s="63">
        <f>SUM(W38:W38)</f>
        <v>0</v>
      </c>
      <c r="X37" s="63">
        <f>SUM(X38:X38)</f>
        <v>0</v>
      </c>
      <c r="Y37" s="62">
        <f t="shared" si="7"/>
        <v>0</v>
      </c>
      <c r="Z37" s="62" t="e">
        <f>Y37/W37</f>
        <v>#DIV/0!</v>
      </c>
      <c r="AA37" s="209"/>
      <c r="AB37" s="42"/>
      <c r="AC37" s="42"/>
      <c r="AD37" s="42"/>
      <c r="AE37" s="42"/>
      <c r="AF37" s="42"/>
      <c r="AG37" s="42"/>
    </row>
    <row r="38" spans="1:33" ht="30" customHeight="1" thickBot="1" x14ac:dyDescent="0.25">
      <c r="A38" s="43" t="s">
        <v>18</v>
      </c>
      <c r="B38" s="44" t="s">
        <v>55</v>
      </c>
      <c r="C38" s="45" t="s">
        <v>56</v>
      </c>
      <c r="D38" s="46" t="s">
        <v>52</v>
      </c>
      <c r="E38" s="47"/>
      <c r="F38" s="48"/>
      <c r="G38" s="49">
        <f t="shared" ref="G38" si="49">E38*F38</f>
        <v>0</v>
      </c>
      <c r="H38" s="47"/>
      <c r="I38" s="48"/>
      <c r="J38" s="49">
        <f t="shared" ref="J38" si="50">H38*I38</f>
        <v>0</v>
      </c>
      <c r="K38" s="47"/>
      <c r="L38" s="48"/>
      <c r="M38" s="49">
        <f t="shared" ref="M38" si="51">K38*L38</f>
        <v>0</v>
      </c>
      <c r="N38" s="47"/>
      <c r="O38" s="48"/>
      <c r="P38" s="49">
        <f t="shared" ref="P38" si="52">N38*O38</f>
        <v>0</v>
      </c>
      <c r="Q38" s="47"/>
      <c r="R38" s="48"/>
      <c r="S38" s="49">
        <f t="shared" ref="S38" si="53">Q38*R38</f>
        <v>0</v>
      </c>
      <c r="T38" s="47"/>
      <c r="U38" s="48"/>
      <c r="V38" s="49">
        <f t="shared" ref="V38" si="54">T38*U38</f>
        <v>0</v>
      </c>
      <c r="W38" s="50">
        <f>G38+M38+S38</f>
        <v>0</v>
      </c>
      <c r="X38" s="234">
        <f t="shared" si="48"/>
        <v>0</v>
      </c>
      <c r="Y38" s="234">
        <f t="shared" si="7"/>
        <v>0</v>
      </c>
      <c r="Z38" s="242" t="e">
        <f t="shared" si="40"/>
        <v>#DIV/0!</v>
      </c>
      <c r="AA38" s="200"/>
      <c r="AB38" s="51"/>
      <c r="AC38" s="52"/>
      <c r="AD38" s="52"/>
      <c r="AE38" s="52"/>
      <c r="AF38" s="52"/>
      <c r="AG38" s="52"/>
    </row>
    <row r="39" spans="1:33" ht="30" customHeight="1" thickBot="1" x14ac:dyDescent="0.25">
      <c r="A39" s="187" t="s">
        <v>181</v>
      </c>
      <c r="B39" s="183"/>
      <c r="C39" s="184"/>
      <c r="D39" s="185"/>
      <c r="E39" s="101">
        <f>E37+E35+E33</f>
        <v>0</v>
      </c>
      <c r="F39" s="82"/>
      <c r="G39" s="81">
        <f>G37+G35+G33</f>
        <v>0</v>
      </c>
      <c r="H39" s="101">
        <f>H37+H35+H33</f>
        <v>0</v>
      </c>
      <c r="I39" s="82"/>
      <c r="J39" s="81">
        <f>J37+J35+J33</f>
        <v>0</v>
      </c>
      <c r="K39" s="83">
        <f>K37+K35+K33</f>
        <v>0</v>
      </c>
      <c r="L39" s="82"/>
      <c r="M39" s="81">
        <f>M37+M35+M33</f>
        <v>0</v>
      </c>
      <c r="N39" s="83">
        <f>N37+N35+N33</f>
        <v>0</v>
      </c>
      <c r="O39" s="82"/>
      <c r="P39" s="81">
        <f>P37+P35+P33</f>
        <v>0</v>
      </c>
      <c r="Q39" s="83">
        <f>Q37+Q35+Q33</f>
        <v>0</v>
      </c>
      <c r="R39" s="82"/>
      <c r="S39" s="81">
        <f>S37+S35+S33</f>
        <v>0</v>
      </c>
      <c r="T39" s="83">
        <f>T37+T35+T33</f>
        <v>0</v>
      </c>
      <c r="U39" s="82"/>
      <c r="V39" s="81">
        <f>V37+V35+V33</f>
        <v>0</v>
      </c>
      <c r="W39" s="89">
        <f>W37+W35+W33</f>
        <v>0</v>
      </c>
      <c r="X39" s="89">
        <f>X37+X35+X33</f>
        <v>0</v>
      </c>
      <c r="Y39" s="89">
        <f t="shared" si="7"/>
        <v>0</v>
      </c>
      <c r="Z39" s="89" t="e">
        <f>Y39/W39</f>
        <v>#DIV/0!</v>
      </c>
      <c r="AA39" s="212"/>
      <c r="AB39" s="5"/>
      <c r="AC39" s="5"/>
      <c r="AD39" s="5"/>
      <c r="AE39" s="5"/>
      <c r="AF39" s="5"/>
      <c r="AG39" s="5"/>
    </row>
    <row r="40" spans="1:33" ht="30" customHeight="1" thickBot="1" x14ac:dyDescent="0.25">
      <c r="A40" s="178" t="s">
        <v>15</v>
      </c>
      <c r="B40" s="106">
        <v>3</v>
      </c>
      <c r="C40" s="179" t="s">
        <v>57</v>
      </c>
      <c r="D40" s="18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3"/>
      <c r="X40" s="33"/>
      <c r="Y40" s="33"/>
      <c r="Z40" s="33"/>
      <c r="AA40" s="206"/>
      <c r="AB40" s="5"/>
      <c r="AC40" s="5"/>
      <c r="AD40" s="5"/>
      <c r="AE40" s="5"/>
      <c r="AF40" s="5"/>
      <c r="AG40" s="5"/>
    </row>
    <row r="41" spans="1:33" ht="45" customHeight="1" x14ac:dyDescent="0.2">
      <c r="A41" s="34" t="s">
        <v>16</v>
      </c>
      <c r="B41" s="72" t="s">
        <v>58</v>
      </c>
      <c r="C41" s="36" t="s">
        <v>59</v>
      </c>
      <c r="D41" s="37"/>
      <c r="E41" s="38">
        <f>SUM(E42:E42)</f>
        <v>0</v>
      </c>
      <c r="F41" s="39"/>
      <c r="G41" s="40">
        <f>SUM(G42:G42)</f>
        <v>0</v>
      </c>
      <c r="H41" s="38">
        <f>SUM(H42:H42)</f>
        <v>0</v>
      </c>
      <c r="I41" s="39"/>
      <c r="J41" s="40">
        <f>SUM(J42:J42)</f>
        <v>0</v>
      </c>
      <c r="K41" s="38">
        <f>SUM(K42:K42)</f>
        <v>0</v>
      </c>
      <c r="L41" s="39"/>
      <c r="M41" s="40">
        <f>SUM(M42:M42)</f>
        <v>0</v>
      </c>
      <c r="N41" s="38">
        <f>SUM(N42:N42)</f>
        <v>0</v>
      </c>
      <c r="O41" s="39"/>
      <c r="P41" s="40">
        <f>SUM(P42:P42)</f>
        <v>0</v>
      </c>
      <c r="Q41" s="38">
        <f>SUM(Q42:Q42)</f>
        <v>0</v>
      </c>
      <c r="R41" s="39"/>
      <c r="S41" s="40">
        <f>SUM(S42:S42)</f>
        <v>0</v>
      </c>
      <c r="T41" s="38">
        <f>SUM(T42:T42)</f>
        <v>0</v>
      </c>
      <c r="U41" s="39"/>
      <c r="V41" s="40">
        <f>SUM(V42:V42)</f>
        <v>0</v>
      </c>
      <c r="W41" s="40">
        <f>SUM(W42:W42)</f>
        <v>0</v>
      </c>
      <c r="X41" s="40">
        <f>SUM(X42:X42)</f>
        <v>0</v>
      </c>
      <c r="Y41" s="41">
        <f t="shared" si="7"/>
        <v>0</v>
      </c>
      <c r="Z41" s="236" t="e">
        <f>Y41/W41</f>
        <v>#DIV/0!</v>
      </c>
      <c r="AA41" s="207"/>
      <c r="AB41" s="42"/>
      <c r="AC41" s="42"/>
      <c r="AD41" s="42"/>
      <c r="AE41" s="42"/>
      <c r="AF41" s="42"/>
      <c r="AG41" s="42"/>
    </row>
    <row r="42" spans="1:33" ht="30" customHeight="1" thickBot="1" x14ac:dyDescent="0.25">
      <c r="A42" s="43" t="s">
        <v>18</v>
      </c>
      <c r="B42" s="44" t="s">
        <v>60</v>
      </c>
      <c r="C42" s="87" t="s">
        <v>61</v>
      </c>
      <c r="D42" s="46" t="s">
        <v>47</v>
      </c>
      <c r="E42" s="47"/>
      <c r="F42" s="48"/>
      <c r="G42" s="49">
        <f t="shared" ref="G42" si="55">E42*F42</f>
        <v>0</v>
      </c>
      <c r="H42" s="47"/>
      <c r="I42" s="48"/>
      <c r="J42" s="49">
        <f t="shared" ref="J42" si="56">H42*I42</f>
        <v>0</v>
      </c>
      <c r="K42" s="47"/>
      <c r="L42" s="48"/>
      <c r="M42" s="49">
        <f t="shared" ref="M42" si="57">K42*L42</f>
        <v>0</v>
      </c>
      <c r="N42" s="47"/>
      <c r="O42" s="48"/>
      <c r="P42" s="49">
        <f t="shared" ref="P42" si="58">N42*O42</f>
        <v>0</v>
      </c>
      <c r="Q42" s="47"/>
      <c r="R42" s="48"/>
      <c r="S42" s="49">
        <f t="shared" ref="S42" si="59">Q42*R42</f>
        <v>0</v>
      </c>
      <c r="T42" s="47"/>
      <c r="U42" s="48"/>
      <c r="V42" s="49">
        <f t="shared" ref="V42" si="60">T42*U42</f>
        <v>0</v>
      </c>
      <c r="W42" s="50">
        <f>G42+M42+S42</f>
        <v>0</v>
      </c>
      <c r="X42" s="234">
        <f t="shared" ref="X42:X44" si="61">J42+P42+V42</f>
        <v>0</v>
      </c>
      <c r="Y42" s="234">
        <f t="shared" si="7"/>
        <v>0</v>
      </c>
      <c r="Z42" s="242" t="e">
        <f t="shared" ref="Z42:Z44" si="62">Y42/W42</f>
        <v>#DIV/0!</v>
      </c>
      <c r="AA42" s="200"/>
      <c r="AB42" s="52"/>
      <c r="AC42" s="52"/>
      <c r="AD42" s="52"/>
      <c r="AE42" s="52"/>
      <c r="AF42" s="52"/>
      <c r="AG42" s="52"/>
    </row>
    <row r="43" spans="1:33" ht="47.25" customHeight="1" x14ac:dyDescent="0.2">
      <c r="A43" s="34" t="s">
        <v>16</v>
      </c>
      <c r="B43" s="72" t="s">
        <v>62</v>
      </c>
      <c r="C43" s="433" t="s">
        <v>63</v>
      </c>
      <c r="D43" s="434"/>
      <c r="E43" s="61"/>
      <c r="F43" s="62"/>
      <c r="G43" s="63"/>
      <c r="H43" s="61"/>
      <c r="I43" s="62"/>
      <c r="J43" s="63"/>
      <c r="K43" s="61">
        <f>SUM(K44:K44)</f>
        <v>0</v>
      </c>
      <c r="L43" s="62"/>
      <c r="M43" s="63">
        <f>SUM(M44:M44)</f>
        <v>0</v>
      </c>
      <c r="N43" s="61">
        <f>SUM(N44:N44)</f>
        <v>0</v>
      </c>
      <c r="O43" s="62"/>
      <c r="P43" s="63">
        <f>SUM(P44:P44)</f>
        <v>0</v>
      </c>
      <c r="Q43" s="61">
        <f>SUM(Q44:Q44)</f>
        <v>0</v>
      </c>
      <c r="R43" s="62"/>
      <c r="S43" s="63">
        <f>SUM(S44:S44)</f>
        <v>0</v>
      </c>
      <c r="T43" s="61">
        <f>SUM(T44:T44)</f>
        <v>0</v>
      </c>
      <c r="U43" s="62"/>
      <c r="V43" s="63">
        <f>SUM(V44:V44)</f>
        <v>0</v>
      </c>
      <c r="W43" s="63">
        <f>SUM(W44:W44)</f>
        <v>0</v>
      </c>
      <c r="X43" s="63">
        <f>SUM(X44:X44)</f>
        <v>0</v>
      </c>
      <c r="Y43" s="63">
        <f t="shared" si="7"/>
        <v>0</v>
      </c>
      <c r="Z43" s="63" t="e">
        <f>Y43/W43</f>
        <v>#DIV/0!</v>
      </c>
      <c r="AA43" s="209"/>
      <c r="AB43" s="42"/>
      <c r="AC43" s="42"/>
      <c r="AD43" s="42"/>
      <c r="AE43" s="42"/>
      <c r="AF43" s="42"/>
      <c r="AG43" s="42"/>
    </row>
    <row r="44" spans="1:33" ht="30" customHeight="1" thickBot="1" x14ac:dyDescent="0.25">
      <c r="A44" s="43" t="s">
        <v>18</v>
      </c>
      <c r="B44" s="44" t="s">
        <v>64</v>
      </c>
      <c r="C44" s="87" t="s">
        <v>65</v>
      </c>
      <c r="D44" s="46" t="s">
        <v>66</v>
      </c>
      <c r="E44" s="406" t="s">
        <v>67</v>
      </c>
      <c r="F44" s="407"/>
      <c r="G44" s="408"/>
      <c r="H44" s="406" t="s">
        <v>67</v>
      </c>
      <c r="I44" s="407"/>
      <c r="J44" s="408"/>
      <c r="K44" s="47"/>
      <c r="L44" s="48"/>
      <c r="M44" s="49">
        <f t="shared" ref="M44" si="63">K44*L44</f>
        <v>0</v>
      </c>
      <c r="N44" s="47"/>
      <c r="O44" s="48"/>
      <c r="P44" s="49">
        <f t="shared" ref="P44" si="64">N44*O44</f>
        <v>0</v>
      </c>
      <c r="Q44" s="47"/>
      <c r="R44" s="48"/>
      <c r="S44" s="49">
        <f t="shared" ref="S44" si="65">Q44*R44</f>
        <v>0</v>
      </c>
      <c r="T44" s="47"/>
      <c r="U44" s="48"/>
      <c r="V44" s="49">
        <f t="shared" ref="V44" si="66">T44*U44</f>
        <v>0</v>
      </c>
      <c r="W44" s="58">
        <f>G44+M44+S44</f>
        <v>0</v>
      </c>
      <c r="X44" s="234">
        <f t="shared" si="61"/>
        <v>0</v>
      </c>
      <c r="Y44" s="234">
        <f t="shared" si="7"/>
        <v>0</v>
      </c>
      <c r="Z44" s="242" t="e">
        <f t="shared" si="62"/>
        <v>#DIV/0!</v>
      </c>
      <c r="AA44" s="200"/>
      <c r="AB44" s="52"/>
      <c r="AC44" s="52"/>
      <c r="AD44" s="52"/>
      <c r="AE44" s="52"/>
      <c r="AF44" s="52"/>
      <c r="AG44" s="52"/>
    </row>
    <row r="45" spans="1:33" ht="30" customHeight="1" thickBot="1" x14ac:dyDescent="0.25">
      <c r="A45" s="182" t="s">
        <v>68</v>
      </c>
      <c r="B45" s="183"/>
      <c r="C45" s="335"/>
      <c r="D45" s="336"/>
      <c r="E45" s="101">
        <f>E41</f>
        <v>0</v>
      </c>
      <c r="F45" s="82"/>
      <c r="G45" s="81">
        <f>G41</f>
        <v>0</v>
      </c>
      <c r="H45" s="101">
        <f>H41</f>
        <v>0</v>
      </c>
      <c r="I45" s="82"/>
      <c r="J45" s="81">
        <f>J41</f>
        <v>0</v>
      </c>
      <c r="K45" s="83">
        <f>K43+K41</f>
        <v>0</v>
      </c>
      <c r="L45" s="82"/>
      <c r="M45" s="81">
        <f>M43+M41</f>
        <v>0</v>
      </c>
      <c r="N45" s="83">
        <f>N43+N41</f>
        <v>0</v>
      </c>
      <c r="O45" s="82"/>
      <c r="P45" s="81">
        <f>P43+P41</f>
        <v>0</v>
      </c>
      <c r="Q45" s="83">
        <f>Q43+Q41</f>
        <v>0</v>
      </c>
      <c r="R45" s="82"/>
      <c r="S45" s="81">
        <f>S43+S41</f>
        <v>0</v>
      </c>
      <c r="T45" s="83">
        <f>T43+T41</f>
        <v>0</v>
      </c>
      <c r="U45" s="82"/>
      <c r="V45" s="81">
        <f>V43+V41</f>
        <v>0</v>
      </c>
      <c r="W45" s="315">
        <f>W43+W41</f>
        <v>0</v>
      </c>
      <c r="X45" s="315">
        <f>X43+X41</f>
        <v>0</v>
      </c>
      <c r="Y45" s="315">
        <f t="shared" si="7"/>
        <v>0</v>
      </c>
      <c r="Z45" s="315" t="e">
        <f>Y45/W45</f>
        <v>#DIV/0!</v>
      </c>
      <c r="AA45" s="316"/>
      <c r="AB45" s="52"/>
      <c r="AC45" s="52"/>
      <c r="AD45" s="52"/>
      <c r="AE45" s="5"/>
      <c r="AF45" s="5"/>
      <c r="AG45" s="5"/>
    </row>
    <row r="46" spans="1:33" ht="30" customHeight="1" thickBot="1" x14ac:dyDescent="0.25">
      <c r="A46" s="178" t="s">
        <v>15</v>
      </c>
      <c r="B46" s="334">
        <v>4</v>
      </c>
      <c r="C46" s="324" t="s">
        <v>69</v>
      </c>
      <c r="D46" s="325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7"/>
      <c r="X46" s="327"/>
      <c r="Y46" s="328"/>
      <c r="Z46" s="327"/>
      <c r="AA46" s="329"/>
      <c r="AB46" s="5"/>
      <c r="AC46" s="5"/>
      <c r="AD46" s="5"/>
      <c r="AE46" s="5"/>
      <c r="AF46" s="5"/>
      <c r="AG46" s="5"/>
    </row>
    <row r="47" spans="1:33" ht="30" customHeight="1" x14ac:dyDescent="0.2">
      <c r="A47" s="34" t="s">
        <v>16</v>
      </c>
      <c r="B47" s="72" t="s">
        <v>70</v>
      </c>
      <c r="C47" s="90" t="s">
        <v>71</v>
      </c>
      <c r="D47" s="346"/>
      <c r="E47" s="38">
        <f>SUM(E48:E48)</f>
        <v>0</v>
      </c>
      <c r="F47" s="347"/>
      <c r="G47" s="348">
        <f>SUM(G48:G48)</f>
        <v>0</v>
      </c>
      <c r="H47" s="38">
        <f>SUM(H48:H48)</f>
        <v>0</v>
      </c>
      <c r="I47" s="347"/>
      <c r="J47" s="348">
        <f>SUM(J48:J48)</f>
        <v>0</v>
      </c>
      <c r="K47" s="38">
        <f>SUM(K48:K48)</f>
        <v>0</v>
      </c>
      <c r="L47" s="347"/>
      <c r="M47" s="348">
        <f>SUM(M48:M48)</f>
        <v>0</v>
      </c>
      <c r="N47" s="38">
        <f>SUM(N48:N48)</f>
        <v>0</v>
      </c>
      <c r="O47" s="347"/>
      <c r="P47" s="348">
        <f>SUM(P48:P48)</f>
        <v>0</v>
      </c>
      <c r="Q47" s="38">
        <f>SUM(Q48:Q48)</f>
        <v>0</v>
      </c>
      <c r="R47" s="347"/>
      <c r="S47" s="348">
        <f>SUM(S48:S48)</f>
        <v>0</v>
      </c>
      <c r="T47" s="38">
        <f>SUM(T48:T48)</f>
        <v>0</v>
      </c>
      <c r="U47" s="347"/>
      <c r="V47" s="348">
        <f>SUM(V48:V48)</f>
        <v>0</v>
      </c>
      <c r="W47" s="348">
        <f>SUM(W48:W48)</f>
        <v>0</v>
      </c>
      <c r="X47" s="348">
        <f>SUM(X48:X48)</f>
        <v>0</v>
      </c>
      <c r="Y47" s="350">
        <f t="shared" si="7"/>
        <v>0</v>
      </c>
      <c r="Z47" s="351" t="e">
        <f>Y47/W47</f>
        <v>#DIV/0!</v>
      </c>
      <c r="AA47" s="349"/>
      <c r="AB47" s="42"/>
      <c r="AC47" s="42"/>
      <c r="AD47" s="42"/>
      <c r="AE47" s="42"/>
      <c r="AF47" s="42"/>
      <c r="AG47" s="42"/>
    </row>
    <row r="48" spans="1:33" ht="30" customHeight="1" thickBot="1" x14ac:dyDescent="0.25">
      <c r="A48" s="43" t="s">
        <v>18</v>
      </c>
      <c r="B48" s="44" t="s">
        <v>72</v>
      </c>
      <c r="C48" s="87" t="s">
        <v>73</v>
      </c>
      <c r="D48" s="91" t="s">
        <v>74</v>
      </c>
      <c r="E48" s="92"/>
      <c r="F48" s="93"/>
      <c r="G48" s="94">
        <f t="shared" ref="G48" si="67">E48*F48</f>
        <v>0</v>
      </c>
      <c r="H48" s="92"/>
      <c r="I48" s="93"/>
      <c r="J48" s="94">
        <f t="shared" ref="J48" si="68">H48*I48</f>
        <v>0</v>
      </c>
      <c r="K48" s="47"/>
      <c r="L48" s="93"/>
      <c r="M48" s="49">
        <f t="shared" ref="M48" si="69">K48*L48</f>
        <v>0</v>
      </c>
      <c r="N48" s="47"/>
      <c r="O48" s="93"/>
      <c r="P48" s="49">
        <f t="shared" ref="P48" si="70">N48*O48</f>
        <v>0</v>
      </c>
      <c r="Q48" s="47"/>
      <c r="R48" s="93"/>
      <c r="S48" s="49">
        <f t="shared" ref="S48" si="71">Q48*R48</f>
        <v>0</v>
      </c>
      <c r="T48" s="47"/>
      <c r="U48" s="93"/>
      <c r="V48" s="49">
        <f t="shared" ref="V48" si="72">T48*U48</f>
        <v>0</v>
      </c>
      <c r="W48" s="50">
        <f t="shared" ref="W48:W56" si="73">G48+M48+S48</f>
        <v>0</v>
      </c>
      <c r="X48" s="234">
        <f t="shared" ref="X48:X56" si="74">J48+P48+V48</f>
        <v>0</v>
      </c>
      <c r="Y48" s="234">
        <f t="shared" si="7"/>
        <v>0</v>
      </c>
      <c r="Z48" s="242" t="e">
        <f t="shared" ref="Z48:Z56" si="75">Y48/W48</f>
        <v>#DIV/0!</v>
      </c>
      <c r="AA48" s="200"/>
      <c r="AB48" s="52"/>
      <c r="AC48" s="52"/>
      <c r="AD48" s="52"/>
      <c r="AE48" s="52"/>
      <c r="AF48" s="52"/>
      <c r="AG48" s="52"/>
    </row>
    <row r="49" spans="1:33" ht="30" customHeight="1" x14ac:dyDescent="0.2">
      <c r="A49" s="34" t="s">
        <v>16</v>
      </c>
      <c r="B49" s="72" t="s">
        <v>75</v>
      </c>
      <c r="C49" s="70" t="s">
        <v>76</v>
      </c>
      <c r="D49" s="60"/>
      <c r="E49" s="61">
        <f>SUM(E50:E50)</f>
        <v>0</v>
      </c>
      <c r="F49" s="62"/>
      <c r="G49" s="63">
        <f>SUM(G50:G50)</f>
        <v>0</v>
      </c>
      <c r="H49" s="61">
        <f>SUM(H50:H50)</f>
        <v>0</v>
      </c>
      <c r="I49" s="62"/>
      <c r="J49" s="63">
        <f>SUM(J50:J50)</f>
        <v>0</v>
      </c>
      <c r="K49" s="61">
        <f>SUM(K50:K50)</f>
        <v>0</v>
      </c>
      <c r="L49" s="62"/>
      <c r="M49" s="63">
        <f>SUM(M50:M50)</f>
        <v>0</v>
      </c>
      <c r="N49" s="61">
        <f>SUM(N50:N50)</f>
        <v>0</v>
      </c>
      <c r="O49" s="62"/>
      <c r="P49" s="63">
        <f>SUM(P50:P50)</f>
        <v>0</v>
      </c>
      <c r="Q49" s="61">
        <f>SUM(Q50:Q50)</f>
        <v>0</v>
      </c>
      <c r="R49" s="62"/>
      <c r="S49" s="63">
        <f>SUM(S50:S50)</f>
        <v>0</v>
      </c>
      <c r="T49" s="61">
        <f>SUM(T50:T50)</f>
        <v>0</v>
      </c>
      <c r="U49" s="62"/>
      <c r="V49" s="63">
        <f>SUM(V50:V50)</f>
        <v>0</v>
      </c>
      <c r="W49" s="63">
        <f>SUM(W50:W50)</f>
        <v>0</v>
      </c>
      <c r="X49" s="63">
        <f>SUM(X50:X50)</f>
        <v>0</v>
      </c>
      <c r="Y49" s="63">
        <f t="shared" si="7"/>
        <v>0</v>
      </c>
      <c r="Z49" s="63" t="e">
        <f>Y49/W49</f>
        <v>#DIV/0!</v>
      </c>
      <c r="AA49" s="209"/>
      <c r="AB49" s="42"/>
      <c r="AC49" s="42"/>
      <c r="AD49" s="42"/>
      <c r="AE49" s="42"/>
      <c r="AF49" s="42"/>
      <c r="AG49" s="42"/>
    </row>
    <row r="50" spans="1:33" ht="30" customHeight="1" thickBot="1" x14ac:dyDescent="0.25">
      <c r="A50" s="43" t="s">
        <v>18</v>
      </c>
      <c r="B50" s="44" t="s">
        <v>77</v>
      </c>
      <c r="C50" s="95" t="s">
        <v>78</v>
      </c>
      <c r="D50" s="197" t="s">
        <v>191</v>
      </c>
      <c r="E50" s="47"/>
      <c r="F50" s="48"/>
      <c r="G50" s="49">
        <f t="shared" ref="G50" si="76">E50*F50</f>
        <v>0</v>
      </c>
      <c r="H50" s="47"/>
      <c r="I50" s="48"/>
      <c r="J50" s="49">
        <f t="shared" ref="J50" si="77">H50*I50</f>
        <v>0</v>
      </c>
      <c r="K50" s="47"/>
      <c r="L50" s="48"/>
      <c r="M50" s="49">
        <f t="shared" ref="M50" si="78">K50*L50</f>
        <v>0</v>
      </c>
      <c r="N50" s="47"/>
      <c r="O50" s="48"/>
      <c r="P50" s="49">
        <f t="shared" ref="P50" si="79">N50*O50</f>
        <v>0</v>
      </c>
      <c r="Q50" s="47"/>
      <c r="R50" s="48"/>
      <c r="S50" s="49">
        <f t="shared" ref="S50" si="80">Q50*R50</f>
        <v>0</v>
      </c>
      <c r="T50" s="47"/>
      <c r="U50" s="48"/>
      <c r="V50" s="49">
        <f t="shared" ref="V50" si="81">T50*U50</f>
        <v>0</v>
      </c>
      <c r="W50" s="50">
        <f t="shared" si="73"/>
        <v>0</v>
      </c>
      <c r="X50" s="234">
        <f t="shared" si="74"/>
        <v>0</v>
      </c>
      <c r="Y50" s="234">
        <f t="shared" si="7"/>
        <v>0</v>
      </c>
      <c r="Z50" s="242" t="e">
        <f t="shared" si="75"/>
        <v>#DIV/0!</v>
      </c>
      <c r="AA50" s="200"/>
      <c r="AB50" s="52"/>
      <c r="AC50" s="52"/>
      <c r="AD50" s="52"/>
      <c r="AE50" s="52"/>
      <c r="AF50" s="52"/>
      <c r="AG50" s="52"/>
    </row>
    <row r="51" spans="1:33" ht="30" customHeight="1" x14ac:dyDescent="0.2">
      <c r="A51" s="34" t="s">
        <v>16</v>
      </c>
      <c r="B51" s="72" t="s">
        <v>79</v>
      </c>
      <c r="C51" s="70" t="s">
        <v>80</v>
      </c>
      <c r="D51" s="60"/>
      <c r="E51" s="61">
        <f>SUM(E52:E52)</f>
        <v>0</v>
      </c>
      <c r="F51" s="62"/>
      <c r="G51" s="63">
        <f>SUM(G52:G52)</f>
        <v>0</v>
      </c>
      <c r="H51" s="61">
        <f>SUM(H52:H52)</f>
        <v>0</v>
      </c>
      <c r="I51" s="62"/>
      <c r="J51" s="63">
        <f>SUM(J52:J52)</f>
        <v>0</v>
      </c>
      <c r="K51" s="61">
        <f>SUM(K52:K52)</f>
        <v>0</v>
      </c>
      <c r="L51" s="62"/>
      <c r="M51" s="63">
        <f>SUM(M52:M52)</f>
        <v>0</v>
      </c>
      <c r="N51" s="61">
        <f>SUM(N52:N52)</f>
        <v>0</v>
      </c>
      <c r="O51" s="62"/>
      <c r="P51" s="63">
        <f>SUM(P52:P52)</f>
        <v>0</v>
      </c>
      <c r="Q51" s="61">
        <f>SUM(Q52:Q52)</f>
        <v>0</v>
      </c>
      <c r="R51" s="62"/>
      <c r="S51" s="63">
        <f>SUM(S52:S52)</f>
        <v>0</v>
      </c>
      <c r="T51" s="61">
        <f>SUM(T52:T52)</f>
        <v>0</v>
      </c>
      <c r="U51" s="62"/>
      <c r="V51" s="63">
        <f>SUM(V52:V52)</f>
        <v>0</v>
      </c>
      <c r="W51" s="63">
        <f>SUM(W52:W52)</f>
        <v>0</v>
      </c>
      <c r="X51" s="63">
        <f>SUM(X52:X52)</f>
        <v>0</v>
      </c>
      <c r="Y51" s="63">
        <f t="shared" si="7"/>
        <v>0</v>
      </c>
      <c r="Z51" s="63" t="e">
        <f>Y51/W51</f>
        <v>#DIV/0!</v>
      </c>
      <c r="AA51" s="209"/>
      <c r="AB51" s="42"/>
      <c r="AC51" s="42"/>
      <c r="AD51" s="42"/>
      <c r="AE51" s="42"/>
      <c r="AF51" s="42"/>
      <c r="AG51" s="42"/>
    </row>
    <row r="52" spans="1:33" ht="30" customHeight="1" thickBot="1" x14ac:dyDescent="0.25">
      <c r="A52" s="43" t="s">
        <v>18</v>
      </c>
      <c r="B52" s="44" t="s">
        <v>81</v>
      </c>
      <c r="C52" s="95" t="s">
        <v>82</v>
      </c>
      <c r="D52" s="96" t="s">
        <v>83</v>
      </c>
      <c r="E52" s="47"/>
      <c r="F52" s="48"/>
      <c r="G52" s="49">
        <f t="shared" ref="G52" si="82">E52*F52</f>
        <v>0</v>
      </c>
      <c r="H52" s="47"/>
      <c r="I52" s="48"/>
      <c r="J52" s="49">
        <f t="shared" ref="J52" si="83">H52*I52</f>
        <v>0</v>
      </c>
      <c r="K52" s="47"/>
      <c r="L52" s="48"/>
      <c r="M52" s="49">
        <f t="shared" ref="M52" si="84">K52*L52</f>
        <v>0</v>
      </c>
      <c r="N52" s="47"/>
      <c r="O52" s="48"/>
      <c r="P52" s="49">
        <f t="shared" ref="P52" si="85">N52*O52</f>
        <v>0</v>
      </c>
      <c r="Q52" s="47"/>
      <c r="R52" s="48"/>
      <c r="S52" s="49">
        <f t="shared" ref="S52" si="86">Q52*R52</f>
        <v>0</v>
      </c>
      <c r="T52" s="47"/>
      <c r="U52" s="48"/>
      <c r="V52" s="49">
        <f t="shared" ref="V52" si="87">T52*U52</f>
        <v>0</v>
      </c>
      <c r="W52" s="50">
        <f t="shared" si="73"/>
        <v>0</v>
      </c>
      <c r="X52" s="234">
        <f t="shared" si="74"/>
        <v>0</v>
      </c>
      <c r="Y52" s="234">
        <f t="shared" si="7"/>
        <v>0</v>
      </c>
      <c r="Z52" s="242" t="e">
        <f t="shared" si="75"/>
        <v>#DIV/0!</v>
      </c>
      <c r="AA52" s="200"/>
      <c r="AB52" s="52"/>
      <c r="AC52" s="52"/>
      <c r="AD52" s="52"/>
      <c r="AE52" s="52"/>
      <c r="AF52" s="52"/>
      <c r="AG52" s="52"/>
    </row>
    <row r="53" spans="1:33" ht="30" customHeight="1" x14ac:dyDescent="0.2">
      <c r="A53" s="34" t="s">
        <v>16</v>
      </c>
      <c r="B53" s="72" t="s">
        <v>84</v>
      </c>
      <c r="C53" s="70" t="s">
        <v>85</v>
      </c>
      <c r="D53" s="60"/>
      <c r="E53" s="61">
        <f>SUM(E54:E54)</f>
        <v>0</v>
      </c>
      <c r="F53" s="62"/>
      <c r="G53" s="63">
        <f>SUM(G54:G54)</f>
        <v>0</v>
      </c>
      <c r="H53" s="61">
        <f>SUM(H54:H54)</f>
        <v>0</v>
      </c>
      <c r="I53" s="62"/>
      <c r="J53" s="63">
        <f>SUM(J54:J54)</f>
        <v>0</v>
      </c>
      <c r="K53" s="61">
        <f>SUM(K54:K54)</f>
        <v>0</v>
      </c>
      <c r="L53" s="62"/>
      <c r="M53" s="63">
        <f>SUM(M54:M54)</f>
        <v>0</v>
      </c>
      <c r="N53" s="61">
        <f>SUM(N54:N54)</f>
        <v>0</v>
      </c>
      <c r="O53" s="62"/>
      <c r="P53" s="63">
        <f>SUM(P54:P54)</f>
        <v>0</v>
      </c>
      <c r="Q53" s="61">
        <f>SUM(Q54:Q54)</f>
        <v>0</v>
      </c>
      <c r="R53" s="62"/>
      <c r="S53" s="63">
        <f>SUM(S54:S54)</f>
        <v>0</v>
      </c>
      <c r="T53" s="61">
        <f>SUM(T54:T54)</f>
        <v>0</v>
      </c>
      <c r="U53" s="62"/>
      <c r="V53" s="63">
        <f>SUM(V54:V54)</f>
        <v>0</v>
      </c>
      <c r="W53" s="63">
        <f>SUM(W54:W54)</f>
        <v>0</v>
      </c>
      <c r="X53" s="63">
        <f>SUM(X54:X54)</f>
        <v>0</v>
      </c>
      <c r="Y53" s="63">
        <f t="shared" si="7"/>
        <v>0</v>
      </c>
      <c r="Z53" s="63" t="e">
        <f>Y53/W53</f>
        <v>#DIV/0!</v>
      </c>
      <c r="AA53" s="209"/>
      <c r="AB53" s="42"/>
      <c r="AC53" s="42"/>
      <c r="AD53" s="42"/>
      <c r="AE53" s="42"/>
      <c r="AF53" s="42"/>
      <c r="AG53" s="42"/>
    </row>
    <row r="54" spans="1:33" ht="30" customHeight="1" thickBot="1" x14ac:dyDescent="0.25">
      <c r="A54" s="43" t="s">
        <v>18</v>
      </c>
      <c r="B54" s="44" t="s">
        <v>86</v>
      </c>
      <c r="C54" s="87" t="s">
        <v>87</v>
      </c>
      <c r="D54" s="96" t="s">
        <v>47</v>
      </c>
      <c r="E54" s="47"/>
      <c r="F54" s="48"/>
      <c r="G54" s="49">
        <f t="shared" ref="G54" si="88">E54*F54</f>
        <v>0</v>
      </c>
      <c r="H54" s="47"/>
      <c r="I54" s="48"/>
      <c r="J54" s="49">
        <f t="shared" ref="J54" si="89">H54*I54</f>
        <v>0</v>
      </c>
      <c r="K54" s="47"/>
      <c r="L54" s="48"/>
      <c r="M54" s="49">
        <f t="shared" ref="M54" si="90">K54*L54</f>
        <v>0</v>
      </c>
      <c r="N54" s="47"/>
      <c r="O54" s="48"/>
      <c r="P54" s="49">
        <f t="shared" ref="P54" si="91">N54*O54</f>
        <v>0</v>
      </c>
      <c r="Q54" s="47"/>
      <c r="R54" s="48"/>
      <c r="S54" s="49">
        <f t="shared" ref="S54" si="92">Q54*R54</f>
        <v>0</v>
      </c>
      <c r="T54" s="47"/>
      <c r="U54" s="48"/>
      <c r="V54" s="49">
        <f t="shared" ref="V54" si="93">T54*U54</f>
        <v>0</v>
      </c>
      <c r="W54" s="50">
        <f t="shared" si="73"/>
        <v>0</v>
      </c>
      <c r="X54" s="234">
        <f t="shared" si="74"/>
        <v>0</v>
      </c>
      <c r="Y54" s="234">
        <f t="shared" si="7"/>
        <v>0</v>
      </c>
      <c r="Z54" s="242" t="e">
        <f t="shared" si="75"/>
        <v>#DIV/0!</v>
      </c>
      <c r="AA54" s="200"/>
      <c r="AB54" s="52"/>
      <c r="AC54" s="52"/>
      <c r="AD54" s="52"/>
      <c r="AE54" s="52"/>
      <c r="AF54" s="52"/>
      <c r="AG54" s="52"/>
    </row>
    <row r="55" spans="1:33" ht="30" customHeight="1" x14ac:dyDescent="0.2">
      <c r="A55" s="34" t="s">
        <v>16</v>
      </c>
      <c r="B55" s="72" t="s">
        <v>88</v>
      </c>
      <c r="C55" s="70" t="s">
        <v>89</v>
      </c>
      <c r="D55" s="60"/>
      <c r="E55" s="61">
        <f>SUM(E56:E56)</f>
        <v>0</v>
      </c>
      <c r="F55" s="62"/>
      <c r="G55" s="63">
        <f>SUM(G56:G56)</f>
        <v>0</v>
      </c>
      <c r="H55" s="61">
        <f>SUM(H56:H56)</f>
        <v>0</v>
      </c>
      <c r="I55" s="62"/>
      <c r="J55" s="63">
        <f>SUM(J56:J56)</f>
        <v>0</v>
      </c>
      <c r="K55" s="61">
        <f>SUM(K56:K56)</f>
        <v>0</v>
      </c>
      <c r="L55" s="62"/>
      <c r="M55" s="63">
        <f>SUM(M56:M56)</f>
        <v>0</v>
      </c>
      <c r="N55" s="61">
        <f>SUM(N56:N56)</f>
        <v>0</v>
      </c>
      <c r="O55" s="62"/>
      <c r="P55" s="63">
        <f>SUM(P56:P56)</f>
        <v>0</v>
      </c>
      <c r="Q55" s="61">
        <f>SUM(Q56:Q56)</f>
        <v>0</v>
      </c>
      <c r="R55" s="62"/>
      <c r="S55" s="63">
        <f>SUM(S56:S56)</f>
        <v>0</v>
      </c>
      <c r="T55" s="61">
        <f>SUM(T56:T56)</f>
        <v>0</v>
      </c>
      <c r="U55" s="62"/>
      <c r="V55" s="63">
        <f>SUM(V56:V56)</f>
        <v>0</v>
      </c>
      <c r="W55" s="63">
        <f>SUM(W56:W56)</f>
        <v>0</v>
      </c>
      <c r="X55" s="63">
        <f>SUM(X56:X56)</f>
        <v>0</v>
      </c>
      <c r="Y55" s="63">
        <f t="shared" si="7"/>
        <v>0</v>
      </c>
      <c r="Z55" s="63" t="e">
        <f>Y55/W55</f>
        <v>#DIV/0!</v>
      </c>
      <c r="AA55" s="209"/>
      <c r="AB55" s="42"/>
      <c r="AC55" s="42"/>
      <c r="AD55" s="42"/>
      <c r="AE55" s="42"/>
      <c r="AF55" s="42"/>
      <c r="AG55" s="42"/>
    </row>
    <row r="56" spans="1:33" ht="30" customHeight="1" thickBot="1" x14ac:dyDescent="0.25">
      <c r="A56" s="43" t="s">
        <v>18</v>
      </c>
      <c r="B56" s="44" t="s">
        <v>90</v>
      </c>
      <c r="C56" s="87" t="s">
        <v>87</v>
      </c>
      <c r="D56" s="96" t="s">
        <v>47</v>
      </c>
      <c r="E56" s="47"/>
      <c r="F56" s="48"/>
      <c r="G56" s="49">
        <f t="shared" ref="G56" si="94">E56*F56</f>
        <v>0</v>
      </c>
      <c r="H56" s="47"/>
      <c r="I56" s="48"/>
      <c r="J56" s="49">
        <f t="shared" ref="J56" si="95">H56*I56</f>
        <v>0</v>
      </c>
      <c r="K56" s="47"/>
      <c r="L56" s="48"/>
      <c r="M56" s="49">
        <f t="shared" ref="M56" si="96">K56*L56</f>
        <v>0</v>
      </c>
      <c r="N56" s="47"/>
      <c r="O56" s="48"/>
      <c r="P56" s="49">
        <f t="shared" ref="P56" si="97">N56*O56</f>
        <v>0</v>
      </c>
      <c r="Q56" s="47"/>
      <c r="R56" s="48"/>
      <c r="S56" s="49">
        <f t="shared" ref="S56" si="98">Q56*R56</f>
        <v>0</v>
      </c>
      <c r="T56" s="47"/>
      <c r="U56" s="48"/>
      <c r="V56" s="49">
        <f t="shared" ref="V56" si="99">T56*U56</f>
        <v>0</v>
      </c>
      <c r="W56" s="50">
        <f t="shared" si="73"/>
        <v>0</v>
      </c>
      <c r="X56" s="234">
        <f t="shared" si="74"/>
        <v>0</v>
      </c>
      <c r="Y56" s="234">
        <f t="shared" si="7"/>
        <v>0</v>
      </c>
      <c r="Z56" s="242" t="e">
        <f t="shared" si="75"/>
        <v>#DIV/0!</v>
      </c>
      <c r="AA56" s="200"/>
      <c r="AB56" s="52"/>
      <c r="AC56" s="52"/>
      <c r="AD56" s="52"/>
      <c r="AE56" s="52"/>
      <c r="AF56" s="52"/>
      <c r="AG56" s="52"/>
    </row>
    <row r="57" spans="1:33" ht="30" customHeight="1" thickBot="1" x14ac:dyDescent="0.25">
      <c r="A57" s="97" t="s">
        <v>91</v>
      </c>
      <c r="B57" s="98"/>
      <c r="C57" s="99"/>
      <c r="D57" s="100"/>
      <c r="E57" s="101">
        <f>E55+E53+E51+E49+E47</f>
        <v>0</v>
      </c>
      <c r="F57" s="82"/>
      <c r="G57" s="81">
        <f>G55+G53+G51+G49+G47</f>
        <v>0</v>
      </c>
      <c r="H57" s="101">
        <f>H55+H53+H51+H49+H47</f>
        <v>0</v>
      </c>
      <c r="I57" s="82"/>
      <c r="J57" s="81">
        <f>J55+J53+J51+J49+J47</f>
        <v>0</v>
      </c>
      <c r="K57" s="83">
        <f>K55+K53+K51+K49+K47</f>
        <v>0</v>
      </c>
      <c r="L57" s="82"/>
      <c r="M57" s="81">
        <f>M55+M53+M51+M49+M47</f>
        <v>0</v>
      </c>
      <c r="N57" s="83">
        <f>N55+N53+N51+N49+N47</f>
        <v>0</v>
      </c>
      <c r="O57" s="82"/>
      <c r="P57" s="81">
        <f>P55+P53+P51+P49+P47</f>
        <v>0</v>
      </c>
      <c r="Q57" s="83">
        <f>Q55+Q53+Q51+Q49+Q47</f>
        <v>0</v>
      </c>
      <c r="R57" s="82"/>
      <c r="S57" s="81">
        <f>S55+S53+S51+S49+S47</f>
        <v>0</v>
      </c>
      <c r="T57" s="83">
        <f>T55+T53+T51+T49+T47</f>
        <v>0</v>
      </c>
      <c r="U57" s="82"/>
      <c r="V57" s="81">
        <f>V55+V53+V51+V49+V47</f>
        <v>0</v>
      </c>
      <c r="W57" s="89">
        <f>W55+W53+W51+W49+W47</f>
        <v>0</v>
      </c>
      <c r="X57" s="237">
        <f>X55+X53+X51+X49+X47</f>
        <v>0</v>
      </c>
      <c r="Y57" s="239">
        <f t="shared" ref="Y57:Y103" si="100">W57-X57</f>
        <v>0</v>
      </c>
      <c r="Z57" s="239" t="e">
        <f>Y57/W57</f>
        <v>#DIV/0!</v>
      </c>
      <c r="AA57" s="212"/>
      <c r="AB57" s="5"/>
      <c r="AC57" s="5"/>
      <c r="AD57" s="5"/>
      <c r="AE57" s="5"/>
      <c r="AF57" s="5"/>
      <c r="AG57" s="5"/>
    </row>
    <row r="58" spans="1:33" s="151" customFormat="1" ht="30" customHeight="1" thickBot="1" x14ac:dyDescent="0.25">
      <c r="A58" s="84" t="s">
        <v>15</v>
      </c>
      <c r="B58" s="85">
        <v>5</v>
      </c>
      <c r="C58" s="168" t="s">
        <v>185</v>
      </c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3"/>
      <c r="X58" s="33"/>
      <c r="Y58" s="240"/>
      <c r="Z58" s="33"/>
      <c r="AA58" s="206"/>
      <c r="AB58" s="5"/>
      <c r="AC58" s="5"/>
      <c r="AD58" s="5"/>
      <c r="AE58" s="5"/>
      <c r="AF58" s="5"/>
      <c r="AG58" s="5"/>
    </row>
    <row r="59" spans="1:33" ht="30" customHeight="1" x14ac:dyDescent="0.2">
      <c r="A59" s="34" t="s">
        <v>16</v>
      </c>
      <c r="B59" s="72" t="s">
        <v>92</v>
      </c>
      <c r="C59" s="59" t="s">
        <v>93</v>
      </c>
      <c r="D59" s="60"/>
      <c r="E59" s="61">
        <f>SUM(E60:E60)</f>
        <v>279</v>
      </c>
      <c r="F59" s="62"/>
      <c r="G59" s="63">
        <f>SUM(G60:G60)</f>
        <v>69750</v>
      </c>
      <c r="H59" s="61">
        <f>SUM(H60:H60)</f>
        <v>279</v>
      </c>
      <c r="I59" s="62"/>
      <c r="J59" s="63">
        <f>SUM(J60:J60)</f>
        <v>69750</v>
      </c>
      <c r="K59" s="61">
        <f>SUM(K60:K60)</f>
        <v>0</v>
      </c>
      <c r="L59" s="62"/>
      <c r="M59" s="63">
        <f>SUM(M60:M60)</f>
        <v>0</v>
      </c>
      <c r="N59" s="61">
        <f>SUM(N60:N60)</f>
        <v>0</v>
      </c>
      <c r="O59" s="62"/>
      <c r="P59" s="63">
        <f>SUM(P60:P60)</f>
        <v>0</v>
      </c>
      <c r="Q59" s="61">
        <f>SUM(Q60:Q60)</f>
        <v>0</v>
      </c>
      <c r="R59" s="62"/>
      <c r="S59" s="63">
        <f>SUM(S60:S60)</f>
        <v>0</v>
      </c>
      <c r="T59" s="61">
        <f>SUM(T60:T60)</f>
        <v>0</v>
      </c>
      <c r="U59" s="62"/>
      <c r="V59" s="63">
        <f>SUM(V60:V60)</f>
        <v>0</v>
      </c>
      <c r="W59" s="64">
        <f>SUM(W60:W60)</f>
        <v>69750</v>
      </c>
      <c r="X59" s="64">
        <f>SUM(X60:X60)</f>
        <v>69750</v>
      </c>
      <c r="Y59" s="64">
        <f t="shared" si="100"/>
        <v>0</v>
      </c>
      <c r="Z59" s="236">
        <f>Y59/W59</f>
        <v>0</v>
      </c>
      <c r="AA59" s="209"/>
      <c r="AB59" s="52"/>
      <c r="AC59" s="52"/>
      <c r="AD59" s="52"/>
      <c r="AE59" s="52"/>
      <c r="AF59" s="52"/>
      <c r="AG59" s="52"/>
    </row>
    <row r="60" spans="1:33" ht="30" customHeight="1" thickBot="1" x14ac:dyDescent="0.25">
      <c r="A60" s="43" t="s">
        <v>18</v>
      </c>
      <c r="B60" s="44" t="s">
        <v>94</v>
      </c>
      <c r="C60" s="302" t="s">
        <v>255</v>
      </c>
      <c r="D60" s="303" t="s">
        <v>95</v>
      </c>
      <c r="E60" s="290">
        <v>279</v>
      </c>
      <c r="F60" s="289">
        <v>250</v>
      </c>
      <c r="G60" s="287">
        <f t="shared" ref="G60" si="101">E60*F60</f>
        <v>69750</v>
      </c>
      <c r="H60" s="290">
        <v>279</v>
      </c>
      <c r="I60" s="289">
        <v>250</v>
      </c>
      <c r="J60" s="287">
        <f t="shared" ref="J60" si="102">H60*I60</f>
        <v>69750</v>
      </c>
      <c r="K60" s="47"/>
      <c r="L60" s="48"/>
      <c r="M60" s="49">
        <f t="shared" ref="M60" si="103">K60*L60</f>
        <v>0</v>
      </c>
      <c r="N60" s="47"/>
      <c r="O60" s="48"/>
      <c r="P60" s="49">
        <f t="shared" ref="P60" si="104">N60*O60</f>
        <v>0</v>
      </c>
      <c r="Q60" s="47"/>
      <c r="R60" s="48"/>
      <c r="S60" s="49">
        <f t="shared" ref="S60" si="105">Q60*R60</f>
        <v>0</v>
      </c>
      <c r="T60" s="47"/>
      <c r="U60" s="48"/>
      <c r="V60" s="49">
        <f t="shared" ref="V60" si="106">T60*U60</f>
        <v>0</v>
      </c>
      <c r="W60" s="50">
        <f>G60+M60+S60</f>
        <v>69750</v>
      </c>
      <c r="X60" s="234">
        <f t="shared" ref="X60:X64" si="107">J60+P60+V60</f>
        <v>69750</v>
      </c>
      <c r="Y60" s="234">
        <f t="shared" si="100"/>
        <v>0</v>
      </c>
      <c r="Z60" s="242">
        <f t="shared" ref="Z60:Z64" si="108">Y60/W60</f>
        <v>0</v>
      </c>
      <c r="AA60" s="200"/>
      <c r="AB60" s="52"/>
      <c r="AC60" s="52"/>
      <c r="AD60" s="52"/>
      <c r="AE60" s="52"/>
      <c r="AF60" s="52"/>
      <c r="AG60" s="52"/>
    </row>
    <row r="61" spans="1:33" ht="30" customHeight="1" thickBot="1" x14ac:dyDescent="0.25">
      <c r="A61" s="34" t="s">
        <v>16</v>
      </c>
      <c r="B61" s="72" t="s">
        <v>96</v>
      </c>
      <c r="C61" s="59" t="s">
        <v>97</v>
      </c>
      <c r="D61" s="228"/>
      <c r="E61" s="227">
        <f>SUM(E62:E62)</f>
        <v>0</v>
      </c>
      <c r="F61" s="62"/>
      <c r="G61" s="63">
        <f>SUM(G62:G62)</f>
        <v>0</v>
      </c>
      <c r="H61" s="227">
        <f>SUM(H62:H62)</f>
        <v>0</v>
      </c>
      <c r="I61" s="62"/>
      <c r="J61" s="63">
        <f>SUM(J62:J62)</f>
        <v>0</v>
      </c>
      <c r="K61" s="227">
        <f>SUM(K62:K62)</f>
        <v>0</v>
      </c>
      <c r="L61" s="62"/>
      <c r="M61" s="63">
        <f>SUM(M62:M62)</f>
        <v>0</v>
      </c>
      <c r="N61" s="227">
        <f>SUM(N62:N62)</f>
        <v>0</v>
      </c>
      <c r="O61" s="62"/>
      <c r="P61" s="63">
        <f>SUM(P62:P62)</f>
        <v>0</v>
      </c>
      <c r="Q61" s="227">
        <f>SUM(Q62:Q62)</f>
        <v>0</v>
      </c>
      <c r="R61" s="62"/>
      <c r="S61" s="63">
        <f>SUM(S62:S62)</f>
        <v>0</v>
      </c>
      <c r="T61" s="227">
        <f>SUM(T62:T62)</f>
        <v>0</v>
      </c>
      <c r="U61" s="62"/>
      <c r="V61" s="63">
        <f>SUM(V62:V62)</f>
        <v>0</v>
      </c>
      <c r="W61" s="64">
        <f>SUM(W62:W62)</f>
        <v>0</v>
      </c>
      <c r="X61" s="64">
        <f>SUM(X62:X62)</f>
        <v>0</v>
      </c>
      <c r="Y61" s="64">
        <f t="shared" si="100"/>
        <v>0</v>
      </c>
      <c r="Z61" s="64" t="e">
        <f>Y61/W61</f>
        <v>#DIV/0!</v>
      </c>
      <c r="AA61" s="209"/>
      <c r="AB61" s="52"/>
      <c r="AC61" s="52"/>
      <c r="AD61" s="52"/>
      <c r="AE61" s="52"/>
      <c r="AF61" s="52"/>
      <c r="AG61" s="52"/>
    </row>
    <row r="62" spans="1:33" s="151" customFormat="1" ht="30" customHeight="1" thickBot="1" x14ac:dyDescent="0.25">
      <c r="A62" s="43" t="s">
        <v>18</v>
      </c>
      <c r="B62" s="44" t="s">
        <v>98</v>
      </c>
      <c r="C62" s="102" t="s">
        <v>99</v>
      </c>
      <c r="D62" s="226" t="s">
        <v>47</v>
      </c>
      <c r="E62" s="47"/>
      <c r="F62" s="48"/>
      <c r="G62" s="49">
        <f t="shared" ref="G62" si="109">E62*F62</f>
        <v>0</v>
      </c>
      <c r="H62" s="47"/>
      <c r="I62" s="48"/>
      <c r="J62" s="49">
        <f t="shared" ref="J62" si="110">H62*I62</f>
        <v>0</v>
      </c>
      <c r="K62" s="47"/>
      <c r="L62" s="48"/>
      <c r="M62" s="49">
        <f t="shared" ref="M62" si="111">K62*L62</f>
        <v>0</v>
      </c>
      <c r="N62" s="47"/>
      <c r="O62" s="48"/>
      <c r="P62" s="49">
        <f t="shared" ref="P62" si="112">N62*O62</f>
        <v>0</v>
      </c>
      <c r="Q62" s="47"/>
      <c r="R62" s="48"/>
      <c r="S62" s="49">
        <f t="shared" ref="S62" si="113">Q62*R62</f>
        <v>0</v>
      </c>
      <c r="T62" s="47"/>
      <c r="U62" s="48"/>
      <c r="V62" s="49">
        <f t="shared" ref="V62" si="114">T62*U62</f>
        <v>0</v>
      </c>
      <c r="W62" s="50">
        <f>G62+M62+S62</f>
        <v>0</v>
      </c>
      <c r="X62" s="234">
        <f t="shared" si="107"/>
        <v>0</v>
      </c>
      <c r="Y62" s="234">
        <f t="shared" si="100"/>
        <v>0</v>
      </c>
      <c r="Z62" s="242" t="e">
        <f t="shared" si="108"/>
        <v>#DIV/0!</v>
      </c>
      <c r="AA62" s="200"/>
      <c r="AB62" s="52"/>
      <c r="AC62" s="52"/>
      <c r="AD62" s="52"/>
      <c r="AE62" s="52"/>
      <c r="AF62" s="52"/>
      <c r="AG62" s="52"/>
    </row>
    <row r="63" spans="1:33" ht="30" customHeight="1" x14ac:dyDescent="0.2">
      <c r="A63" s="169" t="s">
        <v>16</v>
      </c>
      <c r="B63" s="170" t="s">
        <v>100</v>
      </c>
      <c r="C63" s="175" t="s">
        <v>101</v>
      </c>
      <c r="D63" s="173"/>
      <c r="E63" s="227">
        <f>SUM(E64:E64)</f>
        <v>0</v>
      </c>
      <c r="F63" s="62"/>
      <c r="G63" s="63">
        <f>SUM(G64:G64)</f>
        <v>0</v>
      </c>
      <c r="H63" s="227">
        <f>SUM(H64:H64)</f>
        <v>0</v>
      </c>
      <c r="I63" s="62"/>
      <c r="J63" s="63">
        <f>SUM(J64:J64)</f>
        <v>0</v>
      </c>
      <c r="K63" s="227">
        <f>SUM(K64:K64)</f>
        <v>0</v>
      </c>
      <c r="L63" s="62"/>
      <c r="M63" s="63">
        <f>SUM(M64:M64)</f>
        <v>0</v>
      </c>
      <c r="N63" s="227">
        <f>SUM(N64:N64)</f>
        <v>0</v>
      </c>
      <c r="O63" s="62"/>
      <c r="P63" s="63">
        <f>SUM(P64:P64)</f>
        <v>0</v>
      </c>
      <c r="Q63" s="227">
        <f>SUM(Q64:Q64)</f>
        <v>0</v>
      </c>
      <c r="R63" s="62"/>
      <c r="S63" s="63">
        <f>SUM(S64:S64)</f>
        <v>0</v>
      </c>
      <c r="T63" s="227">
        <f>SUM(T64:T64)</f>
        <v>0</v>
      </c>
      <c r="U63" s="62"/>
      <c r="V63" s="63">
        <f>SUM(V64:V64)</f>
        <v>0</v>
      </c>
      <c r="W63" s="64">
        <f>SUM(W64:W64)</f>
        <v>0</v>
      </c>
      <c r="X63" s="64">
        <f>SUM(X64:X64)</f>
        <v>0</v>
      </c>
      <c r="Y63" s="64">
        <f t="shared" si="100"/>
        <v>0</v>
      </c>
      <c r="Z63" s="64" t="e">
        <f>Y63/W63</f>
        <v>#DIV/0!</v>
      </c>
      <c r="AA63" s="209"/>
      <c r="AB63" s="52"/>
      <c r="AC63" s="52"/>
      <c r="AD63" s="52"/>
      <c r="AE63" s="52"/>
      <c r="AF63" s="52"/>
      <c r="AG63" s="52"/>
    </row>
    <row r="64" spans="1:33" ht="30" customHeight="1" thickBot="1" x14ac:dyDescent="0.25">
      <c r="A64" s="43" t="s">
        <v>18</v>
      </c>
      <c r="B64" s="171" t="s">
        <v>102</v>
      </c>
      <c r="C64" s="176" t="s">
        <v>51</v>
      </c>
      <c r="D64" s="174" t="s">
        <v>52</v>
      </c>
      <c r="E64" s="47"/>
      <c r="F64" s="48"/>
      <c r="G64" s="49">
        <f t="shared" ref="G64" si="115">E64*F64</f>
        <v>0</v>
      </c>
      <c r="H64" s="47"/>
      <c r="I64" s="48"/>
      <c r="J64" s="49">
        <f t="shared" ref="J64" si="116">H64*I64</f>
        <v>0</v>
      </c>
      <c r="K64" s="47"/>
      <c r="L64" s="48"/>
      <c r="M64" s="49">
        <f>K64*L64</f>
        <v>0</v>
      </c>
      <c r="N64" s="47"/>
      <c r="O64" s="48"/>
      <c r="P64" s="49">
        <f>N64*O64</f>
        <v>0</v>
      </c>
      <c r="Q64" s="47"/>
      <c r="R64" s="48"/>
      <c r="S64" s="49">
        <f t="shared" ref="S64" si="117">Q64*R64</f>
        <v>0</v>
      </c>
      <c r="T64" s="47"/>
      <c r="U64" s="48"/>
      <c r="V64" s="49">
        <f t="shared" ref="V64" si="118">T64*U64</f>
        <v>0</v>
      </c>
      <c r="W64" s="50">
        <f>G64+M64+S64</f>
        <v>0</v>
      </c>
      <c r="X64" s="234">
        <f t="shared" si="107"/>
        <v>0</v>
      </c>
      <c r="Y64" s="234">
        <f t="shared" si="100"/>
        <v>0</v>
      </c>
      <c r="Z64" s="242" t="e">
        <f t="shared" si="108"/>
        <v>#DIV/0!</v>
      </c>
      <c r="AA64" s="200"/>
      <c r="AB64" s="51"/>
      <c r="AC64" s="52"/>
      <c r="AD64" s="52"/>
      <c r="AE64" s="52"/>
      <c r="AF64" s="52"/>
      <c r="AG64" s="52"/>
    </row>
    <row r="65" spans="1:33" ht="39.75" customHeight="1" thickBot="1" x14ac:dyDescent="0.25">
      <c r="A65" s="429" t="s">
        <v>190</v>
      </c>
      <c r="B65" s="430"/>
      <c r="C65" s="431"/>
      <c r="D65" s="432"/>
      <c r="E65" s="82"/>
      <c r="F65" s="82"/>
      <c r="G65" s="81">
        <f>G59+G61+G63</f>
        <v>69750</v>
      </c>
      <c r="H65" s="82"/>
      <c r="I65" s="82"/>
      <c r="J65" s="81">
        <f>J59+J61+J63</f>
        <v>69750</v>
      </c>
      <c r="K65" s="82"/>
      <c r="L65" s="82"/>
      <c r="M65" s="81">
        <f>M59+M61+M63</f>
        <v>0</v>
      </c>
      <c r="N65" s="82"/>
      <c r="O65" s="82"/>
      <c r="P65" s="81">
        <f>P59+P61+P63</f>
        <v>0</v>
      </c>
      <c r="Q65" s="82"/>
      <c r="R65" s="82"/>
      <c r="S65" s="81">
        <f>S59+S61+S63</f>
        <v>0</v>
      </c>
      <c r="T65" s="82"/>
      <c r="U65" s="82"/>
      <c r="V65" s="81">
        <f>V59+V61+V63</f>
        <v>0</v>
      </c>
      <c r="W65" s="315">
        <f>W59+W61+W63</f>
        <v>69750</v>
      </c>
      <c r="X65" s="315">
        <f>X59+X61+X63</f>
        <v>69750</v>
      </c>
      <c r="Y65" s="315">
        <f t="shared" si="100"/>
        <v>0</v>
      </c>
      <c r="Z65" s="315">
        <f>Y65/W65</f>
        <v>0</v>
      </c>
      <c r="AA65" s="316"/>
      <c r="AC65" s="5"/>
      <c r="AD65" s="5"/>
      <c r="AE65" s="5"/>
      <c r="AF65" s="5"/>
      <c r="AG65" s="5"/>
    </row>
    <row r="66" spans="1:33" ht="30" customHeight="1" thickBot="1" x14ac:dyDescent="0.25">
      <c r="A66" s="105" t="s">
        <v>15</v>
      </c>
      <c r="B66" s="334">
        <v>6</v>
      </c>
      <c r="C66" s="324" t="s">
        <v>103</v>
      </c>
      <c r="D66" s="325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7"/>
      <c r="X66" s="327"/>
      <c r="Y66" s="328"/>
      <c r="Z66" s="327"/>
      <c r="AA66" s="329"/>
      <c r="AB66" s="5"/>
      <c r="AC66" s="5"/>
      <c r="AD66" s="5"/>
      <c r="AE66" s="5"/>
      <c r="AF66" s="5"/>
      <c r="AG66" s="5"/>
    </row>
    <row r="67" spans="1:33" ht="30" customHeight="1" x14ac:dyDescent="0.2">
      <c r="A67" s="34" t="s">
        <v>16</v>
      </c>
      <c r="B67" s="72" t="s">
        <v>104</v>
      </c>
      <c r="C67" s="107" t="s">
        <v>105</v>
      </c>
      <c r="D67" s="37"/>
      <c r="E67" s="38">
        <f>SUM(E68:E68)</f>
        <v>0</v>
      </c>
      <c r="F67" s="39"/>
      <c r="G67" s="40">
        <f>SUM(G68:G68)</f>
        <v>0</v>
      </c>
      <c r="H67" s="38">
        <f>SUM(H68:H68)</f>
        <v>0</v>
      </c>
      <c r="I67" s="39"/>
      <c r="J67" s="40">
        <f>SUM(J68:J68)</f>
        <v>0</v>
      </c>
      <c r="K67" s="38">
        <f>SUM(K68:K68)</f>
        <v>0</v>
      </c>
      <c r="L67" s="39"/>
      <c r="M67" s="40">
        <f>SUM(M68:M68)</f>
        <v>0</v>
      </c>
      <c r="N67" s="38">
        <f>SUM(N68:N68)</f>
        <v>0</v>
      </c>
      <c r="O67" s="39"/>
      <c r="P67" s="40">
        <f>SUM(P68:P68)</f>
        <v>0</v>
      </c>
      <c r="Q67" s="38">
        <f>SUM(Q68:Q68)</f>
        <v>0</v>
      </c>
      <c r="R67" s="39"/>
      <c r="S67" s="40">
        <f>SUM(S68:S68)</f>
        <v>0</v>
      </c>
      <c r="T67" s="38">
        <f>SUM(T68:T68)</f>
        <v>0</v>
      </c>
      <c r="U67" s="39"/>
      <c r="V67" s="40">
        <f>SUM(V68:V68)</f>
        <v>0</v>
      </c>
      <c r="W67" s="40">
        <f>SUM(W68:W68)</f>
        <v>0</v>
      </c>
      <c r="X67" s="40">
        <f>SUM(X68:X68)</f>
        <v>0</v>
      </c>
      <c r="Y67" s="40">
        <f t="shared" si="100"/>
        <v>0</v>
      </c>
      <c r="Z67" s="236" t="e">
        <f>Y67/W67</f>
        <v>#DIV/0!</v>
      </c>
      <c r="AA67" s="207"/>
      <c r="AB67" s="42"/>
      <c r="AC67" s="42"/>
      <c r="AD67" s="42"/>
      <c r="AE67" s="42"/>
      <c r="AF67" s="42"/>
      <c r="AG67" s="42"/>
    </row>
    <row r="68" spans="1:33" ht="30" customHeight="1" thickBot="1" x14ac:dyDescent="0.25">
      <c r="A68" s="43" t="s">
        <v>18</v>
      </c>
      <c r="B68" s="44" t="s">
        <v>106</v>
      </c>
      <c r="C68" s="87" t="s">
        <v>107</v>
      </c>
      <c r="D68" s="46" t="s">
        <v>47</v>
      </c>
      <c r="E68" s="47"/>
      <c r="F68" s="48"/>
      <c r="G68" s="49">
        <f t="shared" ref="G68" si="119">E68*F68</f>
        <v>0</v>
      </c>
      <c r="H68" s="47"/>
      <c r="I68" s="48"/>
      <c r="J68" s="49">
        <f t="shared" ref="J68" si="120">H68*I68</f>
        <v>0</v>
      </c>
      <c r="K68" s="47"/>
      <c r="L68" s="48"/>
      <c r="M68" s="49">
        <f t="shared" ref="M68" si="121">K68*L68</f>
        <v>0</v>
      </c>
      <c r="N68" s="47"/>
      <c r="O68" s="48"/>
      <c r="P68" s="49">
        <f t="shared" ref="P68" si="122">N68*O68</f>
        <v>0</v>
      </c>
      <c r="Q68" s="47"/>
      <c r="R68" s="48"/>
      <c r="S68" s="49">
        <f t="shared" ref="S68" si="123">Q68*R68</f>
        <v>0</v>
      </c>
      <c r="T68" s="47"/>
      <c r="U68" s="48"/>
      <c r="V68" s="49">
        <f t="shared" ref="V68" si="124">T68*U68</f>
        <v>0</v>
      </c>
      <c r="W68" s="50">
        <f t="shared" ref="W68:W70" si="125">G68+M68+S68</f>
        <v>0</v>
      </c>
      <c r="X68" s="234">
        <f t="shared" ref="X68:X77" si="126">J68+P68+V68</f>
        <v>0</v>
      </c>
      <c r="Y68" s="234">
        <f t="shared" si="100"/>
        <v>0</v>
      </c>
      <c r="Z68" s="242" t="e">
        <f t="shared" ref="Z68:Z77" si="127">Y68/W68</f>
        <v>#DIV/0!</v>
      </c>
      <c r="AA68" s="200"/>
      <c r="AB68" s="52"/>
      <c r="AC68" s="52"/>
      <c r="AD68" s="52"/>
      <c r="AE68" s="52"/>
      <c r="AF68" s="52"/>
      <c r="AG68" s="52"/>
    </row>
    <row r="69" spans="1:33" ht="30" customHeight="1" x14ac:dyDescent="0.2">
      <c r="A69" s="34" t="s">
        <v>15</v>
      </c>
      <c r="B69" s="72" t="s">
        <v>108</v>
      </c>
      <c r="C69" s="108" t="s">
        <v>109</v>
      </c>
      <c r="D69" s="60"/>
      <c r="E69" s="61">
        <f>SUM(E70:E70)</f>
        <v>3</v>
      </c>
      <c r="F69" s="62"/>
      <c r="G69" s="63">
        <f>SUM(G70:G70)</f>
        <v>1800</v>
      </c>
      <c r="H69" s="61">
        <f>SUM(H70:H70)</f>
        <v>3</v>
      </c>
      <c r="I69" s="62"/>
      <c r="J69" s="63">
        <f>SUM(J70:J70)</f>
        <v>1800</v>
      </c>
      <c r="K69" s="61">
        <f>SUM(K70:K70)</f>
        <v>0</v>
      </c>
      <c r="L69" s="62"/>
      <c r="M69" s="63">
        <f>SUM(M70:M70)</f>
        <v>0</v>
      </c>
      <c r="N69" s="61">
        <f>SUM(N70:N70)</f>
        <v>0</v>
      </c>
      <c r="O69" s="62"/>
      <c r="P69" s="63">
        <f>SUM(P70:P70)</f>
        <v>0</v>
      </c>
      <c r="Q69" s="61">
        <f>SUM(Q70:Q70)</f>
        <v>0</v>
      </c>
      <c r="R69" s="62"/>
      <c r="S69" s="63">
        <f>SUM(S70:S70)</f>
        <v>0</v>
      </c>
      <c r="T69" s="61">
        <f>SUM(T70:T70)</f>
        <v>0</v>
      </c>
      <c r="U69" s="62"/>
      <c r="V69" s="63">
        <f>SUM(V70:V70)</f>
        <v>0</v>
      </c>
      <c r="W69" s="63">
        <f>SUM(W70:W70)</f>
        <v>1800</v>
      </c>
      <c r="X69" s="63">
        <f>SUM(X70:X70)</f>
        <v>1800</v>
      </c>
      <c r="Y69" s="63">
        <f t="shared" si="100"/>
        <v>0</v>
      </c>
      <c r="Z69" s="63">
        <f>Y69/W69</f>
        <v>0</v>
      </c>
      <c r="AA69" s="209"/>
      <c r="AB69" s="42"/>
      <c r="AC69" s="42"/>
      <c r="AD69" s="42"/>
      <c r="AE69" s="42"/>
      <c r="AF69" s="42"/>
      <c r="AG69" s="42"/>
    </row>
    <row r="70" spans="1:33" ht="30" customHeight="1" thickBot="1" x14ac:dyDescent="0.25">
      <c r="A70" s="43" t="s">
        <v>18</v>
      </c>
      <c r="B70" s="44" t="s">
        <v>110</v>
      </c>
      <c r="C70" s="292" t="s">
        <v>256</v>
      </c>
      <c r="D70" s="293" t="s">
        <v>47</v>
      </c>
      <c r="E70" s="290">
        <v>3</v>
      </c>
      <c r="F70" s="289">
        <v>600</v>
      </c>
      <c r="G70" s="287">
        <f t="shared" ref="G70" si="128">E70*F70</f>
        <v>1800</v>
      </c>
      <c r="H70" s="290">
        <v>3</v>
      </c>
      <c r="I70" s="289">
        <v>600</v>
      </c>
      <c r="J70" s="287">
        <f t="shared" ref="J70" si="129">H70*I70</f>
        <v>1800</v>
      </c>
      <c r="K70" s="47"/>
      <c r="L70" s="48"/>
      <c r="M70" s="49">
        <f t="shared" ref="M70" si="130">K70*L70</f>
        <v>0</v>
      </c>
      <c r="N70" s="47"/>
      <c r="O70" s="48"/>
      <c r="P70" s="49">
        <f t="shared" ref="P70" si="131">N70*O70</f>
        <v>0</v>
      </c>
      <c r="Q70" s="47"/>
      <c r="R70" s="48"/>
      <c r="S70" s="49">
        <f t="shared" ref="S70" si="132">Q70*R70</f>
        <v>0</v>
      </c>
      <c r="T70" s="47"/>
      <c r="U70" s="48"/>
      <c r="V70" s="49">
        <f t="shared" ref="V70" si="133">T70*U70</f>
        <v>0</v>
      </c>
      <c r="W70" s="50">
        <f t="shared" si="125"/>
        <v>1800</v>
      </c>
      <c r="X70" s="234">
        <f t="shared" si="126"/>
        <v>1800</v>
      </c>
      <c r="Y70" s="234">
        <f t="shared" si="100"/>
        <v>0</v>
      </c>
      <c r="Z70" s="242">
        <f t="shared" si="127"/>
        <v>0</v>
      </c>
      <c r="AA70" s="200"/>
      <c r="AB70" s="52"/>
      <c r="AC70" s="52"/>
      <c r="AD70" s="52"/>
      <c r="AE70" s="52"/>
      <c r="AF70" s="52"/>
      <c r="AG70" s="52"/>
    </row>
    <row r="71" spans="1:33" ht="30" customHeight="1" x14ac:dyDescent="0.2">
      <c r="A71" s="34" t="s">
        <v>15</v>
      </c>
      <c r="B71" s="72" t="s">
        <v>111</v>
      </c>
      <c r="C71" s="108" t="s">
        <v>112</v>
      </c>
      <c r="D71" s="60"/>
      <c r="E71" s="61">
        <f>SUM(E72:E77)</f>
        <v>614</v>
      </c>
      <c r="F71" s="62"/>
      <c r="G71" s="63">
        <f>SUM(G72:G77)</f>
        <v>13770</v>
      </c>
      <c r="H71" s="61">
        <f>SUM(H72:H77)</f>
        <v>614</v>
      </c>
      <c r="I71" s="62"/>
      <c r="J71" s="63">
        <f>SUM(J72:J77)</f>
        <v>12415.5</v>
      </c>
      <c r="K71" s="61">
        <f>SUM(K72:K77)</f>
        <v>0</v>
      </c>
      <c r="L71" s="62"/>
      <c r="M71" s="63">
        <f>SUM(M72:M77)</f>
        <v>0</v>
      </c>
      <c r="N71" s="61">
        <f>SUM(N72:N77)</f>
        <v>0</v>
      </c>
      <c r="O71" s="62"/>
      <c r="P71" s="63">
        <f>SUM(P72:P77)</f>
        <v>0</v>
      </c>
      <c r="Q71" s="61">
        <f>SUM(Q72:Q77)</f>
        <v>0</v>
      </c>
      <c r="R71" s="62"/>
      <c r="S71" s="63">
        <f>SUM(S72:S77)</f>
        <v>0</v>
      </c>
      <c r="T71" s="61">
        <f>SUM(T72:T77)</f>
        <v>0</v>
      </c>
      <c r="U71" s="62"/>
      <c r="V71" s="63">
        <f>SUM(V72:V77)</f>
        <v>0</v>
      </c>
      <c r="W71" s="63">
        <f>SUM(W72:W77)</f>
        <v>13770</v>
      </c>
      <c r="X71" s="63">
        <f>SUM(X72:X77)</f>
        <v>12415.5</v>
      </c>
      <c r="Y71" s="63">
        <f t="shared" si="100"/>
        <v>1354.5</v>
      </c>
      <c r="Z71" s="63">
        <f>Y71/W71</f>
        <v>9.8366013071895422E-2</v>
      </c>
      <c r="AA71" s="209"/>
      <c r="AB71" s="42"/>
      <c r="AC71" s="42"/>
      <c r="AD71" s="42"/>
      <c r="AE71" s="42"/>
      <c r="AF71" s="42"/>
      <c r="AG71" s="42"/>
    </row>
    <row r="72" spans="1:33" ht="30" customHeight="1" x14ac:dyDescent="0.2">
      <c r="A72" s="43" t="s">
        <v>18</v>
      </c>
      <c r="B72" s="44" t="s">
        <v>113</v>
      </c>
      <c r="C72" s="292" t="s">
        <v>257</v>
      </c>
      <c r="D72" s="293" t="s">
        <v>47</v>
      </c>
      <c r="E72" s="290">
        <v>6</v>
      </c>
      <c r="F72" s="289">
        <v>120</v>
      </c>
      <c r="G72" s="287">
        <f t="shared" ref="G72:G77" si="134">E72*F72</f>
        <v>720</v>
      </c>
      <c r="H72" s="290">
        <v>6</v>
      </c>
      <c r="I72" s="289">
        <v>110</v>
      </c>
      <c r="J72" s="287">
        <f t="shared" ref="J72:J77" si="135">H72*I72</f>
        <v>660</v>
      </c>
      <c r="K72" s="47"/>
      <c r="L72" s="48"/>
      <c r="M72" s="49">
        <f t="shared" ref="M72:M77" si="136">K72*L72</f>
        <v>0</v>
      </c>
      <c r="N72" s="47"/>
      <c r="O72" s="48"/>
      <c r="P72" s="49">
        <f t="shared" ref="P72:P77" si="137">N72*O72</f>
        <v>0</v>
      </c>
      <c r="Q72" s="47"/>
      <c r="R72" s="48"/>
      <c r="S72" s="49">
        <f t="shared" ref="S72:S77" si="138">Q72*R72</f>
        <v>0</v>
      </c>
      <c r="T72" s="47"/>
      <c r="U72" s="48"/>
      <c r="V72" s="49">
        <f t="shared" ref="V72:V77" si="139">T72*U72</f>
        <v>0</v>
      </c>
      <c r="W72" s="50">
        <f>G72+M72+S72</f>
        <v>720</v>
      </c>
      <c r="X72" s="234">
        <f t="shared" si="126"/>
        <v>660</v>
      </c>
      <c r="Y72" s="234">
        <f t="shared" si="100"/>
        <v>60</v>
      </c>
      <c r="Z72" s="242">
        <f t="shared" si="127"/>
        <v>8.3333333333333329E-2</v>
      </c>
      <c r="AA72" s="200"/>
      <c r="AB72" s="52"/>
      <c r="AC72" s="52"/>
      <c r="AD72" s="52"/>
      <c r="AE72" s="52"/>
      <c r="AF72" s="52"/>
      <c r="AG72" s="52"/>
    </row>
    <row r="73" spans="1:33" s="259" customFormat="1" ht="30" customHeight="1" x14ac:dyDescent="0.2">
      <c r="A73" s="43" t="s">
        <v>18</v>
      </c>
      <c r="B73" s="44" t="s">
        <v>114</v>
      </c>
      <c r="C73" s="292" t="s">
        <v>258</v>
      </c>
      <c r="D73" s="293" t="s">
        <v>259</v>
      </c>
      <c r="E73" s="290">
        <v>1</v>
      </c>
      <c r="F73" s="289">
        <v>5000</v>
      </c>
      <c r="G73" s="287">
        <f t="shared" si="134"/>
        <v>5000</v>
      </c>
      <c r="H73" s="290">
        <v>1</v>
      </c>
      <c r="I73" s="289">
        <v>4851.5</v>
      </c>
      <c r="J73" s="287">
        <f t="shared" si="135"/>
        <v>4851.5</v>
      </c>
      <c r="K73" s="47"/>
      <c r="L73" s="48"/>
      <c r="M73" s="49">
        <f t="shared" si="136"/>
        <v>0</v>
      </c>
      <c r="N73" s="47"/>
      <c r="O73" s="48"/>
      <c r="P73" s="49">
        <f t="shared" si="137"/>
        <v>0</v>
      </c>
      <c r="Q73" s="47"/>
      <c r="R73" s="48"/>
      <c r="S73" s="49">
        <f t="shared" si="138"/>
        <v>0</v>
      </c>
      <c r="T73" s="47"/>
      <c r="U73" s="48"/>
      <c r="V73" s="49">
        <f t="shared" si="139"/>
        <v>0</v>
      </c>
      <c r="W73" s="50">
        <f t="shared" ref="W73:W75" si="140">G73+M73+S73</f>
        <v>5000</v>
      </c>
      <c r="X73" s="234">
        <f t="shared" si="126"/>
        <v>4851.5</v>
      </c>
      <c r="Y73" s="234">
        <f t="shared" si="100"/>
        <v>148.5</v>
      </c>
      <c r="Z73" s="242">
        <f t="shared" si="127"/>
        <v>2.9700000000000001E-2</v>
      </c>
      <c r="AA73" s="200"/>
      <c r="AB73" s="52"/>
      <c r="AC73" s="52"/>
      <c r="AD73" s="52"/>
      <c r="AE73" s="52"/>
      <c r="AF73" s="52"/>
      <c r="AG73" s="52"/>
    </row>
    <row r="74" spans="1:33" s="259" customFormat="1" ht="30" customHeight="1" x14ac:dyDescent="0.2">
      <c r="A74" s="43" t="s">
        <v>18</v>
      </c>
      <c r="B74" s="44" t="s">
        <v>115</v>
      </c>
      <c r="C74" s="294" t="s">
        <v>260</v>
      </c>
      <c r="D74" s="298" t="s">
        <v>47</v>
      </c>
      <c r="E74" s="230">
        <v>100</v>
      </c>
      <c r="F74" s="299">
        <v>12.5</v>
      </c>
      <c r="G74" s="287">
        <f t="shared" si="134"/>
        <v>1250</v>
      </c>
      <c r="H74" s="290">
        <v>100</v>
      </c>
      <c r="I74" s="289">
        <v>11.9</v>
      </c>
      <c r="J74" s="287">
        <f t="shared" si="135"/>
        <v>1190</v>
      </c>
      <c r="K74" s="47"/>
      <c r="L74" s="48"/>
      <c r="M74" s="49">
        <f t="shared" si="136"/>
        <v>0</v>
      </c>
      <c r="N74" s="47"/>
      <c r="O74" s="48"/>
      <c r="P74" s="49">
        <f t="shared" si="137"/>
        <v>0</v>
      </c>
      <c r="Q74" s="47"/>
      <c r="R74" s="48"/>
      <c r="S74" s="49">
        <f t="shared" si="138"/>
        <v>0</v>
      </c>
      <c r="T74" s="47"/>
      <c r="U74" s="48"/>
      <c r="V74" s="49">
        <f t="shared" si="139"/>
        <v>0</v>
      </c>
      <c r="W74" s="50">
        <f t="shared" si="140"/>
        <v>1250</v>
      </c>
      <c r="X74" s="234">
        <f t="shared" si="126"/>
        <v>1190</v>
      </c>
      <c r="Y74" s="234">
        <f t="shared" si="100"/>
        <v>60</v>
      </c>
      <c r="Z74" s="242">
        <f t="shared" si="127"/>
        <v>4.8000000000000001E-2</v>
      </c>
      <c r="AA74" s="200"/>
      <c r="AB74" s="52"/>
      <c r="AC74" s="52"/>
      <c r="AD74" s="52"/>
      <c r="AE74" s="52"/>
      <c r="AF74" s="52"/>
      <c r="AG74" s="52"/>
    </row>
    <row r="75" spans="1:33" s="259" customFormat="1" ht="30" customHeight="1" x14ac:dyDescent="0.2">
      <c r="A75" s="43" t="s">
        <v>18</v>
      </c>
      <c r="B75" s="44" t="s">
        <v>264</v>
      </c>
      <c r="C75" s="294" t="s">
        <v>261</v>
      </c>
      <c r="D75" s="298" t="s">
        <v>47</v>
      </c>
      <c r="E75" s="230">
        <v>1</v>
      </c>
      <c r="F75" s="299">
        <v>2200</v>
      </c>
      <c r="G75" s="287">
        <f t="shared" si="134"/>
        <v>2200</v>
      </c>
      <c r="H75" s="290">
        <v>1</v>
      </c>
      <c r="I75" s="289">
        <v>2200</v>
      </c>
      <c r="J75" s="287">
        <f t="shared" si="135"/>
        <v>2200</v>
      </c>
      <c r="K75" s="47"/>
      <c r="L75" s="48"/>
      <c r="M75" s="49">
        <f t="shared" si="136"/>
        <v>0</v>
      </c>
      <c r="N75" s="47"/>
      <c r="O75" s="48"/>
      <c r="P75" s="49">
        <f t="shared" si="137"/>
        <v>0</v>
      </c>
      <c r="Q75" s="47"/>
      <c r="R75" s="48"/>
      <c r="S75" s="49">
        <f t="shared" si="138"/>
        <v>0</v>
      </c>
      <c r="T75" s="47"/>
      <c r="U75" s="48"/>
      <c r="V75" s="49">
        <f t="shared" si="139"/>
        <v>0</v>
      </c>
      <c r="W75" s="50">
        <f t="shared" si="140"/>
        <v>2200</v>
      </c>
      <c r="X75" s="234">
        <f t="shared" si="126"/>
        <v>2200</v>
      </c>
      <c r="Y75" s="234">
        <f t="shared" si="100"/>
        <v>0</v>
      </c>
      <c r="Z75" s="242">
        <f t="shared" si="127"/>
        <v>0</v>
      </c>
      <c r="AA75" s="200"/>
      <c r="AB75" s="52"/>
      <c r="AC75" s="52"/>
      <c r="AD75" s="52"/>
      <c r="AE75" s="52"/>
      <c r="AF75" s="52"/>
      <c r="AG75" s="52"/>
    </row>
    <row r="76" spans="1:33" ht="30" customHeight="1" x14ac:dyDescent="0.2">
      <c r="A76" s="43" t="s">
        <v>18</v>
      </c>
      <c r="B76" s="44" t="s">
        <v>265</v>
      </c>
      <c r="C76" s="294" t="s">
        <v>262</v>
      </c>
      <c r="D76" s="298" t="s">
        <v>47</v>
      </c>
      <c r="E76" s="230">
        <v>500</v>
      </c>
      <c r="F76" s="299">
        <v>5</v>
      </c>
      <c r="G76" s="287">
        <f t="shared" si="134"/>
        <v>2500</v>
      </c>
      <c r="H76" s="290">
        <v>500</v>
      </c>
      <c r="I76" s="289">
        <v>5</v>
      </c>
      <c r="J76" s="287">
        <f t="shared" si="135"/>
        <v>2500</v>
      </c>
      <c r="K76" s="47"/>
      <c r="L76" s="48"/>
      <c r="M76" s="49">
        <f t="shared" si="136"/>
        <v>0</v>
      </c>
      <c r="N76" s="47"/>
      <c r="O76" s="48"/>
      <c r="P76" s="49">
        <f t="shared" si="137"/>
        <v>0</v>
      </c>
      <c r="Q76" s="47"/>
      <c r="R76" s="48"/>
      <c r="S76" s="49">
        <f t="shared" si="138"/>
        <v>0</v>
      </c>
      <c r="T76" s="47"/>
      <c r="U76" s="48"/>
      <c r="V76" s="49">
        <f t="shared" si="139"/>
        <v>0</v>
      </c>
      <c r="W76" s="50">
        <f>G76+M76+S76</f>
        <v>2500</v>
      </c>
      <c r="X76" s="234">
        <f t="shared" si="126"/>
        <v>2500</v>
      </c>
      <c r="Y76" s="234">
        <f t="shared" si="100"/>
        <v>0</v>
      </c>
      <c r="Z76" s="242">
        <f t="shared" si="127"/>
        <v>0</v>
      </c>
      <c r="AA76" s="200"/>
      <c r="AB76" s="52"/>
      <c r="AC76" s="52"/>
      <c r="AD76" s="52"/>
      <c r="AE76" s="52"/>
      <c r="AF76" s="52"/>
      <c r="AG76" s="52"/>
    </row>
    <row r="77" spans="1:33" ht="30" customHeight="1" thickBot="1" x14ac:dyDescent="0.25">
      <c r="A77" s="53" t="s">
        <v>18</v>
      </c>
      <c r="B77" s="44" t="s">
        <v>266</v>
      </c>
      <c r="C77" s="294" t="s">
        <v>263</v>
      </c>
      <c r="D77" s="298" t="s">
        <v>47</v>
      </c>
      <c r="E77" s="300">
        <v>6</v>
      </c>
      <c r="F77" s="229">
        <v>350</v>
      </c>
      <c r="G77" s="301">
        <f t="shared" si="134"/>
        <v>2100</v>
      </c>
      <c r="H77" s="300">
        <v>6</v>
      </c>
      <c r="I77" s="229">
        <v>169</v>
      </c>
      <c r="J77" s="301">
        <f t="shared" si="135"/>
        <v>1014</v>
      </c>
      <c r="K77" s="67"/>
      <c r="L77" s="68"/>
      <c r="M77" s="69">
        <f t="shared" si="136"/>
        <v>0</v>
      </c>
      <c r="N77" s="67"/>
      <c r="O77" s="68"/>
      <c r="P77" s="69">
        <f t="shared" si="137"/>
        <v>0</v>
      </c>
      <c r="Q77" s="67"/>
      <c r="R77" s="68"/>
      <c r="S77" s="69">
        <f t="shared" si="138"/>
        <v>0</v>
      </c>
      <c r="T77" s="67"/>
      <c r="U77" s="68"/>
      <c r="V77" s="69">
        <f t="shared" si="139"/>
        <v>0</v>
      </c>
      <c r="W77" s="58">
        <f>G77+M77+S77</f>
        <v>2100</v>
      </c>
      <c r="X77" s="234">
        <f t="shared" si="126"/>
        <v>1014</v>
      </c>
      <c r="Y77" s="238">
        <f t="shared" si="100"/>
        <v>1086</v>
      </c>
      <c r="Z77" s="242">
        <f t="shared" si="127"/>
        <v>0.51714285714285713</v>
      </c>
      <c r="AA77" s="210"/>
      <c r="AB77" s="52"/>
      <c r="AC77" s="52"/>
      <c r="AD77" s="52"/>
      <c r="AE77" s="52"/>
      <c r="AF77" s="52"/>
      <c r="AG77" s="52"/>
    </row>
    <row r="78" spans="1:33" ht="30" customHeight="1" thickBot="1" x14ac:dyDescent="0.25">
      <c r="A78" s="97" t="s">
        <v>116</v>
      </c>
      <c r="B78" s="98"/>
      <c r="C78" s="313"/>
      <c r="D78" s="314"/>
      <c r="E78" s="101">
        <f>E71+E69+E67</f>
        <v>617</v>
      </c>
      <c r="F78" s="82"/>
      <c r="G78" s="81">
        <f>G71+G69+G67</f>
        <v>15570</v>
      </c>
      <c r="H78" s="101">
        <f>H71+H69+H67</f>
        <v>617</v>
      </c>
      <c r="I78" s="82"/>
      <c r="J78" s="81">
        <f>J71+J69+J67</f>
        <v>14215.5</v>
      </c>
      <c r="K78" s="83">
        <f>K71+K69+K67</f>
        <v>0</v>
      </c>
      <c r="L78" s="82"/>
      <c r="M78" s="81">
        <f>M71+M69+M67</f>
        <v>0</v>
      </c>
      <c r="N78" s="83">
        <f>N71+N69+N67</f>
        <v>0</v>
      </c>
      <c r="O78" s="82"/>
      <c r="P78" s="81">
        <f>P71+P69+P67</f>
        <v>0</v>
      </c>
      <c r="Q78" s="83">
        <f>Q71+Q69+Q67</f>
        <v>0</v>
      </c>
      <c r="R78" s="82"/>
      <c r="S78" s="81">
        <f>S71+S69+S67</f>
        <v>0</v>
      </c>
      <c r="T78" s="83">
        <f>T71+T69+T67</f>
        <v>0</v>
      </c>
      <c r="U78" s="82"/>
      <c r="V78" s="81">
        <f>V71+V69+V67</f>
        <v>0</v>
      </c>
      <c r="W78" s="315">
        <f>W71+W69+W67</f>
        <v>15570</v>
      </c>
      <c r="X78" s="237">
        <f>X71+X69+X67</f>
        <v>14215.5</v>
      </c>
      <c r="Y78" s="237">
        <f>Y71+Y69+Y67</f>
        <v>1354.5</v>
      </c>
      <c r="Z78" s="315">
        <f>Y78/W78</f>
        <v>8.6994219653179189E-2</v>
      </c>
      <c r="AA78" s="316"/>
      <c r="AB78" s="5"/>
      <c r="AC78" s="5"/>
      <c r="AD78" s="5"/>
      <c r="AE78" s="5"/>
      <c r="AF78" s="5"/>
      <c r="AG78" s="5"/>
    </row>
    <row r="79" spans="1:33" ht="30" customHeight="1" thickBot="1" x14ac:dyDescent="0.25">
      <c r="A79" s="105" t="s">
        <v>15</v>
      </c>
      <c r="B79" s="312">
        <v>7</v>
      </c>
      <c r="C79" s="324" t="s">
        <v>117</v>
      </c>
      <c r="D79" s="325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7"/>
      <c r="X79" s="327"/>
      <c r="Y79" s="328"/>
      <c r="Z79" s="327"/>
      <c r="AA79" s="329"/>
      <c r="AB79" s="5"/>
      <c r="AC79" s="5"/>
      <c r="AD79" s="5"/>
      <c r="AE79" s="5"/>
      <c r="AF79" s="5"/>
      <c r="AG79" s="5"/>
    </row>
    <row r="80" spans="1:33" ht="30" customHeight="1" x14ac:dyDescent="0.2">
      <c r="A80" s="43" t="s">
        <v>18</v>
      </c>
      <c r="B80" s="44" t="s">
        <v>118</v>
      </c>
      <c r="C80" s="317" t="s">
        <v>267</v>
      </c>
      <c r="D80" s="318" t="s">
        <v>47</v>
      </c>
      <c r="E80" s="319">
        <v>1</v>
      </c>
      <c r="F80" s="320">
        <v>14000</v>
      </c>
      <c r="G80" s="321">
        <f t="shared" ref="G80:G88" si="141">E80*F80</f>
        <v>14000</v>
      </c>
      <c r="H80" s="319">
        <v>1</v>
      </c>
      <c r="I80" s="320">
        <v>26000</v>
      </c>
      <c r="J80" s="321">
        <f t="shared" ref="J80:J88" si="142">H80*I80</f>
        <v>26000</v>
      </c>
      <c r="K80" s="319"/>
      <c r="L80" s="320"/>
      <c r="M80" s="321">
        <f t="shared" ref="M80:M88" si="143">K80*L80</f>
        <v>0</v>
      </c>
      <c r="N80" s="319"/>
      <c r="O80" s="320"/>
      <c r="P80" s="321">
        <f t="shared" ref="P80:P88" si="144">N80*O80</f>
        <v>0</v>
      </c>
      <c r="Q80" s="319"/>
      <c r="R80" s="320"/>
      <c r="S80" s="321">
        <f t="shared" ref="S80:S88" si="145">Q80*R80</f>
        <v>0</v>
      </c>
      <c r="T80" s="319"/>
      <c r="U80" s="320"/>
      <c r="V80" s="321">
        <f t="shared" ref="V80:V88" si="146">T80*U80</f>
        <v>0</v>
      </c>
      <c r="W80" s="322">
        <f t="shared" ref="W80:W88" si="147">G80+M80+S80</f>
        <v>14000</v>
      </c>
      <c r="X80" s="322">
        <f t="shared" ref="X80:X88" si="148">J80+P80+V80</f>
        <v>26000</v>
      </c>
      <c r="Y80" s="322">
        <f t="shared" si="100"/>
        <v>-12000</v>
      </c>
      <c r="Z80" s="323">
        <f t="shared" ref="Z80:Z88" si="149">Y80/W80</f>
        <v>-0.8571428571428571</v>
      </c>
      <c r="AA80" s="211"/>
      <c r="AB80" s="52"/>
      <c r="AC80" s="52"/>
      <c r="AD80" s="52"/>
      <c r="AE80" s="52"/>
      <c r="AF80" s="52"/>
      <c r="AG80" s="52"/>
    </row>
    <row r="81" spans="1:33" ht="30" customHeight="1" x14ac:dyDescent="0.2">
      <c r="A81" s="43" t="s">
        <v>18</v>
      </c>
      <c r="B81" s="44" t="s">
        <v>119</v>
      </c>
      <c r="C81" s="292" t="s">
        <v>268</v>
      </c>
      <c r="D81" s="293" t="s">
        <v>47</v>
      </c>
      <c r="E81" s="290">
        <v>100</v>
      </c>
      <c r="F81" s="289">
        <v>30</v>
      </c>
      <c r="G81" s="287">
        <f t="shared" si="141"/>
        <v>3000</v>
      </c>
      <c r="H81" s="290">
        <v>100</v>
      </c>
      <c r="I81" s="289">
        <v>38.5</v>
      </c>
      <c r="J81" s="287">
        <f t="shared" si="142"/>
        <v>3850</v>
      </c>
      <c r="K81" s="290"/>
      <c r="L81" s="289"/>
      <c r="M81" s="287">
        <f t="shared" si="143"/>
        <v>0</v>
      </c>
      <c r="N81" s="290"/>
      <c r="O81" s="289"/>
      <c r="P81" s="287">
        <f t="shared" si="144"/>
        <v>0</v>
      </c>
      <c r="Q81" s="290"/>
      <c r="R81" s="289"/>
      <c r="S81" s="287">
        <f t="shared" si="145"/>
        <v>0</v>
      </c>
      <c r="T81" s="290"/>
      <c r="U81" s="289"/>
      <c r="V81" s="287">
        <f t="shared" si="146"/>
        <v>0</v>
      </c>
      <c r="W81" s="297">
        <f t="shared" si="147"/>
        <v>3000</v>
      </c>
      <c r="X81" s="234">
        <f t="shared" si="148"/>
        <v>3850</v>
      </c>
      <c r="Y81" s="234">
        <f t="shared" si="100"/>
        <v>-850</v>
      </c>
      <c r="Z81" s="242">
        <f t="shared" si="149"/>
        <v>-0.28333333333333333</v>
      </c>
      <c r="AA81" s="200"/>
      <c r="AB81" s="52"/>
      <c r="AC81" s="52"/>
      <c r="AD81" s="52"/>
      <c r="AE81" s="52"/>
      <c r="AF81" s="52"/>
      <c r="AG81" s="52"/>
    </row>
    <row r="82" spans="1:33" ht="30" customHeight="1" x14ac:dyDescent="0.2">
      <c r="A82" s="43" t="s">
        <v>18</v>
      </c>
      <c r="B82" s="44" t="s">
        <v>120</v>
      </c>
      <c r="C82" s="292" t="s">
        <v>269</v>
      </c>
      <c r="D82" s="293" t="s">
        <v>47</v>
      </c>
      <c r="E82" s="290">
        <v>100</v>
      </c>
      <c r="F82" s="289">
        <v>12</v>
      </c>
      <c r="G82" s="287">
        <f t="shared" si="141"/>
        <v>1200</v>
      </c>
      <c r="H82" s="290">
        <v>100</v>
      </c>
      <c r="I82" s="289">
        <v>12</v>
      </c>
      <c r="J82" s="287">
        <f t="shared" si="142"/>
        <v>1200</v>
      </c>
      <c r="K82" s="290"/>
      <c r="L82" s="289"/>
      <c r="M82" s="287">
        <f t="shared" si="143"/>
        <v>0</v>
      </c>
      <c r="N82" s="290"/>
      <c r="O82" s="289"/>
      <c r="P82" s="287">
        <f t="shared" si="144"/>
        <v>0</v>
      </c>
      <c r="Q82" s="290"/>
      <c r="R82" s="289"/>
      <c r="S82" s="287">
        <f t="shared" si="145"/>
        <v>0</v>
      </c>
      <c r="T82" s="290"/>
      <c r="U82" s="289"/>
      <c r="V82" s="287">
        <f t="shared" si="146"/>
        <v>0</v>
      </c>
      <c r="W82" s="297">
        <f t="shared" si="147"/>
        <v>1200</v>
      </c>
      <c r="X82" s="234">
        <f t="shared" si="148"/>
        <v>1200</v>
      </c>
      <c r="Y82" s="234">
        <f t="shared" si="100"/>
        <v>0</v>
      </c>
      <c r="Z82" s="242">
        <f t="shared" si="149"/>
        <v>0</v>
      </c>
      <c r="AA82" s="200"/>
      <c r="AB82" s="52"/>
      <c r="AC82" s="52"/>
      <c r="AD82" s="52"/>
      <c r="AE82" s="52"/>
      <c r="AF82" s="52"/>
      <c r="AG82" s="52"/>
    </row>
    <row r="83" spans="1:33" ht="30" customHeight="1" x14ac:dyDescent="0.2">
      <c r="A83" s="43" t="s">
        <v>18</v>
      </c>
      <c r="B83" s="44" t="s">
        <v>121</v>
      </c>
      <c r="C83" s="292" t="s">
        <v>270</v>
      </c>
      <c r="D83" s="293" t="s">
        <v>47</v>
      </c>
      <c r="E83" s="290">
        <v>100</v>
      </c>
      <c r="F83" s="289">
        <v>35</v>
      </c>
      <c r="G83" s="287">
        <f t="shared" si="141"/>
        <v>3500</v>
      </c>
      <c r="H83" s="290">
        <v>100</v>
      </c>
      <c r="I83" s="289">
        <v>23.77</v>
      </c>
      <c r="J83" s="287">
        <f t="shared" si="142"/>
        <v>2377</v>
      </c>
      <c r="K83" s="290"/>
      <c r="L83" s="289"/>
      <c r="M83" s="287">
        <f t="shared" si="143"/>
        <v>0</v>
      </c>
      <c r="N83" s="290"/>
      <c r="O83" s="289"/>
      <c r="P83" s="287">
        <f t="shared" si="144"/>
        <v>0</v>
      </c>
      <c r="Q83" s="290"/>
      <c r="R83" s="289"/>
      <c r="S83" s="287">
        <f t="shared" si="145"/>
        <v>0</v>
      </c>
      <c r="T83" s="290"/>
      <c r="U83" s="289"/>
      <c r="V83" s="287">
        <f t="shared" si="146"/>
        <v>0</v>
      </c>
      <c r="W83" s="297">
        <f t="shared" si="147"/>
        <v>3500</v>
      </c>
      <c r="X83" s="234">
        <f t="shared" si="148"/>
        <v>2377</v>
      </c>
      <c r="Y83" s="234">
        <f t="shared" si="100"/>
        <v>1123</v>
      </c>
      <c r="Z83" s="242">
        <f t="shared" si="149"/>
        <v>0.32085714285714284</v>
      </c>
      <c r="AA83" s="200"/>
      <c r="AB83" s="52"/>
      <c r="AC83" s="52"/>
      <c r="AD83" s="52"/>
      <c r="AE83" s="52"/>
      <c r="AF83" s="52"/>
      <c r="AG83" s="52"/>
    </row>
    <row r="84" spans="1:33" ht="30" customHeight="1" x14ac:dyDescent="0.2">
      <c r="A84" s="43" t="s">
        <v>18</v>
      </c>
      <c r="B84" s="44" t="s">
        <v>122</v>
      </c>
      <c r="C84" s="292" t="s">
        <v>123</v>
      </c>
      <c r="D84" s="293" t="s">
        <v>47</v>
      </c>
      <c r="E84" s="290"/>
      <c r="F84" s="289"/>
      <c r="G84" s="287">
        <f t="shared" si="141"/>
        <v>0</v>
      </c>
      <c r="H84" s="290"/>
      <c r="I84" s="289"/>
      <c r="J84" s="287">
        <f t="shared" si="142"/>
        <v>0</v>
      </c>
      <c r="K84" s="290"/>
      <c r="L84" s="289"/>
      <c r="M84" s="287">
        <f t="shared" si="143"/>
        <v>0</v>
      </c>
      <c r="N84" s="290"/>
      <c r="O84" s="289"/>
      <c r="P84" s="287">
        <f t="shared" si="144"/>
        <v>0</v>
      </c>
      <c r="Q84" s="290"/>
      <c r="R84" s="289"/>
      <c r="S84" s="287">
        <f t="shared" si="145"/>
        <v>0</v>
      </c>
      <c r="T84" s="290"/>
      <c r="U84" s="289"/>
      <c r="V84" s="287">
        <f t="shared" si="146"/>
        <v>0</v>
      </c>
      <c r="W84" s="297">
        <f t="shared" si="147"/>
        <v>0</v>
      </c>
      <c r="X84" s="234">
        <f t="shared" si="148"/>
        <v>0</v>
      </c>
      <c r="Y84" s="234">
        <f t="shared" si="100"/>
        <v>0</v>
      </c>
      <c r="Z84" s="242" t="e">
        <f t="shared" si="149"/>
        <v>#DIV/0!</v>
      </c>
      <c r="AA84" s="200"/>
      <c r="AB84" s="52"/>
      <c r="AC84" s="52"/>
      <c r="AD84" s="52"/>
      <c r="AE84" s="52"/>
      <c r="AF84" s="52"/>
      <c r="AG84" s="52"/>
    </row>
    <row r="85" spans="1:33" ht="30" customHeight="1" x14ac:dyDescent="0.2">
      <c r="A85" s="43" t="s">
        <v>18</v>
      </c>
      <c r="B85" s="44" t="s">
        <v>124</v>
      </c>
      <c r="C85" s="292" t="s">
        <v>125</v>
      </c>
      <c r="D85" s="293" t="s">
        <v>47</v>
      </c>
      <c r="E85" s="290">
        <v>30</v>
      </c>
      <c r="F85" s="289">
        <v>25</v>
      </c>
      <c r="G85" s="287">
        <f t="shared" si="141"/>
        <v>750</v>
      </c>
      <c r="H85" s="290">
        <v>30</v>
      </c>
      <c r="I85" s="289">
        <v>25</v>
      </c>
      <c r="J85" s="287">
        <f t="shared" si="142"/>
        <v>750</v>
      </c>
      <c r="K85" s="290"/>
      <c r="L85" s="289"/>
      <c r="M85" s="287">
        <f t="shared" si="143"/>
        <v>0</v>
      </c>
      <c r="N85" s="290"/>
      <c r="O85" s="289"/>
      <c r="P85" s="287">
        <f t="shared" si="144"/>
        <v>0</v>
      </c>
      <c r="Q85" s="290"/>
      <c r="R85" s="289"/>
      <c r="S85" s="287">
        <f t="shared" si="145"/>
        <v>0</v>
      </c>
      <c r="T85" s="290"/>
      <c r="U85" s="289"/>
      <c r="V85" s="287">
        <f t="shared" si="146"/>
        <v>0</v>
      </c>
      <c r="W85" s="297">
        <f t="shared" si="147"/>
        <v>750</v>
      </c>
      <c r="X85" s="234">
        <f t="shared" si="148"/>
        <v>750</v>
      </c>
      <c r="Y85" s="234">
        <f t="shared" si="100"/>
        <v>0</v>
      </c>
      <c r="Z85" s="242">
        <f t="shared" si="149"/>
        <v>0</v>
      </c>
      <c r="AA85" s="200"/>
      <c r="AB85" s="52"/>
      <c r="AC85" s="52"/>
      <c r="AD85" s="52"/>
      <c r="AE85" s="52"/>
      <c r="AF85" s="52"/>
      <c r="AG85" s="52"/>
    </row>
    <row r="86" spans="1:33" ht="30" customHeight="1" x14ac:dyDescent="0.2">
      <c r="A86" s="43" t="s">
        <v>18</v>
      </c>
      <c r="B86" s="44" t="s">
        <v>126</v>
      </c>
      <c r="C86" s="292" t="s">
        <v>271</v>
      </c>
      <c r="D86" s="293" t="s">
        <v>47</v>
      </c>
      <c r="E86" s="290">
        <v>1</v>
      </c>
      <c r="F86" s="289">
        <v>4500</v>
      </c>
      <c r="G86" s="287">
        <f t="shared" si="141"/>
        <v>4500</v>
      </c>
      <c r="H86" s="290">
        <v>1</v>
      </c>
      <c r="I86" s="289">
        <v>3000</v>
      </c>
      <c r="J86" s="287">
        <f t="shared" si="142"/>
        <v>3000</v>
      </c>
      <c r="K86" s="290"/>
      <c r="L86" s="289"/>
      <c r="M86" s="287">
        <f t="shared" si="143"/>
        <v>0</v>
      </c>
      <c r="N86" s="290"/>
      <c r="O86" s="289"/>
      <c r="P86" s="287">
        <f t="shared" si="144"/>
        <v>0</v>
      </c>
      <c r="Q86" s="290"/>
      <c r="R86" s="289"/>
      <c r="S86" s="287">
        <f t="shared" si="145"/>
        <v>0</v>
      </c>
      <c r="T86" s="290"/>
      <c r="U86" s="289"/>
      <c r="V86" s="287">
        <f t="shared" si="146"/>
        <v>0</v>
      </c>
      <c r="W86" s="297">
        <f t="shared" si="147"/>
        <v>4500</v>
      </c>
      <c r="X86" s="234">
        <f t="shared" si="148"/>
        <v>3000</v>
      </c>
      <c r="Y86" s="234">
        <f t="shared" si="100"/>
        <v>1500</v>
      </c>
      <c r="Z86" s="242">
        <f t="shared" si="149"/>
        <v>0.33333333333333331</v>
      </c>
      <c r="AA86" s="200"/>
      <c r="AB86" s="52"/>
      <c r="AC86" s="52"/>
      <c r="AD86" s="52"/>
      <c r="AE86" s="52"/>
      <c r="AF86" s="52"/>
      <c r="AG86" s="52"/>
    </row>
    <row r="87" spans="1:33" ht="30" customHeight="1" x14ac:dyDescent="0.2">
      <c r="A87" s="43" t="s">
        <v>18</v>
      </c>
      <c r="B87" s="44" t="s">
        <v>127</v>
      </c>
      <c r="C87" s="292" t="s">
        <v>272</v>
      </c>
      <c r="D87" s="293" t="s">
        <v>47</v>
      </c>
      <c r="E87" s="290">
        <v>2</v>
      </c>
      <c r="F87" s="289">
        <v>1000</v>
      </c>
      <c r="G87" s="287">
        <f t="shared" si="141"/>
        <v>2000</v>
      </c>
      <c r="H87" s="290">
        <v>2</v>
      </c>
      <c r="I87" s="289">
        <v>850</v>
      </c>
      <c r="J87" s="287">
        <f t="shared" si="142"/>
        <v>1700</v>
      </c>
      <c r="K87" s="290"/>
      <c r="L87" s="289"/>
      <c r="M87" s="287">
        <f t="shared" si="143"/>
        <v>0</v>
      </c>
      <c r="N87" s="290"/>
      <c r="O87" s="289"/>
      <c r="P87" s="287">
        <f t="shared" si="144"/>
        <v>0</v>
      </c>
      <c r="Q87" s="290"/>
      <c r="R87" s="289"/>
      <c r="S87" s="287">
        <f t="shared" si="145"/>
        <v>0</v>
      </c>
      <c r="T87" s="290"/>
      <c r="U87" s="289"/>
      <c r="V87" s="287">
        <f t="shared" si="146"/>
        <v>0</v>
      </c>
      <c r="W87" s="297">
        <f t="shared" si="147"/>
        <v>2000</v>
      </c>
      <c r="X87" s="234">
        <f t="shared" si="148"/>
        <v>1700</v>
      </c>
      <c r="Y87" s="234">
        <f t="shared" si="100"/>
        <v>300</v>
      </c>
      <c r="Z87" s="242">
        <f t="shared" si="149"/>
        <v>0.15</v>
      </c>
      <c r="AA87" s="200"/>
      <c r="AB87" s="52"/>
      <c r="AC87" s="52"/>
      <c r="AD87" s="52"/>
      <c r="AE87" s="52"/>
      <c r="AF87" s="52"/>
      <c r="AG87" s="52"/>
    </row>
    <row r="88" spans="1:33" ht="30" customHeight="1" thickBot="1" x14ac:dyDescent="0.25">
      <c r="A88" s="53" t="s">
        <v>18</v>
      </c>
      <c r="B88" s="44" t="s">
        <v>128</v>
      </c>
      <c r="C88" s="199" t="s">
        <v>182</v>
      </c>
      <c r="D88" s="54"/>
      <c r="E88" s="55"/>
      <c r="F88" s="56">
        <v>0.22</v>
      </c>
      <c r="G88" s="57">
        <f t="shared" si="141"/>
        <v>0</v>
      </c>
      <c r="H88" s="55"/>
      <c r="I88" s="56">
        <v>0.22</v>
      </c>
      <c r="J88" s="57">
        <f t="shared" si="142"/>
        <v>0</v>
      </c>
      <c r="K88" s="55"/>
      <c r="L88" s="56">
        <v>0.22</v>
      </c>
      <c r="M88" s="57">
        <f t="shared" si="143"/>
        <v>0</v>
      </c>
      <c r="N88" s="55"/>
      <c r="O88" s="56">
        <v>0.22</v>
      </c>
      <c r="P88" s="57">
        <f t="shared" si="144"/>
        <v>0</v>
      </c>
      <c r="Q88" s="55"/>
      <c r="R88" s="56">
        <v>0.22</v>
      </c>
      <c r="S88" s="57">
        <f t="shared" si="145"/>
        <v>0</v>
      </c>
      <c r="T88" s="55"/>
      <c r="U88" s="56">
        <v>0.22</v>
      </c>
      <c r="V88" s="57">
        <f t="shared" si="146"/>
        <v>0</v>
      </c>
      <c r="W88" s="58">
        <f t="shared" si="147"/>
        <v>0</v>
      </c>
      <c r="X88" s="234">
        <f t="shared" si="148"/>
        <v>0</v>
      </c>
      <c r="Y88" s="234">
        <f t="shared" si="100"/>
        <v>0</v>
      </c>
      <c r="Z88" s="242" t="e">
        <f t="shared" si="149"/>
        <v>#DIV/0!</v>
      </c>
      <c r="AA88" s="210"/>
      <c r="AB88" s="5"/>
      <c r="AC88" s="5"/>
      <c r="AD88" s="5"/>
      <c r="AE88" s="5"/>
      <c r="AF88" s="5"/>
      <c r="AG88" s="5"/>
    </row>
    <row r="89" spans="1:33" ht="30" customHeight="1" thickBot="1" x14ac:dyDescent="0.25">
      <c r="A89" s="97" t="s">
        <v>129</v>
      </c>
      <c r="B89" s="98"/>
      <c r="C89" s="313"/>
      <c r="D89" s="314"/>
      <c r="E89" s="101">
        <f>SUM(E80:E87)</f>
        <v>334</v>
      </c>
      <c r="F89" s="82"/>
      <c r="G89" s="81">
        <f>SUM(G80:G88)</f>
        <v>28950</v>
      </c>
      <c r="H89" s="101">
        <f>SUM(H80:H87)</f>
        <v>334</v>
      </c>
      <c r="I89" s="82"/>
      <c r="J89" s="81">
        <f>SUM(J80:J88)</f>
        <v>38877</v>
      </c>
      <c r="K89" s="83">
        <f>SUM(K80:K87)</f>
        <v>0</v>
      </c>
      <c r="L89" s="82"/>
      <c r="M89" s="81">
        <f>SUM(M80:M88)</f>
        <v>0</v>
      </c>
      <c r="N89" s="83">
        <f>SUM(N80:N87)</f>
        <v>0</v>
      </c>
      <c r="O89" s="82"/>
      <c r="P89" s="81">
        <f>SUM(P80:P88)</f>
        <v>0</v>
      </c>
      <c r="Q89" s="83">
        <f>SUM(Q80:Q87)</f>
        <v>0</v>
      </c>
      <c r="R89" s="82"/>
      <c r="S89" s="81">
        <f>SUM(S80:S88)</f>
        <v>0</v>
      </c>
      <c r="T89" s="83">
        <f>SUM(T80:T87)</f>
        <v>0</v>
      </c>
      <c r="U89" s="82"/>
      <c r="V89" s="81">
        <f>SUM(V80:V88)</f>
        <v>0</v>
      </c>
      <c r="W89" s="315">
        <f>SUM(W80:W88)</f>
        <v>28950</v>
      </c>
      <c r="X89" s="315">
        <f>SUM(X80:X88)</f>
        <v>38877</v>
      </c>
      <c r="Y89" s="315">
        <f t="shared" si="100"/>
        <v>-9927</v>
      </c>
      <c r="Z89" s="315">
        <f>Y89/W89</f>
        <v>-0.3429015544041451</v>
      </c>
      <c r="AA89" s="316"/>
      <c r="AB89" s="5"/>
      <c r="AC89" s="5"/>
      <c r="AD89" s="5"/>
      <c r="AE89" s="5"/>
      <c r="AF89" s="5"/>
      <c r="AG89" s="5"/>
    </row>
    <row r="90" spans="1:33" ht="30" customHeight="1" thickBot="1" x14ac:dyDescent="0.25">
      <c r="A90" s="105" t="s">
        <v>15</v>
      </c>
      <c r="B90" s="312">
        <v>8</v>
      </c>
      <c r="C90" s="333" t="s">
        <v>130</v>
      </c>
      <c r="D90" s="325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7"/>
      <c r="X90" s="327"/>
      <c r="Y90" s="328"/>
      <c r="Z90" s="327"/>
      <c r="AA90" s="329"/>
      <c r="AB90" s="42"/>
      <c r="AC90" s="42"/>
      <c r="AD90" s="42"/>
      <c r="AE90" s="42"/>
      <c r="AF90" s="42"/>
      <c r="AG90" s="42"/>
    </row>
    <row r="91" spans="1:33" ht="30" customHeight="1" x14ac:dyDescent="0.2">
      <c r="A91" s="103" t="s">
        <v>18</v>
      </c>
      <c r="B91" s="104" t="s">
        <v>131</v>
      </c>
      <c r="C91" s="330" t="s">
        <v>132</v>
      </c>
      <c r="D91" s="331" t="s">
        <v>133</v>
      </c>
      <c r="E91" s="332"/>
      <c r="F91" s="77"/>
      <c r="G91" s="78">
        <f t="shared" ref="G91:G92" si="150">E91*F91</f>
        <v>0</v>
      </c>
      <c r="H91" s="332"/>
      <c r="I91" s="77"/>
      <c r="J91" s="78">
        <f t="shared" ref="J91:J92" si="151">H91*I91</f>
        <v>0</v>
      </c>
      <c r="K91" s="332"/>
      <c r="L91" s="77"/>
      <c r="M91" s="78">
        <f t="shared" ref="M91:M92" si="152">K91*L91</f>
        <v>0</v>
      </c>
      <c r="N91" s="332"/>
      <c r="O91" s="77"/>
      <c r="P91" s="78">
        <f t="shared" ref="P91:P92" si="153">N91*O91</f>
        <v>0</v>
      </c>
      <c r="Q91" s="332"/>
      <c r="R91" s="77"/>
      <c r="S91" s="78">
        <f t="shared" ref="S91:S92" si="154">Q91*R91</f>
        <v>0</v>
      </c>
      <c r="T91" s="332"/>
      <c r="U91" s="77"/>
      <c r="V91" s="78">
        <f t="shared" ref="V91:V92" si="155">T91*U91</f>
        <v>0</v>
      </c>
      <c r="W91" s="79">
        <f t="shared" ref="W91:W92" si="156">G91+M91+S91</f>
        <v>0</v>
      </c>
      <c r="X91" s="322">
        <f t="shared" ref="X91:X92" si="157">J91+P91+V91</f>
        <v>0</v>
      </c>
      <c r="Y91" s="322">
        <f t="shared" si="100"/>
        <v>0</v>
      </c>
      <c r="Z91" s="323" t="e">
        <f t="shared" ref="Z91:Z92" si="158">Y91/W91</f>
        <v>#DIV/0!</v>
      </c>
      <c r="AA91" s="211"/>
      <c r="AB91" s="52"/>
      <c r="AC91" s="52"/>
      <c r="AD91" s="52"/>
      <c r="AE91" s="52"/>
      <c r="AF91" s="52"/>
      <c r="AG91" s="52"/>
    </row>
    <row r="92" spans="1:33" ht="30" customHeight="1" thickBot="1" x14ac:dyDescent="0.25">
      <c r="A92" s="124" t="s">
        <v>18</v>
      </c>
      <c r="B92" s="125" t="s">
        <v>134</v>
      </c>
      <c r="C92" s="189" t="s">
        <v>135</v>
      </c>
      <c r="D92" s="54"/>
      <c r="E92" s="55"/>
      <c r="F92" s="56">
        <v>0.22</v>
      </c>
      <c r="G92" s="57">
        <f t="shared" si="150"/>
        <v>0</v>
      </c>
      <c r="H92" s="55"/>
      <c r="I92" s="56">
        <v>0.22</v>
      </c>
      <c r="J92" s="57">
        <f t="shared" si="151"/>
        <v>0</v>
      </c>
      <c r="K92" s="55"/>
      <c r="L92" s="56">
        <v>0.22</v>
      </c>
      <c r="M92" s="57">
        <f t="shared" si="152"/>
        <v>0</v>
      </c>
      <c r="N92" s="55"/>
      <c r="O92" s="56">
        <v>0.22</v>
      </c>
      <c r="P92" s="57">
        <f t="shared" si="153"/>
        <v>0</v>
      </c>
      <c r="Q92" s="55"/>
      <c r="R92" s="56">
        <v>0.22</v>
      </c>
      <c r="S92" s="57">
        <f t="shared" si="154"/>
        <v>0</v>
      </c>
      <c r="T92" s="55"/>
      <c r="U92" s="56">
        <v>0.22</v>
      </c>
      <c r="V92" s="57">
        <f t="shared" si="155"/>
        <v>0</v>
      </c>
      <c r="W92" s="58">
        <f t="shared" si="156"/>
        <v>0</v>
      </c>
      <c r="X92" s="234">
        <f t="shared" si="157"/>
        <v>0</v>
      </c>
      <c r="Y92" s="234">
        <f t="shared" si="100"/>
        <v>0</v>
      </c>
      <c r="Z92" s="242" t="e">
        <f t="shared" si="158"/>
        <v>#DIV/0!</v>
      </c>
      <c r="AA92" s="210"/>
      <c r="AB92" s="5"/>
      <c r="AC92" s="5"/>
      <c r="AD92" s="5"/>
      <c r="AE92" s="5"/>
      <c r="AF92" s="5"/>
      <c r="AG92" s="5"/>
    </row>
    <row r="93" spans="1:33" ht="30" customHeight="1" thickBot="1" x14ac:dyDescent="0.25">
      <c r="A93" s="182" t="s">
        <v>136</v>
      </c>
      <c r="B93" s="183"/>
      <c r="C93" s="335"/>
      <c r="D93" s="336"/>
      <c r="E93" s="101">
        <f>SUM(E91:E91)</f>
        <v>0</v>
      </c>
      <c r="F93" s="82"/>
      <c r="G93" s="101">
        <f>SUM(G91:G92)</f>
        <v>0</v>
      </c>
      <c r="H93" s="101">
        <f>SUM(H91:H91)</f>
        <v>0</v>
      </c>
      <c r="I93" s="82"/>
      <c r="J93" s="101">
        <f>SUM(J91:J92)</f>
        <v>0</v>
      </c>
      <c r="K93" s="101">
        <f>SUM(K91:K91)</f>
        <v>0</v>
      </c>
      <c r="L93" s="82"/>
      <c r="M93" s="101">
        <f>SUM(M91:M92)</f>
        <v>0</v>
      </c>
      <c r="N93" s="101">
        <f>SUM(N91:N91)</f>
        <v>0</v>
      </c>
      <c r="O93" s="82"/>
      <c r="P93" s="101">
        <f>SUM(P91:P92)</f>
        <v>0</v>
      </c>
      <c r="Q93" s="101">
        <f>SUM(Q91:Q91)</f>
        <v>0</v>
      </c>
      <c r="R93" s="82"/>
      <c r="S93" s="101">
        <f>SUM(S91:S92)</f>
        <v>0</v>
      </c>
      <c r="T93" s="101">
        <f>SUM(T91:T91)</f>
        <v>0</v>
      </c>
      <c r="U93" s="82"/>
      <c r="V93" s="101">
        <f>SUM(V91:V92)</f>
        <v>0</v>
      </c>
      <c r="W93" s="315">
        <f>SUM(W91:W92)</f>
        <v>0</v>
      </c>
      <c r="X93" s="315">
        <f>SUM(X91:X92)</f>
        <v>0</v>
      </c>
      <c r="Y93" s="315">
        <f t="shared" si="100"/>
        <v>0</v>
      </c>
      <c r="Z93" s="315" t="e">
        <f>Y93/W93</f>
        <v>#DIV/0!</v>
      </c>
      <c r="AA93" s="316"/>
      <c r="AB93" s="5"/>
      <c r="AC93" s="5"/>
      <c r="AD93" s="5"/>
      <c r="AE93" s="5"/>
      <c r="AF93" s="5"/>
      <c r="AG93" s="5"/>
    </row>
    <row r="94" spans="1:33" ht="30" customHeight="1" thickBot="1" x14ac:dyDescent="0.25">
      <c r="A94" s="178" t="s">
        <v>15</v>
      </c>
      <c r="B94" s="334">
        <v>9</v>
      </c>
      <c r="C94" s="324" t="s">
        <v>137</v>
      </c>
      <c r="D94" s="325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7"/>
      <c r="X94" s="327"/>
      <c r="Y94" s="328"/>
      <c r="Z94" s="327"/>
      <c r="AA94" s="329"/>
      <c r="AB94" s="5"/>
      <c r="AC94" s="5"/>
      <c r="AD94" s="5"/>
      <c r="AE94" s="5"/>
      <c r="AF94" s="5"/>
      <c r="AG94" s="5"/>
    </row>
    <row r="95" spans="1:33" ht="30" customHeight="1" x14ac:dyDescent="0.2">
      <c r="A95" s="110" t="s">
        <v>18</v>
      </c>
      <c r="B95" s="111">
        <v>43839</v>
      </c>
      <c r="C95" s="317" t="s">
        <v>273</v>
      </c>
      <c r="D95" s="337" t="s">
        <v>274</v>
      </c>
      <c r="E95" s="338">
        <v>3</v>
      </c>
      <c r="F95" s="320">
        <v>3000</v>
      </c>
      <c r="G95" s="321">
        <f t="shared" ref="G95:G99" si="159">E95*F95</f>
        <v>9000</v>
      </c>
      <c r="H95" s="338">
        <v>3</v>
      </c>
      <c r="I95" s="320">
        <v>3000</v>
      </c>
      <c r="J95" s="321">
        <f t="shared" ref="J95:J99" si="160">H95*I95</f>
        <v>9000</v>
      </c>
      <c r="K95" s="332"/>
      <c r="L95" s="77"/>
      <c r="M95" s="78">
        <f t="shared" ref="M95:M99" si="161">K95*L95</f>
        <v>0</v>
      </c>
      <c r="N95" s="332"/>
      <c r="O95" s="77"/>
      <c r="P95" s="78">
        <f t="shared" ref="P95:P99" si="162">N95*O95</f>
        <v>0</v>
      </c>
      <c r="Q95" s="332"/>
      <c r="R95" s="77"/>
      <c r="S95" s="78">
        <f t="shared" ref="S95:S99" si="163">Q95*R95</f>
        <v>0</v>
      </c>
      <c r="T95" s="332"/>
      <c r="U95" s="77"/>
      <c r="V95" s="78">
        <f t="shared" ref="V95:V99" si="164">T95*U95</f>
        <v>0</v>
      </c>
      <c r="W95" s="79">
        <f t="shared" ref="W95:W99" si="165">G95+M95+S95</f>
        <v>9000</v>
      </c>
      <c r="X95" s="322">
        <f t="shared" ref="X95:X99" si="166">J95+P95+V95</f>
        <v>9000</v>
      </c>
      <c r="Y95" s="322">
        <f t="shared" si="100"/>
        <v>0</v>
      </c>
      <c r="Z95" s="323">
        <f t="shared" ref="Z95:Z99" si="167">Y95/W95</f>
        <v>0</v>
      </c>
      <c r="AA95" s="211"/>
      <c r="AB95" s="51"/>
      <c r="AC95" s="52"/>
      <c r="AD95" s="52"/>
      <c r="AE95" s="52"/>
      <c r="AF95" s="52"/>
      <c r="AG95" s="52"/>
    </row>
    <row r="96" spans="1:33" ht="30" customHeight="1" x14ac:dyDescent="0.2">
      <c r="A96" s="43" t="s">
        <v>18</v>
      </c>
      <c r="B96" s="112">
        <v>43870</v>
      </c>
      <c r="C96" s="292" t="s">
        <v>275</v>
      </c>
      <c r="D96" s="296" t="s">
        <v>66</v>
      </c>
      <c r="E96" s="288">
        <v>1</v>
      </c>
      <c r="F96" s="289">
        <v>30000</v>
      </c>
      <c r="G96" s="287">
        <f t="shared" si="159"/>
        <v>30000</v>
      </c>
      <c r="H96" s="288">
        <v>1</v>
      </c>
      <c r="I96" s="289">
        <v>40000</v>
      </c>
      <c r="J96" s="287">
        <f t="shared" si="160"/>
        <v>40000</v>
      </c>
      <c r="K96" s="47"/>
      <c r="L96" s="48"/>
      <c r="M96" s="49">
        <f t="shared" si="161"/>
        <v>0</v>
      </c>
      <c r="N96" s="47"/>
      <c r="O96" s="48"/>
      <c r="P96" s="49">
        <f t="shared" si="162"/>
        <v>0</v>
      </c>
      <c r="Q96" s="47"/>
      <c r="R96" s="48"/>
      <c r="S96" s="49">
        <f t="shared" si="163"/>
        <v>0</v>
      </c>
      <c r="T96" s="47"/>
      <c r="U96" s="48"/>
      <c r="V96" s="49">
        <f t="shared" si="164"/>
        <v>0</v>
      </c>
      <c r="W96" s="50">
        <f t="shared" si="165"/>
        <v>30000</v>
      </c>
      <c r="X96" s="234">
        <f t="shared" si="166"/>
        <v>40000</v>
      </c>
      <c r="Y96" s="234">
        <f t="shared" si="100"/>
        <v>-10000</v>
      </c>
      <c r="Z96" s="242">
        <f t="shared" si="167"/>
        <v>-0.33333333333333331</v>
      </c>
      <c r="AA96" s="200"/>
      <c r="AB96" s="52"/>
      <c r="AC96" s="52"/>
      <c r="AD96" s="52"/>
      <c r="AE96" s="52"/>
      <c r="AF96" s="52"/>
      <c r="AG96" s="52"/>
    </row>
    <row r="97" spans="1:33" ht="30" customHeight="1" x14ac:dyDescent="0.2">
      <c r="A97" s="43" t="s">
        <v>18</v>
      </c>
      <c r="B97" s="112">
        <v>43899</v>
      </c>
      <c r="C97" s="292" t="s">
        <v>187</v>
      </c>
      <c r="D97" s="296"/>
      <c r="E97" s="288"/>
      <c r="F97" s="289"/>
      <c r="G97" s="287">
        <f t="shared" si="159"/>
        <v>0</v>
      </c>
      <c r="H97" s="288"/>
      <c r="I97" s="289"/>
      <c r="J97" s="287">
        <f t="shared" si="160"/>
        <v>0</v>
      </c>
      <c r="K97" s="47"/>
      <c r="L97" s="48"/>
      <c r="M97" s="49">
        <f t="shared" si="161"/>
        <v>0</v>
      </c>
      <c r="N97" s="47"/>
      <c r="O97" s="48"/>
      <c r="P97" s="49">
        <f t="shared" si="162"/>
        <v>0</v>
      </c>
      <c r="Q97" s="47"/>
      <c r="R97" s="48"/>
      <c r="S97" s="49">
        <f t="shared" si="163"/>
        <v>0</v>
      </c>
      <c r="T97" s="47"/>
      <c r="U97" s="48"/>
      <c r="V97" s="49">
        <f t="shared" si="164"/>
        <v>0</v>
      </c>
      <c r="W97" s="50">
        <f t="shared" si="165"/>
        <v>0</v>
      </c>
      <c r="X97" s="234">
        <f t="shared" si="166"/>
        <v>0</v>
      </c>
      <c r="Y97" s="234">
        <f t="shared" si="100"/>
        <v>0</v>
      </c>
      <c r="Z97" s="242" t="e">
        <f t="shared" si="167"/>
        <v>#DIV/0!</v>
      </c>
      <c r="AA97" s="200"/>
      <c r="AB97" s="52"/>
      <c r="AC97" s="52"/>
      <c r="AD97" s="52"/>
      <c r="AE97" s="52"/>
      <c r="AF97" s="52"/>
      <c r="AG97" s="52"/>
    </row>
    <row r="98" spans="1:33" ht="30" customHeight="1" x14ac:dyDescent="0.2">
      <c r="A98" s="43" t="s">
        <v>18</v>
      </c>
      <c r="B98" s="112">
        <v>43930</v>
      </c>
      <c r="C98" s="292" t="s">
        <v>138</v>
      </c>
      <c r="D98" s="296" t="s">
        <v>66</v>
      </c>
      <c r="E98" s="288">
        <v>1</v>
      </c>
      <c r="F98" s="289">
        <v>31250</v>
      </c>
      <c r="G98" s="287">
        <f t="shared" si="159"/>
        <v>31250</v>
      </c>
      <c r="H98" s="288">
        <v>1</v>
      </c>
      <c r="I98" s="289">
        <v>31250</v>
      </c>
      <c r="J98" s="287">
        <f t="shared" si="160"/>
        <v>31250</v>
      </c>
      <c r="K98" s="47"/>
      <c r="L98" s="48"/>
      <c r="M98" s="49">
        <f t="shared" si="161"/>
        <v>0</v>
      </c>
      <c r="N98" s="47"/>
      <c r="O98" s="48"/>
      <c r="P98" s="49">
        <f t="shared" si="162"/>
        <v>0</v>
      </c>
      <c r="Q98" s="47"/>
      <c r="R98" s="48"/>
      <c r="S98" s="49">
        <f t="shared" si="163"/>
        <v>0</v>
      </c>
      <c r="T98" s="47"/>
      <c r="U98" s="48"/>
      <c r="V98" s="49">
        <f t="shared" si="164"/>
        <v>0</v>
      </c>
      <c r="W98" s="50">
        <f t="shared" si="165"/>
        <v>31250</v>
      </c>
      <c r="X98" s="234">
        <f t="shared" si="166"/>
        <v>31250</v>
      </c>
      <c r="Y98" s="234">
        <f t="shared" si="100"/>
        <v>0</v>
      </c>
      <c r="Z98" s="242">
        <f t="shared" si="167"/>
        <v>0</v>
      </c>
      <c r="AA98" s="200"/>
      <c r="AB98" s="52"/>
      <c r="AC98" s="52"/>
      <c r="AD98" s="52"/>
      <c r="AE98" s="52"/>
      <c r="AF98" s="52"/>
      <c r="AG98" s="52"/>
    </row>
    <row r="99" spans="1:33" ht="30" customHeight="1" thickBot="1" x14ac:dyDescent="0.25">
      <c r="A99" s="53" t="s">
        <v>18</v>
      </c>
      <c r="B99" s="112">
        <v>43991</v>
      </c>
      <c r="C99" s="109" t="s">
        <v>139</v>
      </c>
      <c r="D99" s="66"/>
      <c r="E99" s="55"/>
      <c r="F99" s="56">
        <v>0.22</v>
      </c>
      <c r="G99" s="57">
        <f t="shared" si="159"/>
        <v>0</v>
      </c>
      <c r="H99" s="55"/>
      <c r="I99" s="56">
        <v>0.22</v>
      </c>
      <c r="J99" s="57">
        <f t="shared" si="160"/>
        <v>0</v>
      </c>
      <c r="K99" s="55"/>
      <c r="L99" s="56">
        <v>0.22</v>
      </c>
      <c r="M99" s="57">
        <f t="shared" si="161"/>
        <v>0</v>
      </c>
      <c r="N99" s="55"/>
      <c r="O99" s="56">
        <v>0.22</v>
      </c>
      <c r="P99" s="57">
        <f t="shared" si="162"/>
        <v>0</v>
      </c>
      <c r="Q99" s="55"/>
      <c r="R99" s="56">
        <v>0.22</v>
      </c>
      <c r="S99" s="57">
        <f t="shared" si="163"/>
        <v>0</v>
      </c>
      <c r="T99" s="55"/>
      <c r="U99" s="56">
        <v>0.22</v>
      </c>
      <c r="V99" s="57">
        <f t="shared" si="164"/>
        <v>0</v>
      </c>
      <c r="W99" s="58">
        <f t="shared" si="165"/>
        <v>0</v>
      </c>
      <c r="X99" s="234">
        <f t="shared" si="166"/>
        <v>0</v>
      </c>
      <c r="Y99" s="234">
        <f t="shared" si="100"/>
        <v>0</v>
      </c>
      <c r="Z99" s="242" t="e">
        <f t="shared" si="167"/>
        <v>#DIV/0!</v>
      </c>
      <c r="AA99" s="210"/>
      <c r="AB99" s="5"/>
      <c r="AC99" s="5"/>
      <c r="AD99" s="5"/>
      <c r="AE99" s="5"/>
      <c r="AF99" s="5"/>
      <c r="AG99" s="5"/>
    </row>
    <row r="100" spans="1:33" ht="30" customHeight="1" thickBot="1" x14ac:dyDescent="0.25">
      <c r="A100" s="97" t="s">
        <v>140</v>
      </c>
      <c r="B100" s="98"/>
      <c r="C100" s="313"/>
      <c r="D100" s="314"/>
      <c r="E100" s="101">
        <f>SUM(E95:E98)</f>
        <v>5</v>
      </c>
      <c r="F100" s="82"/>
      <c r="G100" s="81">
        <f>SUM(G95:G99)</f>
        <v>70250</v>
      </c>
      <c r="H100" s="101">
        <f>SUM(H95:H98)</f>
        <v>5</v>
      </c>
      <c r="I100" s="82"/>
      <c r="J100" s="81">
        <f>SUM(J95:J99)</f>
        <v>80250</v>
      </c>
      <c r="K100" s="83">
        <f>SUM(K95:K98)</f>
        <v>0</v>
      </c>
      <c r="L100" s="82"/>
      <c r="M100" s="81">
        <f>SUM(M95:M99)</f>
        <v>0</v>
      </c>
      <c r="N100" s="83">
        <f>SUM(N95:N98)</f>
        <v>0</v>
      </c>
      <c r="O100" s="82"/>
      <c r="P100" s="81">
        <f>SUM(P95:P99)</f>
        <v>0</v>
      </c>
      <c r="Q100" s="83">
        <f>SUM(Q95:Q98)</f>
        <v>0</v>
      </c>
      <c r="R100" s="82"/>
      <c r="S100" s="81">
        <f>SUM(S95:S99)</f>
        <v>0</v>
      </c>
      <c r="T100" s="83">
        <f>SUM(T95:T98)</f>
        <v>0</v>
      </c>
      <c r="U100" s="82"/>
      <c r="V100" s="81">
        <f>SUM(V95:V99)</f>
        <v>0</v>
      </c>
      <c r="W100" s="315">
        <f>SUM(W95:W99)</f>
        <v>70250</v>
      </c>
      <c r="X100" s="315">
        <f>SUM(X95:X99)</f>
        <v>80250</v>
      </c>
      <c r="Y100" s="315">
        <f t="shared" si="100"/>
        <v>-10000</v>
      </c>
      <c r="Z100" s="315">
        <f>Y100/W100</f>
        <v>-0.14234875444839859</v>
      </c>
      <c r="AA100" s="316"/>
      <c r="AB100" s="5"/>
      <c r="AC100" s="5"/>
      <c r="AD100" s="5"/>
      <c r="AE100" s="5"/>
      <c r="AF100" s="5"/>
      <c r="AG100" s="5"/>
    </row>
    <row r="101" spans="1:33" ht="30" customHeight="1" thickBot="1" x14ac:dyDescent="0.25">
      <c r="A101" s="105" t="s">
        <v>15</v>
      </c>
      <c r="B101" s="312">
        <v>10</v>
      </c>
      <c r="C101" s="333" t="s">
        <v>141</v>
      </c>
      <c r="D101" s="325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7"/>
      <c r="X101" s="327"/>
      <c r="Y101" s="328"/>
      <c r="Z101" s="327"/>
      <c r="AA101" s="329"/>
      <c r="AB101" s="5"/>
      <c r="AC101" s="5"/>
      <c r="AD101" s="5"/>
      <c r="AE101" s="5"/>
      <c r="AF101" s="5"/>
      <c r="AG101" s="5"/>
    </row>
    <row r="102" spans="1:33" ht="30" customHeight="1" x14ac:dyDescent="0.2">
      <c r="A102" s="43" t="s">
        <v>18</v>
      </c>
      <c r="B102" s="112">
        <v>43840</v>
      </c>
      <c r="C102" s="339" t="s">
        <v>142</v>
      </c>
      <c r="D102" s="340"/>
      <c r="E102" s="115"/>
      <c r="F102" s="77"/>
      <c r="G102" s="78">
        <f t="shared" ref="G102:G103" si="168">E102*F102</f>
        <v>0</v>
      </c>
      <c r="H102" s="115"/>
      <c r="I102" s="77"/>
      <c r="J102" s="78">
        <f t="shared" ref="J102:J103" si="169">H102*I102</f>
        <v>0</v>
      </c>
      <c r="K102" s="332"/>
      <c r="L102" s="77"/>
      <c r="M102" s="78">
        <f t="shared" ref="M102:M103" si="170">K102*L102</f>
        <v>0</v>
      </c>
      <c r="N102" s="332"/>
      <c r="O102" s="77"/>
      <c r="P102" s="78">
        <f t="shared" ref="P102:P103" si="171">N102*O102</f>
        <v>0</v>
      </c>
      <c r="Q102" s="332"/>
      <c r="R102" s="77"/>
      <c r="S102" s="78">
        <f t="shared" ref="S102:S103" si="172">Q102*R102</f>
        <v>0</v>
      </c>
      <c r="T102" s="332"/>
      <c r="U102" s="77"/>
      <c r="V102" s="78">
        <f t="shared" ref="V102:V103" si="173">T102*U102</f>
        <v>0</v>
      </c>
      <c r="W102" s="116">
        <f>G102+M102+S102</f>
        <v>0</v>
      </c>
      <c r="X102" s="322">
        <f t="shared" ref="X102:X103" si="174">J102+P102+V102</f>
        <v>0</v>
      </c>
      <c r="Y102" s="322">
        <f t="shared" si="100"/>
        <v>0</v>
      </c>
      <c r="Z102" s="323" t="e">
        <f t="shared" ref="Z102:Z103" si="175">Y102/W102</f>
        <v>#DIV/0!</v>
      </c>
      <c r="AA102" s="213"/>
      <c r="AB102" s="52"/>
      <c r="AC102" s="52"/>
      <c r="AD102" s="52"/>
      <c r="AE102" s="52"/>
      <c r="AF102" s="52"/>
      <c r="AG102" s="52"/>
    </row>
    <row r="103" spans="1:33" ht="30" customHeight="1" thickBot="1" x14ac:dyDescent="0.25">
      <c r="A103" s="53" t="s">
        <v>18</v>
      </c>
      <c r="B103" s="118">
        <v>43961</v>
      </c>
      <c r="C103" s="109" t="s">
        <v>143</v>
      </c>
      <c r="D103" s="119"/>
      <c r="E103" s="55"/>
      <c r="F103" s="56">
        <v>0.22</v>
      </c>
      <c r="G103" s="57">
        <f t="shared" si="168"/>
        <v>0</v>
      </c>
      <c r="H103" s="55"/>
      <c r="I103" s="56">
        <v>0.22</v>
      </c>
      <c r="J103" s="57">
        <f t="shared" si="169"/>
        <v>0</v>
      </c>
      <c r="K103" s="55"/>
      <c r="L103" s="56">
        <v>0.22</v>
      </c>
      <c r="M103" s="57">
        <f t="shared" si="170"/>
        <v>0</v>
      </c>
      <c r="N103" s="55"/>
      <c r="O103" s="56">
        <v>0.22</v>
      </c>
      <c r="P103" s="57">
        <f t="shared" si="171"/>
        <v>0</v>
      </c>
      <c r="Q103" s="55"/>
      <c r="R103" s="56">
        <v>0.22</v>
      </c>
      <c r="S103" s="57">
        <f t="shared" si="172"/>
        <v>0</v>
      </c>
      <c r="T103" s="55"/>
      <c r="U103" s="56">
        <v>0.22</v>
      </c>
      <c r="V103" s="57">
        <f t="shared" si="173"/>
        <v>0</v>
      </c>
      <c r="W103" s="58">
        <f>G103+M103+S103</f>
        <v>0</v>
      </c>
      <c r="X103" s="234">
        <f t="shared" si="174"/>
        <v>0</v>
      </c>
      <c r="Y103" s="234">
        <f t="shared" si="100"/>
        <v>0</v>
      </c>
      <c r="Z103" s="242" t="e">
        <f t="shared" si="175"/>
        <v>#DIV/0!</v>
      </c>
      <c r="AA103" s="214"/>
      <c r="AB103" s="5"/>
      <c r="AC103" s="5"/>
      <c r="AD103" s="5"/>
      <c r="AE103" s="5"/>
      <c r="AF103" s="5"/>
      <c r="AG103" s="5"/>
    </row>
    <row r="104" spans="1:33" ht="30" customHeight="1" thickBot="1" x14ac:dyDescent="0.25">
      <c r="A104" s="97" t="s">
        <v>144</v>
      </c>
      <c r="B104" s="98"/>
      <c r="C104" s="313"/>
      <c r="D104" s="314"/>
      <c r="E104" s="101">
        <f>SUM(E102:E102)</f>
        <v>0</v>
      </c>
      <c r="F104" s="82"/>
      <c r="G104" s="81">
        <f>SUM(G102:G103)</f>
        <v>0</v>
      </c>
      <c r="H104" s="101">
        <f>SUM(H102:H102)</f>
        <v>0</v>
      </c>
      <c r="I104" s="82"/>
      <c r="J104" s="81">
        <f>SUM(J102:J103)</f>
        <v>0</v>
      </c>
      <c r="K104" s="83">
        <f>SUM(K102:K102)</f>
        <v>0</v>
      </c>
      <c r="L104" s="82"/>
      <c r="M104" s="81">
        <f>SUM(M102:M103)</f>
        <v>0</v>
      </c>
      <c r="N104" s="83">
        <f>SUM(N102:N102)</f>
        <v>0</v>
      </c>
      <c r="O104" s="82"/>
      <c r="P104" s="81">
        <f>SUM(P102:P103)</f>
        <v>0</v>
      </c>
      <c r="Q104" s="83">
        <f>SUM(Q102:Q102)</f>
        <v>0</v>
      </c>
      <c r="R104" s="82"/>
      <c r="S104" s="81">
        <f>SUM(S102:S103)</f>
        <v>0</v>
      </c>
      <c r="T104" s="83">
        <f>SUM(T102:T102)</f>
        <v>0</v>
      </c>
      <c r="U104" s="82"/>
      <c r="V104" s="81">
        <f>SUM(V102:V103)</f>
        <v>0</v>
      </c>
      <c r="W104" s="315">
        <f>SUM(W102:W103)</f>
        <v>0</v>
      </c>
      <c r="X104" s="315">
        <f>SUM(X102:X103)</f>
        <v>0</v>
      </c>
      <c r="Y104" s="315">
        <f t="shared" ref="Y104:Y128" si="176">W104-X104</f>
        <v>0</v>
      </c>
      <c r="Z104" s="315" t="e">
        <f>Y104/W104</f>
        <v>#DIV/0!</v>
      </c>
      <c r="AA104" s="316"/>
      <c r="AB104" s="5"/>
      <c r="AC104" s="5"/>
      <c r="AD104" s="5"/>
      <c r="AE104" s="5"/>
      <c r="AF104" s="5"/>
      <c r="AG104" s="5"/>
    </row>
    <row r="105" spans="1:33" ht="30" customHeight="1" thickBot="1" x14ac:dyDescent="0.25">
      <c r="A105" s="105" t="s">
        <v>15</v>
      </c>
      <c r="B105" s="312">
        <v>11</v>
      </c>
      <c r="C105" s="324" t="s">
        <v>145</v>
      </c>
      <c r="D105" s="325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7"/>
      <c r="X105" s="327"/>
      <c r="Y105" s="328"/>
      <c r="Z105" s="327"/>
      <c r="AA105" s="329"/>
      <c r="AB105" s="5"/>
      <c r="AC105" s="5"/>
      <c r="AD105" s="5"/>
      <c r="AE105" s="5"/>
      <c r="AF105" s="5"/>
      <c r="AG105" s="5"/>
    </row>
    <row r="106" spans="1:33" ht="30" customHeight="1" thickBot="1" x14ac:dyDescent="0.25">
      <c r="A106" s="120" t="s">
        <v>18</v>
      </c>
      <c r="B106" s="112">
        <v>43841</v>
      </c>
      <c r="C106" s="114" t="s">
        <v>146</v>
      </c>
      <c r="D106" s="75" t="s">
        <v>47</v>
      </c>
      <c r="E106" s="76"/>
      <c r="F106" s="77"/>
      <c r="G106" s="78">
        <f t="shared" ref="G106" si="177">E106*F106</f>
        <v>0</v>
      </c>
      <c r="H106" s="76"/>
      <c r="I106" s="77"/>
      <c r="J106" s="78">
        <f t="shared" ref="J106" si="178">H106*I106</f>
        <v>0</v>
      </c>
      <c r="K106" s="76"/>
      <c r="L106" s="77"/>
      <c r="M106" s="78">
        <f t="shared" ref="M106" si="179">K106*L106</f>
        <v>0</v>
      </c>
      <c r="N106" s="76"/>
      <c r="O106" s="77"/>
      <c r="P106" s="78">
        <f t="shared" ref="P106" si="180">N106*O106</f>
        <v>0</v>
      </c>
      <c r="Q106" s="76"/>
      <c r="R106" s="77"/>
      <c r="S106" s="78">
        <f t="shared" ref="S106" si="181">Q106*R106</f>
        <v>0</v>
      </c>
      <c r="T106" s="76"/>
      <c r="U106" s="77"/>
      <c r="V106" s="78">
        <f t="shared" ref="V106" si="182">T106*U106</f>
        <v>0</v>
      </c>
      <c r="W106" s="116">
        <f>G106+M106+S106</f>
        <v>0</v>
      </c>
      <c r="X106" s="234">
        <f t="shared" ref="X106" si="183">J106+P106+V106</f>
        <v>0</v>
      </c>
      <c r="Y106" s="234">
        <f t="shared" si="176"/>
        <v>0</v>
      </c>
      <c r="Z106" s="242" t="e">
        <f t="shared" ref="Z106" si="184">Y106/W106</f>
        <v>#DIV/0!</v>
      </c>
      <c r="AA106" s="213"/>
      <c r="AB106" s="52"/>
      <c r="AC106" s="52"/>
      <c r="AD106" s="52"/>
      <c r="AE106" s="52"/>
      <c r="AF106" s="52"/>
      <c r="AG106" s="52"/>
    </row>
    <row r="107" spans="1:33" ht="30" customHeight="1" thickBot="1" x14ac:dyDescent="0.25">
      <c r="A107" s="423" t="s">
        <v>147</v>
      </c>
      <c r="B107" s="424"/>
      <c r="C107" s="424"/>
      <c r="D107" s="425"/>
      <c r="E107" s="101">
        <f>SUM(E106:E106)</f>
        <v>0</v>
      </c>
      <c r="F107" s="82"/>
      <c r="G107" s="81">
        <f>SUM(G106:G106)</f>
        <v>0</v>
      </c>
      <c r="H107" s="101">
        <f>SUM(H106:H106)</f>
        <v>0</v>
      </c>
      <c r="I107" s="82"/>
      <c r="J107" s="81">
        <f>SUM(J106:J106)</f>
        <v>0</v>
      </c>
      <c r="K107" s="83">
        <f>SUM(K106:K106)</f>
        <v>0</v>
      </c>
      <c r="L107" s="82"/>
      <c r="M107" s="81">
        <f>SUM(M106:M106)</f>
        <v>0</v>
      </c>
      <c r="N107" s="83">
        <f>SUM(N106:N106)</f>
        <v>0</v>
      </c>
      <c r="O107" s="82"/>
      <c r="P107" s="81">
        <f>SUM(P106:P106)</f>
        <v>0</v>
      </c>
      <c r="Q107" s="83">
        <f>SUM(Q106:Q106)</f>
        <v>0</v>
      </c>
      <c r="R107" s="82"/>
      <c r="S107" s="81">
        <f>SUM(S106:S106)</f>
        <v>0</v>
      </c>
      <c r="T107" s="83">
        <f>SUM(T106:T106)</f>
        <v>0</v>
      </c>
      <c r="U107" s="82"/>
      <c r="V107" s="81">
        <f>SUM(V106:V106)</f>
        <v>0</v>
      </c>
      <c r="W107" s="89">
        <f>SUM(W106:W106)</f>
        <v>0</v>
      </c>
      <c r="X107" s="89">
        <f>SUM(X106:X106)</f>
        <v>0</v>
      </c>
      <c r="Y107" s="89">
        <f t="shared" si="176"/>
        <v>0</v>
      </c>
      <c r="Z107" s="89" t="e">
        <f>Y107/W107</f>
        <v>#DIV/0!</v>
      </c>
      <c r="AA107" s="212"/>
      <c r="AB107" s="5"/>
      <c r="AC107" s="5"/>
      <c r="AD107" s="5"/>
      <c r="AE107" s="5"/>
      <c r="AF107" s="5"/>
      <c r="AG107" s="5"/>
    </row>
    <row r="108" spans="1:33" ht="30" customHeight="1" thickBot="1" x14ac:dyDescent="0.25">
      <c r="A108" s="84" t="s">
        <v>15</v>
      </c>
      <c r="B108" s="312">
        <v>12</v>
      </c>
      <c r="C108" s="324" t="s">
        <v>148</v>
      </c>
      <c r="D108" s="325"/>
      <c r="E108" s="326"/>
      <c r="F108" s="326"/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7"/>
      <c r="X108" s="327"/>
      <c r="Y108" s="328"/>
      <c r="Z108" s="327"/>
      <c r="AA108" s="329"/>
      <c r="AB108" s="5"/>
      <c r="AC108" s="5"/>
      <c r="AD108" s="5"/>
      <c r="AE108" s="5"/>
      <c r="AF108" s="5"/>
      <c r="AG108" s="5"/>
    </row>
    <row r="109" spans="1:33" ht="30" customHeight="1" x14ac:dyDescent="0.2">
      <c r="A109" s="73" t="s">
        <v>18</v>
      </c>
      <c r="B109" s="121">
        <v>43842</v>
      </c>
      <c r="C109" s="341" t="s">
        <v>149</v>
      </c>
      <c r="D109" s="342" t="s">
        <v>150</v>
      </c>
      <c r="E109" s="115"/>
      <c r="F109" s="77"/>
      <c r="G109" s="78">
        <f t="shared" ref="G109" si="185">E109*F109</f>
        <v>0</v>
      </c>
      <c r="H109" s="115"/>
      <c r="I109" s="77"/>
      <c r="J109" s="78">
        <f t="shared" ref="J109" si="186">H109*I109</f>
        <v>0</v>
      </c>
      <c r="K109" s="332"/>
      <c r="L109" s="77"/>
      <c r="M109" s="78">
        <f t="shared" ref="M109" si="187">K109*L109</f>
        <v>0</v>
      </c>
      <c r="N109" s="332"/>
      <c r="O109" s="77"/>
      <c r="P109" s="78">
        <f t="shared" ref="P109" si="188">N109*O109</f>
        <v>0</v>
      </c>
      <c r="Q109" s="332"/>
      <c r="R109" s="77"/>
      <c r="S109" s="78">
        <f t="shared" ref="S109:S110" si="189">Q109*R109</f>
        <v>0</v>
      </c>
      <c r="T109" s="332"/>
      <c r="U109" s="77"/>
      <c r="V109" s="78">
        <f t="shared" ref="V109:V110" si="190">T109*U109</f>
        <v>0</v>
      </c>
      <c r="W109" s="122">
        <f>G109+M109+S109</f>
        <v>0</v>
      </c>
      <c r="X109" s="322">
        <f t="shared" ref="X109:X110" si="191">J109+P109+V109</f>
        <v>0</v>
      </c>
      <c r="Y109" s="322">
        <f t="shared" si="176"/>
        <v>0</v>
      </c>
      <c r="Z109" s="323" t="e">
        <f t="shared" ref="Z109:Z110" si="192">Y109/W109</f>
        <v>#DIV/0!</v>
      </c>
      <c r="AA109" s="215"/>
      <c r="AB109" s="51"/>
      <c r="AC109" s="52"/>
      <c r="AD109" s="52"/>
      <c r="AE109" s="52"/>
      <c r="AF109" s="52"/>
      <c r="AG109" s="52"/>
    </row>
    <row r="110" spans="1:33" ht="30" customHeight="1" thickBot="1" x14ac:dyDescent="0.25">
      <c r="A110" s="53" t="s">
        <v>18</v>
      </c>
      <c r="B110" s="117">
        <v>43933</v>
      </c>
      <c r="C110" s="199" t="s">
        <v>193</v>
      </c>
      <c r="D110" s="177"/>
      <c r="E110" s="113"/>
      <c r="F110" s="56">
        <v>0.22</v>
      </c>
      <c r="G110" s="57">
        <f>E110*F110</f>
        <v>0</v>
      </c>
      <c r="H110" s="113"/>
      <c r="I110" s="56">
        <v>0.22</v>
      </c>
      <c r="J110" s="57">
        <f>H110*I110</f>
        <v>0</v>
      </c>
      <c r="K110" s="55"/>
      <c r="L110" s="56">
        <v>0.22</v>
      </c>
      <c r="M110" s="57">
        <f>K110*L110</f>
        <v>0</v>
      </c>
      <c r="N110" s="55"/>
      <c r="O110" s="56">
        <v>0.22</v>
      </c>
      <c r="P110" s="57">
        <f>N110*O110</f>
        <v>0</v>
      </c>
      <c r="Q110" s="55"/>
      <c r="R110" s="56">
        <v>0.22</v>
      </c>
      <c r="S110" s="57">
        <f t="shared" si="189"/>
        <v>0</v>
      </c>
      <c r="T110" s="55"/>
      <c r="U110" s="56">
        <v>0.22</v>
      </c>
      <c r="V110" s="57">
        <f t="shared" si="190"/>
        <v>0</v>
      </c>
      <c r="W110" s="58">
        <f>G110+M110+S110</f>
        <v>0</v>
      </c>
      <c r="X110" s="234">
        <f t="shared" si="191"/>
        <v>0</v>
      </c>
      <c r="Y110" s="234">
        <f t="shared" si="176"/>
        <v>0</v>
      </c>
      <c r="Z110" s="242" t="e">
        <f t="shared" si="192"/>
        <v>#DIV/0!</v>
      </c>
      <c r="AA110" s="210"/>
      <c r="AB110" s="5"/>
      <c r="AC110" s="5"/>
      <c r="AD110" s="5"/>
      <c r="AE110" s="5"/>
      <c r="AF110" s="5"/>
      <c r="AG110" s="5"/>
    </row>
    <row r="111" spans="1:33" ht="30" customHeight="1" thickBot="1" x14ac:dyDescent="0.25">
      <c r="A111" s="97" t="s">
        <v>151</v>
      </c>
      <c r="B111" s="98"/>
      <c r="C111" s="313"/>
      <c r="D111" s="344"/>
      <c r="E111" s="101">
        <f>SUM(E109:E109)</f>
        <v>0</v>
      </c>
      <c r="F111" s="82"/>
      <c r="G111" s="81">
        <f>SUM(G109:G110)</f>
        <v>0</v>
      </c>
      <c r="H111" s="101">
        <f>SUM(H109:H109)</f>
        <v>0</v>
      </c>
      <c r="I111" s="82"/>
      <c r="J111" s="81">
        <f>SUM(J109:J110)</f>
        <v>0</v>
      </c>
      <c r="K111" s="83">
        <f>SUM(K109:K109)</f>
        <v>0</v>
      </c>
      <c r="L111" s="82"/>
      <c r="M111" s="81">
        <f>SUM(M109:M110)</f>
        <v>0</v>
      </c>
      <c r="N111" s="83">
        <f>SUM(N109:N109)</f>
        <v>0</v>
      </c>
      <c r="O111" s="82"/>
      <c r="P111" s="81">
        <f>SUM(P109:P110)</f>
        <v>0</v>
      </c>
      <c r="Q111" s="83">
        <f>SUM(Q109:Q109)</f>
        <v>0</v>
      </c>
      <c r="R111" s="82"/>
      <c r="S111" s="81">
        <f>SUM(S109:S110)</f>
        <v>0</v>
      </c>
      <c r="T111" s="83">
        <f>SUM(T109:T109)</f>
        <v>0</v>
      </c>
      <c r="U111" s="82"/>
      <c r="V111" s="81">
        <f>SUM(V109:V110)</f>
        <v>0</v>
      </c>
      <c r="W111" s="315">
        <f>SUM(W109:W110)</f>
        <v>0</v>
      </c>
      <c r="X111" s="315">
        <f>SUM(X109:X110)</f>
        <v>0</v>
      </c>
      <c r="Y111" s="315">
        <f t="shared" si="176"/>
        <v>0</v>
      </c>
      <c r="Z111" s="315" t="e">
        <f>Y111/W111</f>
        <v>#DIV/0!</v>
      </c>
      <c r="AA111" s="316"/>
      <c r="AB111" s="5"/>
      <c r="AC111" s="5"/>
      <c r="AD111" s="5"/>
      <c r="AE111" s="5"/>
      <c r="AF111" s="5"/>
      <c r="AG111" s="5"/>
    </row>
    <row r="112" spans="1:33" ht="30" customHeight="1" thickBot="1" x14ac:dyDescent="0.25">
      <c r="A112" s="84" t="s">
        <v>15</v>
      </c>
      <c r="B112" s="343">
        <v>13</v>
      </c>
      <c r="C112" s="324" t="s">
        <v>152</v>
      </c>
      <c r="D112" s="325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7"/>
      <c r="X112" s="327"/>
      <c r="Y112" s="328"/>
      <c r="Z112" s="327"/>
      <c r="AA112" s="329"/>
      <c r="AB112" s="4"/>
      <c r="AC112" s="5"/>
      <c r="AD112" s="5"/>
      <c r="AE112" s="5"/>
      <c r="AF112" s="5"/>
      <c r="AG112" s="5"/>
    </row>
    <row r="113" spans="1:33" ht="30" customHeight="1" x14ac:dyDescent="0.2">
      <c r="A113" s="169" t="s">
        <v>16</v>
      </c>
      <c r="B113" s="170" t="s">
        <v>153</v>
      </c>
      <c r="C113" s="345" t="s">
        <v>154</v>
      </c>
      <c r="D113" s="346"/>
      <c r="E113" s="38">
        <f>SUM(E114:E114)</f>
        <v>1</v>
      </c>
      <c r="F113" s="347"/>
      <c r="G113" s="348">
        <f>SUM(G114:G115)</f>
        <v>24500</v>
      </c>
      <c r="H113" s="38">
        <f>SUM(H114:H114)</f>
        <v>1</v>
      </c>
      <c r="I113" s="347"/>
      <c r="J113" s="348">
        <f>SUM(J114:J115)</f>
        <v>32000</v>
      </c>
      <c r="K113" s="38">
        <f>SUM(K114:K114)</f>
        <v>0</v>
      </c>
      <c r="L113" s="347"/>
      <c r="M113" s="348">
        <f>SUM(M114:M115)</f>
        <v>0</v>
      </c>
      <c r="N113" s="38">
        <f>SUM(N114:N114)</f>
        <v>0</v>
      </c>
      <c r="O113" s="347"/>
      <c r="P113" s="348">
        <f>SUM(P114:P115)</f>
        <v>0</v>
      </c>
      <c r="Q113" s="38">
        <f>SUM(Q114:Q114)</f>
        <v>0</v>
      </c>
      <c r="R113" s="347"/>
      <c r="S113" s="348">
        <f>SUM(S114:S115)</f>
        <v>0</v>
      </c>
      <c r="T113" s="38">
        <f>SUM(T114:T114)</f>
        <v>0</v>
      </c>
      <c r="U113" s="347"/>
      <c r="V113" s="348">
        <f>SUM(V114:V115)</f>
        <v>0</v>
      </c>
      <c r="W113" s="348">
        <f>SUM(W114:W115)</f>
        <v>24500</v>
      </c>
      <c r="X113" s="348">
        <f>SUM(X114:X115)</f>
        <v>32000</v>
      </c>
      <c r="Y113" s="348">
        <f t="shared" si="176"/>
        <v>-7500</v>
      </c>
      <c r="Z113" s="348">
        <f>Y113/W113</f>
        <v>-0.30612244897959184</v>
      </c>
      <c r="AA113" s="349"/>
      <c r="AB113" s="42"/>
      <c r="AC113" s="42"/>
      <c r="AD113" s="42"/>
      <c r="AE113" s="42"/>
      <c r="AF113" s="42"/>
      <c r="AG113" s="42"/>
    </row>
    <row r="114" spans="1:33" ht="30" customHeight="1" x14ac:dyDescent="0.2">
      <c r="A114" s="43" t="s">
        <v>18</v>
      </c>
      <c r="B114" s="171" t="s">
        <v>155</v>
      </c>
      <c r="C114" s="295" t="s">
        <v>156</v>
      </c>
      <c r="D114" s="293" t="s">
        <v>66</v>
      </c>
      <c r="E114" s="290">
        <v>1</v>
      </c>
      <c r="F114" s="289">
        <v>24500</v>
      </c>
      <c r="G114" s="287">
        <f t="shared" ref="G114" si="193">E114*F114</f>
        <v>24500</v>
      </c>
      <c r="H114" s="290">
        <v>1</v>
      </c>
      <c r="I114" s="289">
        <v>32000</v>
      </c>
      <c r="J114" s="287">
        <f t="shared" ref="J114" si="194">H114*I114</f>
        <v>32000</v>
      </c>
      <c r="K114" s="47"/>
      <c r="L114" s="48"/>
      <c r="M114" s="49">
        <f t="shared" ref="M114:M115" si="195">K114*L114</f>
        <v>0</v>
      </c>
      <c r="N114" s="47"/>
      <c r="O114" s="48"/>
      <c r="P114" s="49">
        <f t="shared" ref="P114:P115" si="196">N114*O114</f>
        <v>0</v>
      </c>
      <c r="Q114" s="47"/>
      <c r="R114" s="48"/>
      <c r="S114" s="49">
        <f t="shared" ref="S114:S115" si="197">Q114*R114</f>
        <v>0</v>
      </c>
      <c r="T114" s="47"/>
      <c r="U114" s="48"/>
      <c r="V114" s="49">
        <f t="shared" ref="V114:V115" si="198">T114*U114</f>
        <v>0</v>
      </c>
      <c r="W114" s="50">
        <f t="shared" ref="W114:W127" si="199">G114+M114+S114</f>
        <v>24500</v>
      </c>
      <c r="X114" s="234">
        <f t="shared" ref="X114:X127" si="200">J114+P114+V114</f>
        <v>32000</v>
      </c>
      <c r="Y114" s="234">
        <f t="shared" si="176"/>
        <v>-7500</v>
      </c>
      <c r="Z114" s="242">
        <f t="shared" ref="Z114:Z127" si="201">Y114/W114</f>
        <v>-0.30612244897959184</v>
      </c>
      <c r="AA114" s="200"/>
      <c r="AB114" s="52"/>
      <c r="AC114" s="52"/>
      <c r="AD114" s="52"/>
      <c r="AE114" s="52"/>
      <c r="AF114" s="52"/>
      <c r="AG114" s="52"/>
    </row>
    <row r="115" spans="1:33" ht="30" customHeight="1" thickBot="1" x14ac:dyDescent="0.25">
      <c r="A115" s="65" t="s">
        <v>18</v>
      </c>
      <c r="B115" s="194" t="s">
        <v>157</v>
      </c>
      <c r="C115" s="191" t="s">
        <v>158</v>
      </c>
      <c r="D115" s="66"/>
      <c r="E115" s="67"/>
      <c r="F115" s="229">
        <v>0.22</v>
      </c>
      <c r="G115" s="69">
        <f>E115*F115</f>
        <v>0</v>
      </c>
      <c r="H115" s="67"/>
      <c r="I115" s="229">
        <v>0.22</v>
      </c>
      <c r="J115" s="69">
        <f>H115*I115</f>
        <v>0</v>
      </c>
      <c r="K115" s="67"/>
      <c r="L115" s="229">
        <v>0.22</v>
      </c>
      <c r="M115" s="69">
        <f t="shared" si="195"/>
        <v>0</v>
      </c>
      <c r="N115" s="67"/>
      <c r="O115" s="229">
        <v>0.22</v>
      </c>
      <c r="P115" s="69">
        <f t="shared" si="196"/>
        <v>0</v>
      </c>
      <c r="Q115" s="67"/>
      <c r="R115" s="229">
        <v>0.22</v>
      </c>
      <c r="S115" s="69">
        <f t="shared" si="197"/>
        <v>0</v>
      </c>
      <c r="T115" s="67"/>
      <c r="U115" s="229">
        <v>0.22</v>
      </c>
      <c r="V115" s="69">
        <f t="shared" si="198"/>
        <v>0</v>
      </c>
      <c r="W115" s="123">
        <f t="shared" si="199"/>
        <v>0</v>
      </c>
      <c r="X115" s="234">
        <f t="shared" si="200"/>
        <v>0</v>
      </c>
      <c r="Y115" s="234">
        <f t="shared" si="176"/>
        <v>0</v>
      </c>
      <c r="Z115" s="242" t="e">
        <f t="shared" si="201"/>
        <v>#DIV/0!</v>
      </c>
      <c r="AA115" s="210"/>
      <c r="AB115" s="52"/>
      <c r="AC115" s="52"/>
      <c r="AD115" s="52"/>
      <c r="AE115" s="52"/>
      <c r="AF115" s="52"/>
      <c r="AG115" s="52"/>
    </row>
    <row r="116" spans="1:33" ht="30" customHeight="1" x14ac:dyDescent="0.2">
      <c r="A116" s="190" t="s">
        <v>16</v>
      </c>
      <c r="B116" s="195" t="s">
        <v>153</v>
      </c>
      <c r="C116" s="192" t="s">
        <v>159</v>
      </c>
      <c r="D116" s="37"/>
      <c r="E116" s="38">
        <f>SUM(E117:E117)</f>
        <v>0</v>
      </c>
      <c r="F116" s="39"/>
      <c r="G116" s="40">
        <f>SUM(G117:G118)</f>
        <v>0</v>
      </c>
      <c r="H116" s="38">
        <f>SUM(H117:H117)</f>
        <v>0</v>
      </c>
      <c r="I116" s="39"/>
      <c r="J116" s="40">
        <f>SUM(J117:J118)</f>
        <v>0</v>
      </c>
      <c r="K116" s="38">
        <f>SUM(K117:K117)</f>
        <v>0</v>
      </c>
      <c r="L116" s="39"/>
      <c r="M116" s="40">
        <f>SUM(M117:M118)</f>
        <v>0</v>
      </c>
      <c r="N116" s="38">
        <f>SUM(N117:N117)</f>
        <v>0</v>
      </c>
      <c r="O116" s="39"/>
      <c r="P116" s="40">
        <f>SUM(P117:P118)</f>
        <v>0</v>
      </c>
      <c r="Q116" s="38">
        <f>SUM(Q117:Q117)</f>
        <v>0</v>
      </c>
      <c r="R116" s="39"/>
      <c r="S116" s="40">
        <f>SUM(S117:S118)</f>
        <v>0</v>
      </c>
      <c r="T116" s="38">
        <f>SUM(T117:T117)</f>
        <v>0</v>
      </c>
      <c r="U116" s="39"/>
      <c r="V116" s="40">
        <f>SUM(V117:V118)</f>
        <v>0</v>
      </c>
      <c r="W116" s="40">
        <f>SUM(W117:W118)</f>
        <v>0</v>
      </c>
      <c r="X116" s="40">
        <f>SUM(X117:X118)</f>
        <v>0</v>
      </c>
      <c r="Y116" s="40">
        <f t="shared" si="176"/>
        <v>0</v>
      </c>
      <c r="Z116" s="40" t="e">
        <f>Y116/W116</f>
        <v>#DIV/0!</v>
      </c>
      <c r="AA116" s="40"/>
      <c r="AB116" s="42"/>
      <c r="AC116" s="42"/>
      <c r="AD116" s="42"/>
      <c r="AE116" s="42"/>
      <c r="AF116" s="42"/>
      <c r="AG116" s="42"/>
    </row>
    <row r="117" spans="1:33" ht="30" customHeight="1" x14ac:dyDescent="0.2">
      <c r="A117" s="43" t="s">
        <v>18</v>
      </c>
      <c r="B117" s="171" t="s">
        <v>160</v>
      </c>
      <c r="C117" s="87" t="s">
        <v>161</v>
      </c>
      <c r="D117" s="46"/>
      <c r="E117" s="47"/>
      <c r="F117" s="48"/>
      <c r="G117" s="49">
        <f t="shared" ref="G117:G118" si="202">E117*F117</f>
        <v>0</v>
      </c>
      <c r="H117" s="47"/>
      <c r="I117" s="48"/>
      <c r="J117" s="49">
        <f t="shared" ref="J117:J118" si="203">H117*I117</f>
        <v>0</v>
      </c>
      <c r="K117" s="47"/>
      <c r="L117" s="48"/>
      <c r="M117" s="49">
        <f t="shared" ref="M117:M118" si="204">K117*L117</f>
        <v>0</v>
      </c>
      <c r="N117" s="47"/>
      <c r="O117" s="48"/>
      <c r="P117" s="49">
        <f t="shared" ref="P117:P118" si="205">N117*O117</f>
        <v>0</v>
      </c>
      <c r="Q117" s="47"/>
      <c r="R117" s="48"/>
      <c r="S117" s="49">
        <f t="shared" ref="S117:S118" si="206">Q117*R117</f>
        <v>0</v>
      </c>
      <c r="T117" s="47"/>
      <c r="U117" s="48"/>
      <c r="V117" s="49">
        <f t="shared" ref="V117:V118" si="207">T117*U117</f>
        <v>0</v>
      </c>
      <c r="W117" s="50">
        <f t="shared" si="199"/>
        <v>0</v>
      </c>
      <c r="X117" s="234">
        <f t="shared" si="200"/>
        <v>0</v>
      </c>
      <c r="Y117" s="234">
        <f t="shared" si="176"/>
        <v>0</v>
      </c>
      <c r="Z117" s="242" t="e">
        <f t="shared" si="201"/>
        <v>#DIV/0!</v>
      </c>
      <c r="AA117" s="200"/>
      <c r="AB117" s="52"/>
      <c r="AC117" s="52"/>
      <c r="AD117" s="52"/>
      <c r="AE117" s="52"/>
      <c r="AF117" s="52"/>
      <c r="AG117" s="52"/>
    </row>
    <row r="118" spans="1:33" ht="30" customHeight="1" thickBot="1" x14ac:dyDescent="0.25">
      <c r="A118" s="53" t="s">
        <v>18</v>
      </c>
      <c r="B118" s="188" t="s">
        <v>162</v>
      </c>
      <c r="C118" s="88" t="s">
        <v>163</v>
      </c>
      <c r="D118" s="66"/>
      <c r="E118" s="230"/>
      <c r="F118" s="56">
        <v>0.22</v>
      </c>
      <c r="G118" s="57">
        <f t="shared" si="202"/>
        <v>0</v>
      </c>
      <c r="H118" s="230"/>
      <c r="I118" s="56">
        <v>0.22</v>
      </c>
      <c r="J118" s="57">
        <f t="shared" si="203"/>
        <v>0</v>
      </c>
      <c r="K118" s="230"/>
      <c r="L118" s="56">
        <v>0.22</v>
      </c>
      <c r="M118" s="57">
        <f t="shared" si="204"/>
        <v>0</v>
      </c>
      <c r="N118" s="230"/>
      <c r="O118" s="56">
        <v>0.22</v>
      </c>
      <c r="P118" s="57">
        <f t="shared" si="205"/>
        <v>0</v>
      </c>
      <c r="Q118" s="230"/>
      <c r="R118" s="56">
        <v>0.22</v>
      </c>
      <c r="S118" s="57">
        <f t="shared" si="206"/>
        <v>0</v>
      </c>
      <c r="T118" s="230"/>
      <c r="U118" s="56">
        <v>0.22</v>
      </c>
      <c r="V118" s="57">
        <f t="shared" si="207"/>
        <v>0</v>
      </c>
      <c r="W118" s="58">
        <f t="shared" si="199"/>
        <v>0</v>
      </c>
      <c r="X118" s="234">
        <f t="shared" si="200"/>
        <v>0</v>
      </c>
      <c r="Y118" s="234">
        <f t="shared" si="176"/>
        <v>0</v>
      </c>
      <c r="Z118" s="242" t="e">
        <f t="shared" si="201"/>
        <v>#DIV/0!</v>
      </c>
      <c r="AA118" s="210"/>
      <c r="AB118" s="52"/>
      <c r="AC118" s="52"/>
      <c r="AD118" s="52"/>
      <c r="AE118" s="52"/>
      <c r="AF118" s="52"/>
      <c r="AG118" s="52"/>
    </row>
    <row r="119" spans="1:33" ht="30" customHeight="1" x14ac:dyDescent="0.2">
      <c r="A119" s="169" t="s">
        <v>16</v>
      </c>
      <c r="B119" s="196" t="s">
        <v>164</v>
      </c>
      <c r="C119" s="192" t="s">
        <v>165</v>
      </c>
      <c r="D119" s="60"/>
      <c r="E119" s="61">
        <f>SUM(E120:E120)</f>
        <v>0</v>
      </c>
      <c r="F119" s="62"/>
      <c r="G119" s="63">
        <f>SUM(G120:G120)</f>
        <v>0</v>
      </c>
      <c r="H119" s="61">
        <f>SUM(H120:H120)</f>
        <v>0</v>
      </c>
      <c r="I119" s="62"/>
      <c r="J119" s="63">
        <f>SUM(J120:J120)</f>
        <v>0</v>
      </c>
      <c r="K119" s="61">
        <f>SUM(K120:K120)</f>
        <v>0</v>
      </c>
      <c r="L119" s="62"/>
      <c r="M119" s="63">
        <f>SUM(M120:M120)</f>
        <v>0</v>
      </c>
      <c r="N119" s="61">
        <f>SUM(N120:N120)</f>
        <v>0</v>
      </c>
      <c r="O119" s="62"/>
      <c r="P119" s="63">
        <f>SUM(P120:P120)</f>
        <v>0</v>
      </c>
      <c r="Q119" s="61">
        <f>SUM(Q120:Q120)</f>
        <v>0</v>
      </c>
      <c r="R119" s="62"/>
      <c r="S119" s="63">
        <f>SUM(S120:S120)</f>
        <v>0</v>
      </c>
      <c r="T119" s="61">
        <f>SUM(T120:T120)</f>
        <v>0</v>
      </c>
      <c r="U119" s="62"/>
      <c r="V119" s="63">
        <f>SUM(V120:V120)</f>
        <v>0</v>
      </c>
      <c r="W119" s="63">
        <f>SUM(W120:W120)</f>
        <v>0</v>
      </c>
      <c r="X119" s="63">
        <f>SUM(X120:X120)</f>
        <v>0</v>
      </c>
      <c r="Y119" s="63">
        <f t="shared" si="176"/>
        <v>0</v>
      </c>
      <c r="Z119" s="63" t="e">
        <f>Y119/W119</f>
        <v>#DIV/0!</v>
      </c>
      <c r="AA119" s="217"/>
      <c r="AB119" s="42"/>
      <c r="AC119" s="42"/>
      <c r="AD119" s="42"/>
      <c r="AE119" s="42"/>
      <c r="AF119" s="42"/>
      <c r="AG119" s="42"/>
    </row>
    <row r="120" spans="1:33" ht="30" customHeight="1" thickBot="1" x14ac:dyDescent="0.25">
      <c r="A120" s="43" t="s">
        <v>18</v>
      </c>
      <c r="B120" s="171" t="s">
        <v>166</v>
      </c>
      <c r="C120" s="87" t="s">
        <v>167</v>
      </c>
      <c r="D120" s="46"/>
      <c r="E120" s="47"/>
      <c r="F120" s="48"/>
      <c r="G120" s="49">
        <f t="shared" ref="G120" si="208">E120*F120</f>
        <v>0</v>
      </c>
      <c r="H120" s="47"/>
      <c r="I120" s="48"/>
      <c r="J120" s="49">
        <f t="shared" ref="J120" si="209">H120*I120</f>
        <v>0</v>
      </c>
      <c r="K120" s="47"/>
      <c r="L120" s="48"/>
      <c r="M120" s="49">
        <f t="shared" ref="M120" si="210">K120*L120</f>
        <v>0</v>
      </c>
      <c r="N120" s="47"/>
      <c r="O120" s="48"/>
      <c r="P120" s="49">
        <f t="shared" ref="P120" si="211">N120*O120</f>
        <v>0</v>
      </c>
      <c r="Q120" s="47"/>
      <c r="R120" s="48"/>
      <c r="S120" s="49">
        <f t="shared" ref="S120" si="212">Q120*R120</f>
        <v>0</v>
      </c>
      <c r="T120" s="47"/>
      <c r="U120" s="48"/>
      <c r="V120" s="49">
        <f t="shared" ref="V120" si="213">T120*U120</f>
        <v>0</v>
      </c>
      <c r="W120" s="50">
        <f t="shared" si="199"/>
        <v>0</v>
      </c>
      <c r="X120" s="234">
        <f t="shared" si="200"/>
        <v>0</v>
      </c>
      <c r="Y120" s="234">
        <f t="shared" si="176"/>
        <v>0</v>
      </c>
      <c r="Z120" s="242" t="e">
        <f t="shared" si="201"/>
        <v>#DIV/0!</v>
      </c>
      <c r="AA120" s="216"/>
      <c r="AB120" s="52"/>
      <c r="AC120" s="52"/>
      <c r="AD120" s="52"/>
      <c r="AE120" s="52"/>
      <c r="AF120" s="52"/>
      <c r="AG120" s="52"/>
    </row>
    <row r="121" spans="1:33" ht="30" customHeight="1" x14ac:dyDescent="0.2">
      <c r="A121" s="169" t="s">
        <v>16</v>
      </c>
      <c r="B121" s="196" t="s">
        <v>168</v>
      </c>
      <c r="C121" s="193" t="s">
        <v>152</v>
      </c>
      <c r="D121" s="60"/>
      <c r="E121" s="61">
        <f>SUM(E122:E126)</f>
        <v>156</v>
      </c>
      <c r="F121" s="62"/>
      <c r="G121" s="63">
        <f>SUM(G122:G127)</f>
        <v>206950</v>
      </c>
      <c r="H121" s="61">
        <f>SUM(H122:H126)</f>
        <v>107</v>
      </c>
      <c r="I121" s="62"/>
      <c r="J121" s="63">
        <f>SUM(J122:J127)</f>
        <v>178662</v>
      </c>
      <c r="K121" s="61">
        <f>SUM(K122:K126)</f>
        <v>0</v>
      </c>
      <c r="L121" s="62"/>
      <c r="M121" s="63">
        <f>SUM(M122:M127)</f>
        <v>0</v>
      </c>
      <c r="N121" s="61">
        <f>SUM(N122:N126)</f>
        <v>0</v>
      </c>
      <c r="O121" s="62"/>
      <c r="P121" s="63">
        <f>SUM(P122:P127)</f>
        <v>0</v>
      </c>
      <c r="Q121" s="61">
        <f>SUM(Q122:Q126)</f>
        <v>0</v>
      </c>
      <c r="R121" s="62"/>
      <c r="S121" s="63">
        <f>SUM(S122:S127)</f>
        <v>0</v>
      </c>
      <c r="T121" s="61">
        <f>SUM(T122:T126)</f>
        <v>0</v>
      </c>
      <c r="U121" s="62"/>
      <c r="V121" s="63">
        <f>SUM(V122:V127)</f>
        <v>0</v>
      </c>
      <c r="W121" s="63">
        <f>SUM(W122:W127)</f>
        <v>206950</v>
      </c>
      <c r="X121" s="63">
        <f>SUM(X122:X127)</f>
        <v>178662</v>
      </c>
      <c r="Y121" s="63">
        <f t="shared" si="176"/>
        <v>28288</v>
      </c>
      <c r="Z121" s="63">
        <f>Y121/W121</f>
        <v>0.13669002174438269</v>
      </c>
      <c r="AA121" s="217"/>
      <c r="AB121" s="42"/>
      <c r="AC121" s="42"/>
      <c r="AD121" s="42"/>
      <c r="AE121" s="42"/>
      <c r="AF121" s="42"/>
      <c r="AG121" s="42"/>
    </row>
    <row r="122" spans="1:33" ht="30" customHeight="1" x14ac:dyDescent="0.2">
      <c r="A122" s="43" t="s">
        <v>18</v>
      </c>
      <c r="B122" s="171" t="s">
        <v>169</v>
      </c>
      <c r="C122" s="152" t="s">
        <v>186</v>
      </c>
      <c r="D122" s="46"/>
      <c r="E122" s="47"/>
      <c r="F122" s="48"/>
      <c r="G122" s="49">
        <f t="shared" ref="G122:G124" si="214">E122*F122</f>
        <v>0</v>
      </c>
      <c r="H122" s="47"/>
      <c r="I122" s="48"/>
      <c r="J122" s="49">
        <f t="shared" ref="J122:J124" si="215">H122*I122</f>
        <v>0</v>
      </c>
      <c r="K122" s="47"/>
      <c r="L122" s="48"/>
      <c r="M122" s="49">
        <f t="shared" ref="M122:M126" si="216">K122*L122</f>
        <v>0</v>
      </c>
      <c r="N122" s="47"/>
      <c r="O122" s="48"/>
      <c r="P122" s="49">
        <f t="shared" ref="P122:P126" si="217">N122*O122</f>
        <v>0</v>
      </c>
      <c r="Q122" s="47"/>
      <c r="R122" s="48"/>
      <c r="S122" s="49">
        <f t="shared" ref="S122:S127" si="218">Q122*R122</f>
        <v>0</v>
      </c>
      <c r="T122" s="47"/>
      <c r="U122" s="48"/>
      <c r="V122" s="49">
        <f t="shared" ref="V122:V127" si="219">T122*U122</f>
        <v>0</v>
      </c>
      <c r="W122" s="50">
        <f t="shared" si="199"/>
        <v>0</v>
      </c>
      <c r="X122" s="234">
        <f t="shared" si="200"/>
        <v>0</v>
      </c>
      <c r="Y122" s="234">
        <f t="shared" si="176"/>
        <v>0</v>
      </c>
      <c r="Z122" s="242" t="e">
        <f t="shared" si="201"/>
        <v>#DIV/0!</v>
      </c>
      <c r="AA122" s="216"/>
      <c r="AB122" s="52"/>
      <c r="AC122" s="52"/>
      <c r="AD122" s="52"/>
      <c r="AE122" s="52"/>
      <c r="AF122" s="52"/>
      <c r="AG122" s="52"/>
    </row>
    <row r="123" spans="1:33" ht="30" customHeight="1" x14ac:dyDescent="0.2">
      <c r="A123" s="43" t="s">
        <v>18</v>
      </c>
      <c r="B123" s="171" t="s">
        <v>170</v>
      </c>
      <c r="C123" s="292" t="s">
        <v>171</v>
      </c>
      <c r="D123" s="293" t="s">
        <v>66</v>
      </c>
      <c r="E123" s="290">
        <v>100</v>
      </c>
      <c r="F123" s="289">
        <v>3</v>
      </c>
      <c r="G123" s="287">
        <f t="shared" si="214"/>
        <v>300</v>
      </c>
      <c r="H123" s="290">
        <v>100</v>
      </c>
      <c r="I123" s="289">
        <v>3</v>
      </c>
      <c r="J123" s="287">
        <f t="shared" si="215"/>
        <v>300</v>
      </c>
      <c r="K123" s="47"/>
      <c r="L123" s="48"/>
      <c r="M123" s="49">
        <f t="shared" si="216"/>
        <v>0</v>
      </c>
      <c r="N123" s="47"/>
      <c r="O123" s="48"/>
      <c r="P123" s="49">
        <f t="shared" si="217"/>
        <v>0</v>
      </c>
      <c r="Q123" s="47"/>
      <c r="R123" s="48"/>
      <c r="S123" s="49">
        <f t="shared" si="218"/>
        <v>0</v>
      </c>
      <c r="T123" s="47"/>
      <c r="U123" s="48"/>
      <c r="V123" s="49">
        <f t="shared" si="219"/>
        <v>0</v>
      </c>
      <c r="W123" s="58">
        <f t="shared" si="199"/>
        <v>300</v>
      </c>
      <c r="X123" s="234">
        <f t="shared" si="200"/>
        <v>300</v>
      </c>
      <c r="Y123" s="234">
        <f t="shared" si="176"/>
        <v>0</v>
      </c>
      <c r="Z123" s="242">
        <f t="shared" si="201"/>
        <v>0</v>
      </c>
      <c r="AA123" s="216"/>
      <c r="AB123" s="52"/>
      <c r="AC123" s="52"/>
      <c r="AD123" s="52"/>
      <c r="AE123" s="52"/>
      <c r="AF123" s="52"/>
      <c r="AG123" s="52"/>
    </row>
    <row r="124" spans="1:33" ht="30" customHeight="1" x14ac:dyDescent="0.2">
      <c r="A124" s="43" t="s">
        <v>18</v>
      </c>
      <c r="B124" s="171" t="s">
        <v>172</v>
      </c>
      <c r="C124" s="292" t="s">
        <v>173</v>
      </c>
      <c r="D124" s="293" t="s">
        <v>21</v>
      </c>
      <c r="E124" s="290">
        <v>5</v>
      </c>
      <c r="F124" s="289">
        <v>150</v>
      </c>
      <c r="G124" s="287">
        <f t="shared" si="214"/>
        <v>750</v>
      </c>
      <c r="H124" s="290">
        <v>5</v>
      </c>
      <c r="I124" s="289">
        <v>150</v>
      </c>
      <c r="J124" s="287">
        <f t="shared" si="215"/>
        <v>750</v>
      </c>
      <c r="K124" s="47"/>
      <c r="L124" s="48"/>
      <c r="M124" s="49">
        <f t="shared" si="216"/>
        <v>0</v>
      </c>
      <c r="N124" s="47"/>
      <c r="O124" s="48"/>
      <c r="P124" s="49">
        <f t="shared" si="217"/>
        <v>0</v>
      </c>
      <c r="Q124" s="47"/>
      <c r="R124" s="48"/>
      <c r="S124" s="49">
        <f t="shared" si="218"/>
        <v>0</v>
      </c>
      <c r="T124" s="47"/>
      <c r="U124" s="48"/>
      <c r="V124" s="49">
        <f t="shared" si="219"/>
        <v>0</v>
      </c>
      <c r="W124" s="58">
        <f t="shared" si="199"/>
        <v>750</v>
      </c>
      <c r="X124" s="234">
        <f t="shared" si="200"/>
        <v>750</v>
      </c>
      <c r="Y124" s="234">
        <f t="shared" si="176"/>
        <v>0</v>
      </c>
      <c r="Z124" s="242">
        <f t="shared" si="201"/>
        <v>0</v>
      </c>
      <c r="AA124" s="216"/>
      <c r="AB124" s="52"/>
      <c r="AC124" s="52"/>
      <c r="AD124" s="52"/>
      <c r="AE124" s="52"/>
      <c r="AF124" s="52"/>
      <c r="AG124" s="52"/>
    </row>
    <row r="125" spans="1:33" ht="30" customHeight="1" x14ac:dyDescent="0.2">
      <c r="A125" s="43" t="s">
        <v>18</v>
      </c>
      <c r="B125" s="171" t="s">
        <v>174</v>
      </c>
      <c r="C125" s="294" t="s">
        <v>276</v>
      </c>
      <c r="D125" s="293" t="s">
        <v>277</v>
      </c>
      <c r="E125" s="290">
        <v>50</v>
      </c>
      <c r="F125" s="289">
        <v>3200</v>
      </c>
      <c r="G125" s="287">
        <f t="shared" ref="G125:G126" si="220">E125*F125</f>
        <v>160000</v>
      </c>
      <c r="H125" s="290">
        <v>1</v>
      </c>
      <c r="I125" s="289">
        <v>139212</v>
      </c>
      <c r="J125" s="287">
        <f t="shared" ref="J125:J126" si="221">H125*I125</f>
        <v>139212</v>
      </c>
      <c r="K125" s="47"/>
      <c r="L125" s="48"/>
      <c r="M125" s="49">
        <f t="shared" si="216"/>
        <v>0</v>
      </c>
      <c r="N125" s="47"/>
      <c r="O125" s="48"/>
      <c r="P125" s="49">
        <f t="shared" si="217"/>
        <v>0</v>
      </c>
      <c r="Q125" s="47"/>
      <c r="R125" s="48"/>
      <c r="S125" s="49">
        <f t="shared" si="218"/>
        <v>0</v>
      </c>
      <c r="T125" s="47"/>
      <c r="U125" s="48"/>
      <c r="V125" s="49">
        <f t="shared" si="219"/>
        <v>0</v>
      </c>
      <c r="W125" s="58">
        <f t="shared" si="199"/>
        <v>160000</v>
      </c>
      <c r="X125" s="234">
        <f t="shared" si="200"/>
        <v>139212</v>
      </c>
      <c r="Y125" s="234">
        <f t="shared" si="176"/>
        <v>20788</v>
      </c>
      <c r="Z125" s="242">
        <f t="shared" si="201"/>
        <v>0.12992500000000001</v>
      </c>
      <c r="AA125" s="216"/>
      <c r="AB125" s="51"/>
      <c r="AC125" s="52"/>
      <c r="AD125" s="52"/>
      <c r="AE125" s="52"/>
      <c r="AF125" s="52"/>
      <c r="AG125" s="52"/>
    </row>
    <row r="126" spans="1:33" ht="30" customHeight="1" x14ac:dyDescent="0.2">
      <c r="A126" s="43" t="s">
        <v>18</v>
      </c>
      <c r="B126" s="171" t="s">
        <v>175</v>
      </c>
      <c r="C126" s="294" t="s">
        <v>278</v>
      </c>
      <c r="D126" s="293" t="s">
        <v>66</v>
      </c>
      <c r="E126" s="290">
        <v>1</v>
      </c>
      <c r="F126" s="289">
        <v>45900</v>
      </c>
      <c r="G126" s="287">
        <f t="shared" si="220"/>
        <v>45900</v>
      </c>
      <c r="H126" s="290">
        <v>1</v>
      </c>
      <c r="I126" s="289">
        <v>38400</v>
      </c>
      <c r="J126" s="287">
        <f t="shared" si="221"/>
        <v>38400</v>
      </c>
      <c r="K126" s="47"/>
      <c r="L126" s="48"/>
      <c r="M126" s="49">
        <f t="shared" si="216"/>
        <v>0</v>
      </c>
      <c r="N126" s="47"/>
      <c r="O126" s="48"/>
      <c r="P126" s="49">
        <f t="shared" si="217"/>
        <v>0</v>
      </c>
      <c r="Q126" s="47"/>
      <c r="R126" s="48"/>
      <c r="S126" s="49">
        <f t="shared" si="218"/>
        <v>0</v>
      </c>
      <c r="T126" s="47"/>
      <c r="U126" s="48"/>
      <c r="V126" s="49">
        <f t="shared" si="219"/>
        <v>0</v>
      </c>
      <c r="W126" s="58">
        <f t="shared" si="199"/>
        <v>45900</v>
      </c>
      <c r="X126" s="234">
        <f t="shared" si="200"/>
        <v>38400</v>
      </c>
      <c r="Y126" s="234">
        <f t="shared" si="176"/>
        <v>7500</v>
      </c>
      <c r="Z126" s="242">
        <f t="shared" si="201"/>
        <v>0.16339869281045752</v>
      </c>
      <c r="AA126" s="216"/>
      <c r="AB126" s="52"/>
      <c r="AC126" s="52"/>
      <c r="AD126" s="52"/>
      <c r="AE126" s="52"/>
      <c r="AF126" s="52"/>
      <c r="AG126" s="52"/>
    </row>
    <row r="127" spans="1:33" ht="30" customHeight="1" thickBot="1" x14ac:dyDescent="0.25">
      <c r="A127" s="53" t="s">
        <v>18</v>
      </c>
      <c r="B127" s="172" t="s">
        <v>176</v>
      </c>
      <c r="C127" s="88" t="s">
        <v>177</v>
      </c>
      <c r="D127" s="66"/>
      <c r="E127" s="230"/>
      <c r="F127" s="56">
        <v>0.22</v>
      </c>
      <c r="G127" s="57">
        <f>E127*F127</f>
        <v>0</v>
      </c>
      <c r="H127" s="230"/>
      <c r="I127" s="56">
        <v>0.22</v>
      </c>
      <c r="J127" s="57">
        <f>H127*I127</f>
        <v>0</v>
      </c>
      <c r="K127" s="230"/>
      <c r="L127" s="56">
        <v>0.22</v>
      </c>
      <c r="M127" s="57">
        <f>K127*L127</f>
        <v>0</v>
      </c>
      <c r="N127" s="230"/>
      <c r="O127" s="56">
        <v>0.22</v>
      </c>
      <c r="P127" s="57">
        <f>N127*O127</f>
        <v>0</v>
      </c>
      <c r="Q127" s="230"/>
      <c r="R127" s="56">
        <v>0.22</v>
      </c>
      <c r="S127" s="57">
        <f t="shared" si="218"/>
        <v>0</v>
      </c>
      <c r="T127" s="230"/>
      <c r="U127" s="56">
        <v>0.22</v>
      </c>
      <c r="V127" s="57">
        <f t="shared" si="219"/>
        <v>0</v>
      </c>
      <c r="W127" s="58">
        <f t="shared" si="199"/>
        <v>0</v>
      </c>
      <c r="X127" s="234">
        <f t="shared" si="200"/>
        <v>0</v>
      </c>
      <c r="Y127" s="234">
        <f t="shared" si="176"/>
        <v>0</v>
      </c>
      <c r="Z127" s="242" t="e">
        <f t="shared" si="201"/>
        <v>#DIV/0!</v>
      </c>
      <c r="AA127" s="210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126" t="s">
        <v>178</v>
      </c>
      <c r="B128" s="181"/>
      <c r="C128" s="127"/>
      <c r="D128" s="128"/>
      <c r="E128" s="101">
        <f>E121+E119+E116+E113</f>
        <v>157</v>
      </c>
      <c r="F128" s="82"/>
      <c r="G128" s="129">
        <f>G121+G119+G116+G113</f>
        <v>231450</v>
      </c>
      <c r="H128" s="101">
        <f>H121+H119+H116+H113</f>
        <v>108</v>
      </c>
      <c r="I128" s="82"/>
      <c r="J128" s="129">
        <f>J121+J119+J116+J113</f>
        <v>210662</v>
      </c>
      <c r="K128" s="101">
        <f>K121+K119+K116+K113</f>
        <v>0</v>
      </c>
      <c r="L128" s="82"/>
      <c r="M128" s="129">
        <f>M121+M119+M116+M113</f>
        <v>0</v>
      </c>
      <c r="N128" s="101">
        <f>N121+N119+N116+N113</f>
        <v>0</v>
      </c>
      <c r="O128" s="82"/>
      <c r="P128" s="129">
        <f>P121+P119+P116+P113</f>
        <v>0</v>
      </c>
      <c r="Q128" s="101">
        <f>Q121+Q119+Q116+Q113</f>
        <v>0</v>
      </c>
      <c r="R128" s="82"/>
      <c r="S128" s="129">
        <f>S121+S119+S116+S113</f>
        <v>0</v>
      </c>
      <c r="T128" s="101">
        <f>T121+T119+T116+T113</f>
        <v>0</v>
      </c>
      <c r="U128" s="82"/>
      <c r="V128" s="129">
        <f>V121+V119+V116+V113</f>
        <v>0</v>
      </c>
      <c r="W128" s="130">
        <f>W121+W113+W119+W116</f>
        <v>231450</v>
      </c>
      <c r="X128" s="130">
        <f>X121+X113+X119+X116</f>
        <v>210662</v>
      </c>
      <c r="Y128" s="130">
        <f t="shared" si="176"/>
        <v>20788</v>
      </c>
      <c r="Z128" s="130">
        <f>Y128/W128</f>
        <v>8.9816375027003667E-2</v>
      </c>
      <c r="AA128" s="218"/>
      <c r="AB128" s="5"/>
      <c r="AC128" s="5"/>
      <c r="AD128" s="5"/>
      <c r="AE128" s="5"/>
      <c r="AF128" s="5"/>
      <c r="AG128" s="5"/>
    </row>
    <row r="129" spans="1:33" ht="30" customHeight="1" thickBot="1" x14ac:dyDescent="0.25">
      <c r="A129" s="131" t="s">
        <v>179</v>
      </c>
      <c r="B129" s="132"/>
      <c r="C129" s="133"/>
      <c r="D129" s="134"/>
      <c r="E129" s="135"/>
      <c r="F129" s="136"/>
      <c r="G129" s="137">
        <f>G31+G39+G45+G57+G65+G78+G89+G93+G100+G104+G107+G111+G128</f>
        <v>775870</v>
      </c>
      <c r="H129" s="135"/>
      <c r="I129" s="136"/>
      <c r="J129" s="137">
        <f>J31+J39+J45+J57+J65+J78+J89+J93+J100+J104+J107+J111+J128</f>
        <v>773654.5</v>
      </c>
      <c r="K129" s="135"/>
      <c r="L129" s="136"/>
      <c r="M129" s="137">
        <f>M31+M39+M45+M57+M65+M78+M89+M93+M100+M104+M107+M111+M128</f>
        <v>0</v>
      </c>
      <c r="N129" s="135"/>
      <c r="O129" s="136"/>
      <c r="P129" s="137">
        <f>P31+P39+P45+P57+P65+P78+P89+P93+P100+P104+P107+P111+P128</f>
        <v>0</v>
      </c>
      <c r="Q129" s="135"/>
      <c r="R129" s="136"/>
      <c r="S129" s="137">
        <f>S31+S39+S45+S57+S65+S78+S89+S93+S100+S104+S107+S111+S128</f>
        <v>0</v>
      </c>
      <c r="T129" s="135"/>
      <c r="U129" s="136"/>
      <c r="V129" s="137">
        <f>V31+V39+V45+V57+V65+V78+V89+V93+V100+V104+V107+V111+V128</f>
        <v>0</v>
      </c>
      <c r="W129" s="137">
        <f>W31+W39+W45+W57+W65+W78+W89+W93+W100+W104+W107+W111+W128</f>
        <v>775870</v>
      </c>
      <c r="X129" s="137">
        <f>X31+X39+X45+X57+X65+X78+X89+X93+X100+X104+X107+X111+X128</f>
        <v>773654.5</v>
      </c>
      <c r="Y129" s="137">
        <f>Y31+Y39+Y45+Y57+Y65+Y78+Y89+Y93+Y100+Y104+Y107+Y111+Y128</f>
        <v>2215.5</v>
      </c>
      <c r="Z129" s="241">
        <f>Y129/W129</f>
        <v>2.8555041437354194E-3</v>
      </c>
      <c r="AA129" s="219"/>
      <c r="AB129" s="5"/>
      <c r="AC129" s="5"/>
      <c r="AD129" s="5"/>
      <c r="AE129" s="5"/>
      <c r="AF129" s="5"/>
      <c r="AG129" s="5"/>
    </row>
    <row r="130" spans="1:33" ht="15" customHeight="1" thickBot="1" x14ac:dyDescent="0.25">
      <c r="A130" s="426"/>
      <c r="B130" s="385"/>
      <c r="C130" s="385"/>
      <c r="D130" s="18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20"/>
      <c r="X130" s="20"/>
      <c r="Y130" s="20"/>
      <c r="Z130" s="20"/>
      <c r="AA130" s="204"/>
      <c r="AB130" s="5"/>
      <c r="AC130" s="5"/>
      <c r="AD130" s="5"/>
      <c r="AE130" s="5"/>
      <c r="AF130" s="5"/>
      <c r="AG130" s="5"/>
    </row>
    <row r="131" spans="1:33" ht="30" customHeight="1" thickBot="1" x14ac:dyDescent="0.25">
      <c r="A131" s="427" t="s">
        <v>180</v>
      </c>
      <c r="B131" s="413"/>
      <c r="C131" s="428"/>
      <c r="D131" s="138"/>
      <c r="E131" s="135"/>
      <c r="F131" s="136"/>
      <c r="G131" s="139">
        <f>Фінансування!C22-'Кошторис  витрат'!G129</f>
        <v>0</v>
      </c>
      <c r="H131" s="135"/>
      <c r="I131" s="136"/>
      <c r="J131" s="139">
        <f>Фінансування!C23-'Кошторис  витрат'!J129</f>
        <v>0</v>
      </c>
      <c r="K131" s="135"/>
      <c r="L131" s="136"/>
      <c r="M131" s="139">
        <f>'Кошторис  витрат'!J27-'Кошторис  витрат'!M129</f>
        <v>0</v>
      </c>
      <c r="N131" s="135"/>
      <c r="O131" s="136"/>
      <c r="P131" s="139">
        <f>'Кошторис  витрат'!J28-'Кошторис  витрат'!P129</f>
        <v>50050</v>
      </c>
      <c r="Q131" s="135"/>
      <c r="R131" s="136"/>
      <c r="S131" s="139">
        <f>Фінансування!L22-'Кошторис  витрат'!S129</f>
        <v>0</v>
      </c>
      <c r="T131" s="135"/>
      <c r="U131" s="136"/>
      <c r="V131" s="139">
        <f>Фінансування!L23-'Кошторис  витрат'!V129</f>
        <v>0</v>
      </c>
      <c r="W131" s="140">
        <f>Фінансування!N22-'Кошторис  витрат'!W129</f>
        <v>0</v>
      </c>
      <c r="X131" s="140">
        <f>Фінансування!N23-'Кошторис  витрат'!X129</f>
        <v>0</v>
      </c>
      <c r="Y131" s="140"/>
      <c r="Z131" s="140"/>
      <c r="AA131" s="220"/>
      <c r="AB131" s="5"/>
      <c r="AC131" s="5"/>
      <c r="AD131" s="5"/>
      <c r="AE131" s="5"/>
      <c r="AF131" s="5"/>
      <c r="AG131" s="5"/>
    </row>
    <row r="132" spans="1:33" ht="15.75" customHeight="1" x14ac:dyDescent="0.2">
      <c r="A132" s="1"/>
      <c r="B132" s="141"/>
      <c r="C132" s="2"/>
      <c r="D132" s="14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5"/>
      <c r="X132" s="15"/>
      <c r="Y132" s="15"/>
      <c r="Z132" s="15"/>
      <c r="AA132" s="201"/>
      <c r="AB132" s="1"/>
      <c r="AC132" s="1"/>
      <c r="AD132" s="1"/>
      <c r="AE132" s="1"/>
      <c r="AF132" s="1"/>
      <c r="AG132" s="1"/>
    </row>
    <row r="133" spans="1:33" ht="15.75" customHeight="1" x14ac:dyDescent="0.2">
      <c r="A133" s="1"/>
      <c r="B133" s="141"/>
      <c r="C133" s="2"/>
      <c r="D133" s="14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5"/>
      <c r="X133" s="15"/>
      <c r="Y133" s="15"/>
      <c r="Z133" s="15"/>
      <c r="AA133" s="201"/>
      <c r="AB133" s="1"/>
      <c r="AC133" s="1"/>
      <c r="AD133" s="1"/>
      <c r="AE133" s="1"/>
      <c r="AF133" s="1"/>
      <c r="AG133" s="1"/>
    </row>
    <row r="134" spans="1:33" ht="15.75" customHeight="1" x14ac:dyDescent="0.2">
      <c r="A134" s="1"/>
      <c r="B134" s="141"/>
      <c r="C134" s="2"/>
      <c r="D134" s="14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5"/>
      <c r="X134" s="15"/>
      <c r="Y134" s="15"/>
      <c r="Z134" s="15"/>
      <c r="AA134" s="201"/>
      <c r="AB134" s="1"/>
      <c r="AC134" s="1"/>
      <c r="AD134" s="1"/>
      <c r="AE134" s="1"/>
      <c r="AF134" s="1"/>
      <c r="AG134" s="1"/>
    </row>
    <row r="135" spans="1:33" ht="31.5" customHeight="1" x14ac:dyDescent="0.2">
      <c r="A135" s="6"/>
      <c r="B135" s="7"/>
      <c r="C135" s="377" t="s">
        <v>287</v>
      </c>
      <c r="D135" s="142"/>
      <c r="E135" s="143"/>
      <c r="F135" s="143"/>
      <c r="G135" s="8"/>
      <c r="H135" s="405" t="s">
        <v>288</v>
      </c>
      <c r="I135" s="405"/>
      <c r="J135" s="8"/>
      <c r="K135" s="144"/>
      <c r="L135" s="6"/>
      <c r="M135" s="143"/>
      <c r="N135" s="144"/>
      <c r="O135" s="6"/>
      <c r="P135" s="143"/>
      <c r="Q135" s="8"/>
      <c r="R135" s="8"/>
      <c r="S135" s="8"/>
      <c r="T135" s="8"/>
      <c r="U135" s="8"/>
      <c r="V135" s="8"/>
      <c r="W135" s="15"/>
      <c r="X135" s="15"/>
      <c r="Y135" s="15"/>
      <c r="Z135" s="15"/>
      <c r="AA135" s="201"/>
      <c r="AB135" s="1"/>
      <c r="AC135" s="2"/>
      <c r="AD135" s="1"/>
      <c r="AE135" s="1"/>
      <c r="AF135" s="1"/>
      <c r="AG135" s="1"/>
    </row>
    <row r="136" spans="1:33" ht="15.75" customHeight="1" x14ac:dyDescent="0.2">
      <c r="A136" s="9"/>
      <c r="B136" s="145"/>
      <c r="C136" s="10" t="s">
        <v>2</v>
      </c>
      <c r="D136" s="146"/>
      <c r="E136" s="13"/>
      <c r="F136" s="11" t="s">
        <v>3</v>
      </c>
      <c r="G136" s="13"/>
      <c r="H136" s="13"/>
      <c r="I136" s="11" t="s">
        <v>3</v>
      </c>
      <c r="J136" s="13"/>
      <c r="K136" s="14"/>
      <c r="L136" s="12" t="s">
        <v>4</v>
      </c>
      <c r="M136" s="13"/>
      <c r="N136" s="14"/>
      <c r="O136" s="12" t="s">
        <v>4</v>
      </c>
      <c r="P136" s="13"/>
      <c r="Q136" s="13"/>
      <c r="R136" s="13"/>
      <c r="S136" s="13"/>
      <c r="T136" s="13"/>
      <c r="U136" s="13"/>
      <c r="V136" s="13"/>
      <c r="W136" s="147"/>
      <c r="X136" s="147"/>
      <c r="Y136" s="147"/>
      <c r="Z136" s="147"/>
      <c r="AA136" s="221"/>
      <c r="AB136" s="149"/>
      <c r="AC136" s="148"/>
      <c r="AD136" s="149"/>
      <c r="AE136" s="149"/>
      <c r="AF136" s="149"/>
      <c r="AG136" s="149"/>
    </row>
    <row r="137" spans="1:33" ht="15.75" customHeight="1" x14ac:dyDescent="0.2">
      <c r="A137" s="1"/>
      <c r="B137" s="141"/>
      <c r="C137" s="2"/>
      <c r="D137" s="14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5"/>
      <c r="X137" s="15"/>
      <c r="Y137" s="15"/>
      <c r="Z137" s="15"/>
      <c r="AA137" s="201"/>
      <c r="AB137" s="1"/>
      <c r="AC137" s="1"/>
      <c r="AD137" s="1"/>
      <c r="AE137" s="1"/>
      <c r="AF137" s="1"/>
      <c r="AG137" s="1"/>
    </row>
    <row r="138" spans="1:33" ht="15.75" customHeight="1" x14ac:dyDescent="0.2">
      <c r="A138" s="1"/>
      <c r="B138" s="141"/>
      <c r="C138" s="2"/>
      <c r="D138" s="14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5"/>
      <c r="X138" s="15"/>
      <c r="Y138" s="15"/>
      <c r="Z138" s="15"/>
      <c r="AA138" s="201"/>
      <c r="AB138" s="1"/>
      <c r="AC138" s="1"/>
      <c r="AD138" s="1"/>
      <c r="AE138" s="1"/>
      <c r="AF138" s="1"/>
      <c r="AG138" s="1"/>
    </row>
    <row r="139" spans="1:33" ht="15.75" customHeight="1" x14ac:dyDescent="0.2">
      <c r="A139" s="1"/>
      <c r="B139" s="141"/>
      <c r="C139" s="2"/>
      <c r="D139" s="14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5"/>
      <c r="X139" s="15"/>
      <c r="Y139" s="15"/>
      <c r="Z139" s="15"/>
      <c r="AA139" s="201"/>
      <c r="AB139" s="1"/>
      <c r="AC139" s="1"/>
      <c r="AD139" s="1"/>
      <c r="AE139" s="1"/>
      <c r="AF139" s="1"/>
      <c r="AG139" s="1"/>
    </row>
    <row r="140" spans="1:33" ht="15.75" customHeight="1" x14ac:dyDescent="0.2">
      <c r="A140" s="1"/>
      <c r="B140" s="141"/>
      <c r="C140" s="2"/>
      <c r="D140" s="14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50"/>
      <c r="X140" s="150"/>
      <c r="Y140" s="150"/>
      <c r="Z140" s="150"/>
      <c r="AA140" s="201"/>
      <c r="AB140" s="1"/>
      <c r="AC140" s="1"/>
      <c r="AD140" s="1"/>
      <c r="AE140" s="1"/>
      <c r="AF140" s="1"/>
      <c r="AG140" s="1"/>
    </row>
    <row r="141" spans="1:33" ht="15.75" customHeight="1" x14ac:dyDescent="0.2">
      <c r="A141" s="1"/>
      <c r="B141" s="141"/>
      <c r="C141" s="2"/>
      <c r="D141" s="14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50"/>
      <c r="X141" s="150"/>
      <c r="Y141" s="150"/>
      <c r="Z141" s="150"/>
      <c r="AA141" s="201"/>
      <c r="AB141" s="1"/>
      <c r="AC141" s="1"/>
      <c r="AD141" s="1"/>
      <c r="AE141" s="1"/>
      <c r="AF141" s="1"/>
      <c r="AG141" s="1"/>
    </row>
    <row r="142" spans="1:33" ht="15.75" customHeight="1" x14ac:dyDescent="0.2">
      <c r="A142" s="1"/>
      <c r="B142" s="141"/>
      <c r="C142" s="2"/>
      <c r="D142" s="14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50"/>
      <c r="X142" s="150"/>
      <c r="Y142" s="150"/>
      <c r="Z142" s="150"/>
      <c r="AA142" s="201"/>
      <c r="AB142" s="1"/>
      <c r="AC142" s="1"/>
      <c r="AD142" s="1"/>
      <c r="AE142" s="1"/>
      <c r="AF142" s="1"/>
      <c r="AG142" s="1"/>
    </row>
    <row r="143" spans="1:33" ht="15.75" customHeight="1" x14ac:dyDescent="0.2">
      <c r="A143" s="1"/>
      <c r="B143" s="141"/>
      <c r="C143" s="2"/>
      <c r="D143" s="14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50"/>
      <c r="X143" s="150"/>
      <c r="Y143" s="150"/>
      <c r="Z143" s="150"/>
      <c r="AA143" s="201"/>
      <c r="AB143" s="1"/>
      <c r="AC143" s="1"/>
      <c r="AD143" s="1"/>
      <c r="AE143" s="1"/>
      <c r="AF143" s="1"/>
      <c r="AG143" s="1"/>
    </row>
    <row r="144" spans="1:33" ht="15.75" customHeight="1" x14ac:dyDescent="0.2">
      <c r="A144" s="1"/>
      <c r="B144" s="141"/>
      <c r="C144" s="2"/>
      <c r="D144" s="14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50"/>
      <c r="X144" s="150"/>
      <c r="Y144" s="150"/>
      <c r="Z144" s="150"/>
      <c r="AA144" s="201"/>
      <c r="AB144" s="1"/>
      <c r="AC144" s="1"/>
      <c r="AD144" s="1"/>
      <c r="AE144" s="1"/>
      <c r="AF144" s="1"/>
      <c r="AG144" s="1"/>
    </row>
    <row r="145" spans="1:33" ht="15.75" customHeight="1" x14ac:dyDescent="0.2">
      <c r="A145" s="1"/>
      <c r="B145" s="141"/>
      <c r="C145" s="2"/>
      <c r="D145" s="14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50"/>
      <c r="X145" s="150"/>
      <c r="Y145" s="150"/>
      <c r="Z145" s="150"/>
      <c r="AA145" s="201"/>
      <c r="AB145" s="1"/>
      <c r="AC145" s="1"/>
      <c r="AD145" s="1"/>
      <c r="AE145" s="1"/>
      <c r="AF145" s="1"/>
      <c r="AG145" s="1"/>
    </row>
    <row r="146" spans="1:33" ht="15.75" customHeight="1" x14ac:dyDescent="0.2">
      <c r="A146" s="1"/>
      <c r="B146" s="141"/>
      <c r="C146" s="2"/>
      <c r="D146" s="14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50"/>
      <c r="X146" s="150"/>
      <c r="Y146" s="150"/>
      <c r="Z146" s="150"/>
      <c r="AA146" s="201"/>
      <c r="AB146" s="1"/>
      <c r="AC146" s="1"/>
      <c r="AD146" s="1"/>
      <c r="AE146" s="1"/>
      <c r="AF146" s="1"/>
      <c r="AG146" s="1"/>
    </row>
    <row r="147" spans="1:33" ht="15.75" customHeight="1" x14ac:dyDescent="0.2">
      <c r="A147" s="1"/>
      <c r="B147" s="141"/>
      <c r="C147" s="2"/>
      <c r="D147" s="14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50"/>
      <c r="X147" s="150"/>
      <c r="Y147" s="150"/>
      <c r="Z147" s="150"/>
      <c r="AA147" s="201"/>
      <c r="AB147" s="1"/>
      <c r="AC147" s="1"/>
      <c r="AD147" s="1"/>
      <c r="AE147" s="1"/>
      <c r="AF147" s="1"/>
      <c r="AG147" s="1"/>
    </row>
    <row r="148" spans="1:33" ht="15.75" customHeight="1" x14ac:dyDescent="0.2">
      <c r="A148" s="1"/>
      <c r="B148" s="141"/>
      <c r="C148" s="2"/>
      <c r="D148" s="14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50"/>
      <c r="X148" s="150"/>
      <c r="Y148" s="150"/>
      <c r="Z148" s="150"/>
      <c r="AA148" s="201"/>
      <c r="AB148" s="1"/>
      <c r="AC148" s="1"/>
      <c r="AD148" s="1"/>
      <c r="AE148" s="1"/>
      <c r="AF148" s="1"/>
      <c r="AG148" s="1"/>
    </row>
    <row r="149" spans="1:33" ht="15.75" customHeight="1" x14ac:dyDescent="0.2">
      <c r="A149" s="1"/>
      <c r="B149" s="141"/>
      <c r="C149" s="2"/>
      <c r="D149" s="14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50"/>
      <c r="X149" s="150"/>
      <c r="Y149" s="150"/>
      <c r="Z149" s="150"/>
      <c r="AA149" s="201"/>
      <c r="AB149" s="1"/>
      <c r="AC149" s="1"/>
      <c r="AD149" s="1"/>
      <c r="AE149" s="1"/>
      <c r="AF149" s="1"/>
      <c r="AG149" s="1"/>
    </row>
    <row r="150" spans="1:33" ht="15.75" customHeight="1" x14ac:dyDescent="0.2">
      <c r="A150" s="1"/>
      <c r="B150" s="141"/>
      <c r="C150" s="2"/>
      <c r="D150" s="14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50"/>
      <c r="X150" s="150"/>
      <c r="Y150" s="150"/>
      <c r="Z150" s="150"/>
      <c r="AA150" s="201"/>
      <c r="AB150" s="1"/>
      <c r="AC150" s="1"/>
      <c r="AD150" s="1"/>
      <c r="AE150" s="1"/>
      <c r="AF150" s="1"/>
      <c r="AG150" s="1"/>
    </row>
    <row r="151" spans="1:33" ht="15.75" customHeight="1" x14ac:dyDescent="0.2">
      <c r="A151" s="1"/>
      <c r="B151" s="141"/>
      <c r="C151" s="2"/>
      <c r="D151" s="14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50"/>
      <c r="X151" s="150"/>
      <c r="Y151" s="150"/>
      <c r="Z151" s="150"/>
      <c r="AA151" s="201"/>
      <c r="AB151" s="1"/>
      <c r="AC151" s="1"/>
      <c r="AD151" s="1"/>
      <c r="AE151" s="1"/>
      <c r="AF151" s="1"/>
      <c r="AG151" s="1"/>
    </row>
    <row r="152" spans="1:33" ht="15.75" customHeight="1" x14ac:dyDescent="0.2">
      <c r="A152" s="1"/>
      <c r="B152" s="141"/>
      <c r="C152" s="2"/>
      <c r="D152" s="14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50"/>
      <c r="X152" s="150"/>
      <c r="Y152" s="150"/>
      <c r="Z152" s="150"/>
      <c r="AA152" s="201"/>
      <c r="AB152" s="1"/>
      <c r="AC152" s="1"/>
      <c r="AD152" s="1"/>
      <c r="AE152" s="1"/>
      <c r="AF152" s="1"/>
      <c r="AG152" s="1"/>
    </row>
    <row r="153" spans="1:33" ht="15.75" customHeight="1" x14ac:dyDescent="0.2">
      <c r="A153" s="1"/>
      <c r="B153" s="141"/>
      <c r="C153" s="2"/>
      <c r="D153" s="14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50"/>
      <c r="X153" s="150"/>
      <c r="Y153" s="150"/>
      <c r="Z153" s="150"/>
      <c r="AA153" s="201"/>
      <c r="AB153" s="1"/>
      <c r="AC153" s="1"/>
      <c r="AD153" s="1"/>
      <c r="AE153" s="1"/>
      <c r="AF153" s="1"/>
      <c r="AG153" s="1"/>
    </row>
    <row r="154" spans="1:33" ht="15.75" customHeight="1" x14ac:dyDescent="0.2">
      <c r="A154" s="1"/>
      <c r="B154" s="141"/>
      <c r="C154" s="2"/>
      <c r="D154" s="14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50"/>
      <c r="X154" s="150"/>
      <c r="Y154" s="150"/>
      <c r="Z154" s="150"/>
      <c r="AA154" s="201"/>
      <c r="AB154" s="1"/>
      <c r="AC154" s="1"/>
      <c r="AD154" s="1"/>
      <c r="AE154" s="1"/>
      <c r="AF154" s="1"/>
      <c r="AG154" s="1"/>
    </row>
    <row r="155" spans="1:33" ht="15.75" customHeight="1" x14ac:dyDescent="0.2">
      <c r="A155" s="1"/>
      <c r="B155" s="141"/>
      <c r="C155" s="2"/>
      <c r="D155" s="14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50"/>
      <c r="X155" s="150"/>
      <c r="Y155" s="150"/>
      <c r="Z155" s="150"/>
      <c r="AA155" s="201"/>
      <c r="AB155" s="1"/>
      <c r="AC155" s="1"/>
      <c r="AD155" s="1"/>
      <c r="AE155" s="1"/>
      <c r="AF155" s="1"/>
      <c r="AG155" s="1"/>
    </row>
    <row r="156" spans="1:33" ht="15.75" customHeight="1" x14ac:dyDescent="0.2">
      <c r="A156" s="1"/>
      <c r="B156" s="141"/>
      <c r="C156" s="2"/>
      <c r="D156" s="14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50"/>
      <c r="X156" s="150"/>
      <c r="Y156" s="150"/>
      <c r="Z156" s="150"/>
      <c r="AA156" s="201"/>
      <c r="AB156" s="1"/>
      <c r="AC156" s="1"/>
      <c r="AD156" s="1"/>
      <c r="AE156" s="1"/>
      <c r="AF156" s="1"/>
      <c r="AG156" s="1"/>
    </row>
    <row r="157" spans="1:33" ht="15.75" customHeight="1" x14ac:dyDescent="0.2">
      <c r="A157" s="1"/>
      <c r="B157" s="141"/>
      <c r="C157" s="2"/>
      <c r="D157" s="14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50"/>
      <c r="X157" s="150"/>
      <c r="Y157" s="150"/>
      <c r="Z157" s="150"/>
      <c r="AA157" s="201"/>
      <c r="AB157" s="1"/>
      <c r="AC157" s="1"/>
      <c r="AD157" s="1"/>
      <c r="AE157" s="1"/>
      <c r="AF157" s="1"/>
      <c r="AG157" s="1"/>
    </row>
    <row r="158" spans="1:33" ht="15.75" customHeight="1" x14ac:dyDescent="0.2">
      <c r="A158" s="1"/>
      <c r="B158" s="141"/>
      <c r="C158" s="2"/>
      <c r="D158" s="14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50"/>
      <c r="X158" s="150"/>
      <c r="Y158" s="150"/>
      <c r="Z158" s="150"/>
      <c r="AA158" s="201"/>
      <c r="AB158" s="1"/>
      <c r="AC158" s="1"/>
      <c r="AD158" s="1"/>
      <c r="AE158" s="1"/>
      <c r="AF158" s="1"/>
      <c r="AG158" s="1"/>
    </row>
    <row r="159" spans="1:33" ht="15.75" customHeight="1" x14ac:dyDescent="0.2">
      <c r="A159" s="1"/>
      <c r="B159" s="141"/>
      <c r="C159" s="2"/>
      <c r="D159" s="14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50"/>
      <c r="X159" s="150"/>
      <c r="Y159" s="150"/>
      <c r="Z159" s="150"/>
      <c r="AA159" s="201"/>
      <c r="AB159" s="1"/>
      <c r="AC159" s="1"/>
      <c r="AD159" s="1"/>
      <c r="AE159" s="1"/>
      <c r="AF159" s="1"/>
      <c r="AG159" s="1"/>
    </row>
    <row r="160" spans="1:33" ht="15.75" customHeight="1" x14ac:dyDescent="0.2">
      <c r="A160" s="1"/>
      <c r="B160" s="141"/>
      <c r="C160" s="2"/>
      <c r="D160" s="14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50"/>
      <c r="X160" s="150"/>
      <c r="Y160" s="150"/>
      <c r="Z160" s="150"/>
      <c r="AA160" s="201"/>
      <c r="AB160" s="1"/>
      <c r="AC160" s="1"/>
      <c r="AD160" s="1"/>
      <c r="AE160" s="1"/>
      <c r="AF160" s="1"/>
      <c r="AG160" s="1"/>
    </row>
    <row r="161" spans="1:33" ht="15.75" customHeight="1" x14ac:dyDescent="0.2">
      <c r="A161" s="1"/>
      <c r="B161" s="141"/>
      <c r="C161" s="2"/>
      <c r="D161" s="14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50"/>
      <c r="X161" s="150"/>
      <c r="Y161" s="150"/>
      <c r="Z161" s="150"/>
      <c r="AA161" s="201"/>
      <c r="AB161" s="1"/>
      <c r="AC161" s="1"/>
      <c r="AD161" s="1"/>
      <c r="AE161" s="1"/>
      <c r="AF161" s="1"/>
      <c r="AG161" s="1"/>
    </row>
    <row r="162" spans="1:33" ht="15.75" customHeight="1" x14ac:dyDescent="0.2">
      <c r="A162" s="1"/>
      <c r="B162" s="141"/>
      <c r="C162" s="2"/>
      <c r="D162" s="14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50"/>
      <c r="X162" s="150"/>
      <c r="Y162" s="150"/>
      <c r="Z162" s="150"/>
      <c r="AA162" s="201"/>
      <c r="AB162" s="1"/>
      <c r="AC162" s="1"/>
      <c r="AD162" s="1"/>
      <c r="AE162" s="1"/>
      <c r="AF162" s="1"/>
      <c r="AG162" s="1"/>
    </row>
    <row r="163" spans="1:33" ht="15.75" customHeight="1" x14ac:dyDescent="0.2">
      <c r="A163" s="1"/>
      <c r="B163" s="141"/>
      <c r="C163" s="2"/>
      <c r="D163" s="14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50"/>
      <c r="X163" s="150"/>
      <c r="Y163" s="150"/>
      <c r="Z163" s="150"/>
      <c r="AA163" s="201"/>
      <c r="AB163" s="1"/>
      <c r="AC163" s="1"/>
      <c r="AD163" s="1"/>
      <c r="AE163" s="1"/>
      <c r="AF163" s="1"/>
      <c r="AG163" s="1"/>
    </row>
    <row r="164" spans="1:33" ht="15.75" customHeight="1" x14ac:dyDescent="0.2">
      <c r="A164" s="1"/>
      <c r="B164" s="141"/>
      <c r="C164" s="2"/>
      <c r="D164" s="14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50"/>
      <c r="X164" s="150"/>
      <c r="Y164" s="150"/>
      <c r="Z164" s="150"/>
      <c r="AA164" s="201"/>
      <c r="AB164" s="1"/>
      <c r="AC164" s="1"/>
      <c r="AD164" s="1"/>
      <c r="AE164" s="1"/>
      <c r="AF164" s="1"/>
      <c r="AG164" s="1"/>
    </row>
    <row r="165" spans="1:33" ht="15.75" customHeight="1" x14ac:dyDescent="0.2">
      <c r="A165" s="1"/>
      <c r="B165" s="141"/>
      <c r="C165" s="2"/>
      <c r="D165" s="14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50"/>
      <c r="X165" s="150"/>
      <c r="Y165" s="150"/>
      <c r="Z165" s="150"/>
      <c r="AA165" s="201"/>
      <c r="AB165" s="1"/>
      <c r="AC165" s="1"/>
      <c r="AD165" s="1"/>
      <c r="AE165" s="1"/>
      <c r="AF165" s="1"/>
      <c r="AG165" s="1"/>
    </row>
    <row r="166" spans="1:33" ht="15.75" customHeight="1" x14ac:dyDescent="0.2">
      <c r="A166" s="1"/>
      <c r="B166" s="141"/>
      <c r="C166" s="2"/>
      <c r="D166" s="14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50"/>
      <c r="X166" s="150"/>
      <c r="Y166" s="150"/>
      <c r="Z166" s="150"/>
      <c r="AA166" s="201"/>
      <c r="AB166" s="1"/>
      <c r="AC166" s="1"/>
      <c r="AD166" s="1"/>
      <c r="AE166" s="1"/>
      <c r="AF166" s="1"/>
      <c r="AG166" s="1"/>
    </row>
    <row r="167" spans="1:33" ht="15.75" customHeight="1" x14ac:dyDescent="0.2">
      <c r="A167" s="1"/>
      <c r="B167" s="141"/>
      <c r="C167" s="2"/>
      <c r="D167" s="14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50"/>
      <c r="X167" s="150"/>
      <c r="Y167" s="150"/>
      <c r="Z167" s="150"/>
      <c r="AA167" s="201"/>
      <c r="AB167" s="1"/>
      <c r="AC167" s="1"/>
      <c r="AD167" s="1"/>
      <c r="AE167" s="1"/>
      <c r="AF167" s="1"/>
      <c r="AG167" s="1"/>
    </row>
    <row r="168" spans="1:33" ht="15.75" customHeight="1" x14ac:dyDescent="0.2">
      <c r="A168" s="1"/>
      <c r="B168" s="141"/>
      <c r="C168" s="2"/>
      <c r="D168" s="14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50"/>
      <c r="X168" s="150"/>
      <c r="Y168" s="150"/>
      <c r="Z168" s="150"/>
      <c r="AA168" s="201"/>
      <c r="AB168" s="1"/>
      <c r="AC168" s="1"/>
      <c r="AD168" s="1"/>
      <c r="AE168" s="1"/>
      <c r="AF168" s="1"/>
      <c r="AG168" s="1"/>
    </row>
    <row r="169" spans="1:33" ht="15.75" customHeight="1" x14ac:dyDescent="0.2">
      <c r="A169" s="1"/>
      <c r="B169" s="141"/>
      <c r="C169" s="2"/>
      <c r="D169" s="14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50"/>
      <c r="X169" s="150"/>
      <c r="Y169" s="150"/>
      <c r="Z169" s="150"/>
      <c r="AA169" s="201"/>
      <c r="AB169" s="1"/>
      <c r="AC169" s="1"/>
      <c r="AD169" s="1"/>
      <c r="AE169" s="1"/>
      <c r="AF169" s="1"/>
      <c r="AG169" s="1"/>
    </row>
    <row r="170" spans="1:33" ht="15.75" customHeight="1" x14ac:dyDescent="0.2">
      <c r="A170" s="1"/>
      <c r="B170" s="141"/>
      <c r="C170" s="2"/>
      <c r="D170" s="14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50"/>
      <c r="X170" s="150"/>
      <c r="Y170" s="150"/>
      <c r="Z170" s="150"/>
      <c r="AA170" s="201"/>
      <c r="AB170" s="1"/>
      <c r="AC170" s="1"/>
      <c r="AD170" s="1"/>
      <c r="AE170" s="1"/>
      <c r="AF170" s="1"/>
      <c r="AG170" s="1"/>
    </row>
    <row r="171" spans="1:33" ht="15.75" customHeight="1" x14ac:dyDescent="0.2">
      <c r="A171" s="1"/>
      <c r="B171" s="141"/>
      <c r="C171" s="2"/>
      <c r="D171" s="14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50"/>
      <c r="X171" s="150"/>
      <c r="Y171" s="150"/>
      <c r="Z171" s="150"/>
      <c r="AA171" s="201"/>
      <c r="AB171" s="1"/>
      <c r="AC171" s="1"/>
      <c r="AD171" s="1"/>
      <c r="AE171" s="1"/>
      <c r="AF171" s="1"/>
      <c r="AG171" s="1"/>
    </row>
    <row r="172" spans="1:33" ht="15.75" customHeight="1" x14ac:dyDescent="0.2">
      <c r="A172" s="1"/>
      <c r="B172" s="141"/>
      <c r="C172" s="2"/>
      <c r="D172" s="14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50"/>
      <c r="X172" s="150"/>
      <c r="Y172" s="150"/>
      <c r="Z172" s="150"/>
      <c r="AA172" s="201"/>
      <c r="AB172" s="1"/>
      <c r="AC172" s="1"/>
      <c r="AD172" s="1"/>
      <c r="AE172" s="1"/>
      <c r="AF172" s="1"/>
      <c r="AG172" s="1"/>
    </row>
    <row r="173" spans="1:33" ht="15.75" customHeight="1" x14ac:dyDescent="0.2">
      <c r="A173" s="1"/>
      <c r="B173" s="141"/>
      <c r="C173" s="2"/>
      <c r="D173" s="14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50"/>
      <c r="X173" s="150"/>
      <c r="Y173" s="150"/>
      <c r="Z173" s="150"/>
      <c r="AA173" s="201"/>
      <c r="AB173" s="1"/>
      <c r="AC173" s="1"/>
      <c r="AD173" s="1"/>
      <c r="AE173" s="1"/>
      <c r="AF173" s="1"/>
      <c r="AG173" s="1"/>
    </row>
    <row r="174" spans="1:33" ht="15.75" customHeight="1" x14ac:dyDescent="0.2">
      <c r="A174" s="1"/>
      <c r="B174" s="141"/>
      <c r="C174" s="2"/>
      <c r="D174" s="14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50"/>
      <c r="X174" s="150"/>
      <c r="Y174" s="150"/>
      <c r="Z174" s="150"/>
      <c r="AA174" s="201"/>
      <c r="AB174" s="1"/>
      <c r="AC174" s="1"/>
      <c r="AD174" s="1"/>
      <c r="AE174" s="1"/>
      <c r="AF174" s="1"/>
      <c r="AG174" s="1"/>
    </row>
    <row r="175" spans="1:33" ht="15.75" customHeight="1" x14ac:dyDescent="0.2">
      <c r="A175" s="1"/>
      <c r="B175" s="141"/>
      <c r="C175" s="2"/>
      <c r="D175" s="14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50"/>
      <c r="X175" s="150"/>
      <c r="Y175" s="150"/>
      <c r="Z175" s="150"/>
      <c r="AA175" s="201"/>
      <c r="AB175" s="1"/>
      <c r="AC175" s="1"/>
      <c r="AD175" s="1"/>
      <c r="AE175" s="1"/>
      <c r="AF175" s="1"/>
      <c r="AG175" s="1"/>
    </row>
    <row r="176" spans="1:33" ht="15.75" customHeight="1" x14ac:dyDescent="0.2">
      <c r="A176" s="1"/>
      <c r="B176" s="141"/>
      <c r="C176" s="2"/>
      <c r="D176" s="14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50"/>
      <c r="X176" s="150"/>
      <c r="Y176" s="150"/>
      <c r="Z176" s="150"/>
      <c r="AA176" s="201"/>
      <c r="AB176" s="1"/>
      <c r="AC176" s="1"/>
      <c r="AD176" s="1"/>
      <c r="AE176" s="1"/>
      <c r="AF176" s="1"/>
      <c r="AG176" s="1"/>
    </row>
    <row r="177" spans="1:33" ht="15.75" customHeight="1" x14ac:dyDescent="0.2">
      <c r="A177" s="1"/>
      <c r="B177" s="141"/>
      <c r="C177" s="2"/>
      <c r="D177" s="14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50"/>
      <c r="X177" s="150"/>
      <c r="Y177" s="150"/>
      <c r="Z177" s="150"/>
      <c r="AA177" s="201"/>
      <c r="AB177" s="1"/>
      <c r="AC177" s="1"/>
      <c r="AD177" s="1"/>
      <c r="AE177" s="1"/>
      <c r="AF177" s="1"/>
      <c r="AG177" s="1"/>
    </row>
    <row r="178" spans="1:33" ht="15.75" customHeight="1" x14ac:dyDescent="0.2">
      <c r="A178" s="1"/>
      <c r="B178" s="141"/>
      <c r="C178" s="2"/>
      <c r="D178" s="14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50"/>
      <c r="X178" s="150"/>
      <c r="Y178" s="150"/>
      <c r="Z178" s="150"/>
      <c r="AA178" s="201"/>
      <c r="AB178" s="1"/>
      <c r="AC178" s="1"/>
      <c r="AD178" s="1"/>
      <c r="AE178" s="1"/>
      <c r="AF178" s="1"/>
      <c r="AG178" s="1"/>
    </row>
    <row r="179" spans="1:33" ht="15.75" customHeight="1" x14ac:dyDescent="0.2">
      <c r="A179" s="1"/>
      <c r="B179" s="141"/>
      <c r="C179" s="2"/>
      <c r="D179" s="14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50"/>
      <c r="X179" s="150"/>
      <c r="Y179" s="150"/>
      <c r="Z179" s="150"/>
      <c r="AA179" s="201"/>
      <c r="AB179" s="1"/>
      <c r="AC179" s="1"/>
      <c r="AD179" s="1"/>
      <c r="AE179" s="1"/>
      <c r="AF179" s="1"/>
      <c r="AG179" s="1"/>
    </row>
    <row r="180" spans="1:33" ht="15.75" customHeight="1" x14ac:dyDescent="0.2">
      <c r="A180" s="1"/>
      <c r="B180" s="141"/>
      <c r="C180" s="2"/>
      <c r="D180" s="14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50"/>
      <c r="X180" s="150"/>
      <c r="Y180" s="150"/>
      <c r="Z180" s="150"/>
      <c r="AA180" s="201"/>
      <c r="AB180" s="1"/>
      <c r="AC180" s="1"/>
      <c r="AD180" s="1"/>
      <c r="AE180" s="1"/>
      <c r="AF180" s="1"/>
      <c r="AG180" s="1"/>
    </row>
    <row r="181" spans="1:33" ht="15.75" customHeight="1" x14ac:dyDescent="0.2">
      <c r="A181" s="1"/>
      <c r="B181" s="141"/>
      <c r="C181" s="2"/>
      <c r="D181" s="14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50"/>
      <c r="X181" s="150"/>
      <c r="Y181" s="150"/>
      <c r="Z181" s="150"/>
      <c r="AA181" s="201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41"/>
      <c r="C182" s="2"/>
      <c r="D182" s="14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50"/>
      <c r="X182" s="150"/>
      <c r="Y182" s="150"/>
      <c r="Z182" s="150"/>
      <c r="AA182" s="201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41"/>
      <c r="C183" s="2"/>
      <c r="D183" s="14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50"/>
      <c r="X183" s="150"/>
      <c r="Y183" s="150"/>
      <c r="Z183" s="150"/>
      <c r="AA183" s="201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141"/>
      <c r="C184" s="2"/>
      <c r="D184" s="14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50"/>
      <c r="X184" s="150"/>
      <c r="Y184" s="150"/>
      <c r="Z184" s="150"/>
      <c r="AA184" s="201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141"/>
      <c r="C185" s="2"/>
      <c r="D185" s="14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50"/>
      <c r="X185" s="150"/>
      <c r="Y185" s="150"/>
      <c r="Z185" s="150"/>
      <c r="AA185" s="201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141"/>
      <c r="C186" s="2"/>
      <c r="D186" s="14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150"/>
      <c r="X186" s="150"/>
      <c r="Y186" s="150"/>
      <c r="Z186" s="150"/>
      <c r="AA186" s="201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41"/>
      <c r="C187" s="2"/>
      <c r="D187" s="14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50"/>
      <c r="X187" s="150"/>
      <c r="Y187" s="150"/>
      <c r="Z187" s="150"/>
      <c r="AA187" s="201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41"/>
      <c r="C188" s="2"/>
      <c r="D188" s="14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50"/>
      <c r="X188" s="150"/>
      <c r="Y188" s="150"/>
      <c r="Z188" s="150"/>
      <c r="AA188" s="201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41"/>
      <c r="C189" s="2"/>
      <c r="D189" s="142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50"/>
      <c r="X189" s="150"/>
      <c r="Y189" s="150"/>
      <c r="Z189" s="150"/>
      <c r="AA189" s="201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41"/>
      <c r="C190" s="2"/>
      <c r="D190" s="142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50"/>
      <c r="X190" s="150"/>
      <c r="Y190" s="150"/>
      <c r="Z190" s="150"/>
      <c r="AA190" s="201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41"/>
      <c r="C191" s="2"/>
      <c r="D191" s="142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50"/>
      <c r="X191" s="150"/>
      <c r="Y191" s="150"/>
      <c r="Z191" s="150"/>
      <c r="AA191" s="201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41"/>
      <c r="C192" s="2"/>
      <c r="D192" s="142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50"/>
      <c r="X192" s="150"/>
      <c r="Y192" s="150"/>
      <c r="Z192" s="150"/>
      <c r="AA192" s="201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41"/>
      <c r="C193" s="2"/>
      <c r="D193" s="142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50"/>
      <c r="X193" s="150"/>
      <c r="Y193" s="150"/>
      <c r="Z193" s="150"/>
      <c r="AA193" s="201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41"/>
      <c r="C194" s="2"/>
      <c r="D194" s="142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50"/>
      <c r="X194" s="150"/>
      <c r="Y194" s="150"/>
      <c r="Z194" s="150"/>
      <c r="AA194" s="201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41"/>
      <c r="C195" s="2"/>
      <c r="D195" s="142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50"/>
      <c r="X195" s="150"/>
      <c r="Y195" s="150"/>
      <c r="Z195" s="150"/>
      <c r="AA195" s="201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41"/>
      <c r="C196" s="2"/>
      <c r="D196" s="142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50"/>
      <c r="X196" s="150"/>
      <c r="Y196" s="150"/>
      <c r="Z196" s="150"/>
      <c r="AA196" s="201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41"/>
      <c r="C197" s="2"/>
      <c r="D197" s="142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50"/>
      <c r="X197" s="150"/>
      <c r="Y197" s="150"/>
      <c r="Z197" s="150"/>
      <c r="AA197" s="201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41"/>
      <c r="C198" s="2"/>
      <c r="D198" s="142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50"/>
      <c r="X198" s="150"/>
      <c r="Y198" s="150"/>
      <c r="Z198" s="150"/>
      <c r="AA198" s="201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41"/>
      <c r="C199" s="2"/>
      <c r="D199" s="14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50"/>
      <c r="X199" s="150"/>
      <c r="Y199" s="150"/>
      <c r="Z199" s="150"/>
      <c r="AA199" s="201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41"/>
      <c r="C200" s="2"/>
      <c r="D200" s="142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50"/>
      <c r="X200" s="150"/>
      <c r="Y200" s="150"/>
      <c r="Z200" s="150"/>
      <c r="AA200" s="201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41"/>
      <c r="C201" s="2"/>
      <c r="D201" s="142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50"/>
      <c r="X201" s="150"/>
      <c r="Y201" s="150"/>
      <c r="Z201" s="150"/>
      <c r="AA201" s="201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41"/>
      <c r="C202" s="2"/>
      <c r="D202" s="142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50"/>
      <c r="X202" s="150"/>
      <c r="Y202" s="150"/>
      <c r="Z202" s="150"/>
      <c r="AA202" s="201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41"/>
      <c r="C203" s="2"/>
      <c r="D203" s="142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50"/>
      <c r="X203" s="150"/>
      <c r="Y203" s="150"/>
      <c r="Z203" s="150"/>
      <c r="AA203" s="201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41"/>
      <c r="C204" s="2"/>
      <c r="D204" s="142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50"/>
      <c r="X204" s="150"/>
      <c r="Y204" s="150"/>
      <c r="Z204" s="150"/>
      <c r="AA204" s="201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41"/>
      <c r="C205" s="2"/>
      <c r="D205" s="142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50"/>
      <c r="X205" s="150"/>
      <c r="Y205" s="150"/>
      <c r="Z205" s="150"/>
      <c r="AA205" s="201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41"/>
      <c r="C206" s="2"/>
      <c r="D206" s="142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50"/>
      <c r="X206" s="150"/>
      <c r="Y206" s="150"/>
      <c r="Z206" s="150"/>
      <c r="AA206" s="201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41"/>
      <c r="C207" s="2"/>
      <c r="D207" s="142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50"/>
      <c r="X207" s="150"/>
      <c r="Y207" s="150"/>
      <c r="Z207" s="150"/>
      <c r="AA207" s="201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41"/>
      <c r="C208" s="2"/>
      <c r="D208" s="142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50"/>
      <c r="X208" s="150"/>
      <c r="Y208" s="150"/>
      <c r="Z208" s="150"/>
      <c r="AA208" s="201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41"/>
      <c r="C209" s="2"/>
      <c r="D209" s="142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50"/>
      <c r="X209" s="150"/>
      <c r="Y209" s="150"/>
      <c r="Z209" s="150"/>
      <c r="AA209" s="201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41"/>
      <c r="C210" s="2"/>
      <c r="D210" s="142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50"/>
      <c r="X210" s="150"/>
      <c r="Y210" s="150"/>
      <c r="Z210" s="150"/>
      <c r="AA210" s="201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41"/>
      <c r="C211" s="2"/>
      <c r="D211" s="142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50"/>
      <c r="X211" s="150"/>
      <c r="Y211" s="150"/>
      <c r="Z211" s="150"/>
      <c r="AA211" s="201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41"/>
      <c r="C212" s="2"/>
      <c r="D212" s="142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150"/>
      <c r="X212" s="150"/>
      <c r="Y212" s="150"/>
      <c r="Z212" s="150"/>
      <c r="AA212" s="201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41"/>
      <c r="C213" s="2"/>
      <c r="D213" s="142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50"/>
      <c r="X213" s="150"/>
      <c r="Y213" s="150"/>
      <c r="Z213" s="150"/>
      <c r="AA213" s="201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41"/>
      <c r="C214" s="2"/>
      <c r="D214" s="142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50"/>
      <c r="X214" s="150"/>
      <c r="Y214" s="150"/>
      <c r="Z214" s="150"/>
      <c r="AA214" s="201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41"/>
      <c r="C215" s="2"/>
      <c r="D215" s="142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50"/>
      <c r="X215" s="150"/>
      <c r="Y215" s="150"/>
      <c r="Z215" s="150"/>
      <c r="AA215" s="201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41"/>
      <c r="C216" s="2"/>
      <c r="D216" s="142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50"/>
      <c r="X216" s="150"/>
      <c r="Y216" s="150"/>
      <c r="Z216" s="150"/>
      <c r="AA216" s="201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41"/>
      <c r="C217" s="2"/>
      <c r="D217" s="142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50"/>
      <c r="X217" s="150"/>
      <c r="Y217" s="150"/>
      <c r="Z217" s="150"/>
      <c r="AA217" s="201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41"/>
      <c r="C218" s="2"/>
      <c r="D218" s="142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50"/>
      <c r="X218" s="150"/>
      <c r="Y218" s="150"/>
      <c r="Z218" s="150"/>
      <c r="AA218" s="201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41"/>
      <c r="C219" s="2"/>
      <c r="D219" s="142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50"/>
      <c r="X219" s="150"/>
      <c r="Y219" s="150"/>
      <c r="Z219" s="150"/>
      <c r="AA219" s="201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41"/>
      <c r="C220" s="2"/>
      <c r="D220" s="142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50"/>
      <c r="X220" s="150"/>
      <c r="Y220" s="150"/>
      <c r="Z220" s="150"/>
      <c r="AA220" s="201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41"/>
      <c r="C221" s="2"/>
      <c r="D221" s="142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50"/>
      <c r="X221" s="150"/>
      <c r="Y221" s="150"/>
      <c r="Z221" s="150"/>
      <c r="AA221" s="201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41"/>
      <c r="C222" s="2"/>
      <c r="D222" s="142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50"/>
      <c r="X222" s="150"/>
      <c r="Y222" s="150"/>
      <c r="Z222" s="150"/>
      <c r="AA222" s="201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41"/>
      <c r="C223" s="2"/>
      <c r="D223" s="142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50"/>
      <c r="X223" s="150"/>
      <c r="Y223" s="150"/>
      <c r="Z223" s="150"/>
      <c r="AA223" s="201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41"/>
      <c r="C224" s="2"/>
      <c r="D224" s="142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50"/>
      <c r="X224" s="150"/>
      <c r="Y224" s="150"/>
      <c r="Z224" s="150"/>
      <c r="AA224" s="201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41"/>
      <c r="C225" s="2"/>
      <c r="D225" s="142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50"/>
      <c r="X225" s="150"/>
      <c r="Y225" s="150"/>
      <c r="Z225" s="150"/>
      <c r="AA225" s="201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41"/>
      <c r="C226" s="2"/>
      <c r="D226" s="142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150"/>
      <c r="X226" s="150"/>
      <c r="Y226" s="150"/>
      <c r="Z226" s="150"/>
      <c r="AA226" s="201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41"/>
      <c r="C227" s="2"/>
      <c r="D227" s="142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50"/>
      <c r="X227" s="150"/>
      <c r="Y227" s="150"/>
      <c r="Z227" s="150"/>
      <c r="AA227" s="201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41"/>
      <c r="C228" s="2"/>
      <c r="D228" s="142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50"/>
      <c r="X228" s="150"/>
      <c r="Y228" s="150"/>
      <c r="Z228" s="150"/>
      <c r="AA228" s="201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41"/>
      <c r="C229" s="2"/>
      <c r="D229" s="142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50"/>
      <c r="X229" s="150"/>
      <c r="Y229" s="150"/>
      <c r="Z229" s="150"/>
      <c r="AA229" s="201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41"/>
      <c r="C230" s="2"/>
      <c r="D230" s="142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50"/>
      <c r="X230" s="150"/>
      <c r="Y230" s="150"/>
      <c r="Z230" s="150"/>
      <c r="AA230" s="201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41"/>
      <c r="C231" s="2"/>
      <c r="D231" s="142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50"/>
      <c r="X231" s="150"/>
      <c r="Y231" s="150"/>
      <c r="Z231" s="150"/>
      <c r="AA231" s="201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41"/>
      <c r="C232" s="2"/>
      <c r="D232" s="142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50"/>
      <c r="X232" s="150"/>
      <c r="Y232" s="150"/>
      <c r="Z232" s="150"/>
      <c r="AA232" s="201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41"/>
      <c r="C233" s="2"/>
      <c r="D233" s="142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50"/>
      <c r="X233" s="150"/>
      <c r="Y233" s="150"/>
      <c r="Z233" s="150"/>
      <c r="AA233" s="201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41"/>
      <c r="C234" s="2"/>
      <c r="D234" s="142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50"/>
      <c r="X234" s="150"/>
      <c r="Y234" s="150"/>
      <c r="Z234" s="150"/>
      <c r="AA234" s="201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41"/>
      <c r="C235" s="2"/>
      <c r="D235" s="142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50"/>
      <c r="X235" s="150"/>
      <c r="Y235" s="150"/>
      <c r="Z235" s="150"/>
      <c r="AA235" s="201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41"/>
      <c r="C236" s="2"/>
      <c r="D236" s="142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50"/>
      <c r="X236" s="150"/>
      <c r="Y236" s="150"/>
      <c r="Z236" s="150"/>
      <c r="AA236" s="201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41"/>
      <c r="C237" s="2"/>
      <c r="D237" s="142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50"/>
      <c r="X237" s="150"/>
      <c r="Y237" s="150"/>
      <c r="Z237" s="150"/>
      <c r="AA237" s="201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41"/>
      <c r="C238" s="2"/>
      <c r="D238" s="142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50"/>
      <c r="X238" s="150"/>
      <c r="Y238" s="150"/>
      <c r="Z238" s="150"/>
      <c r="AA238" s="201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41"/>
      <c r="C239" s="2"/>
      <c r="D239" s="142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50"/>
      <c r="X239" s="150"/>
      <c r="Y239" s="150"/>
      <c r="Z239" s="150"/>
      <c r="AA239" s="201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41"/>
      <c r="C240" s="2"/>
      <c r="D240" s="142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50"/>
      <c r="X240" s="150"/>
      <c r="Y240" s="150"/>
      <c r="Z240" s="150"/>
      <c r="AA240" s="201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41"/>
      <c r="C241" s="2"/>
      <c r="D241" s="142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50"/>
      <c r="X241" s="150"/>
      <c r="Y241" s="150"/>
      <c r="Z241" s="150"/>
      <c r="AA241" s="201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41"/>
      <c r="C242" s="2"/>
      <c r="D242" s="142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50"/>
      <c r="X242" s="150"/>
      <c r="Y242" s="150"/>
      <c r="Z242" s="150"/>
      <c r="AA242" s="201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41"/>
      <c r="C243" s="2"/>
      <c r="D243" s="142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50"/>
      <c r="X243" s="150"/>
      <c r="Y243" s="150"/>
      <c r="Z243" s="150"/>
      <c r="AA243" s="201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41"/>
      <c r="C244" s="2"/>
      <c r="D244" s="142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50"/>
      <c r="X244" s="150"/>
      <c r="Y244" s="150"/>
      <c r="Z244" s="150"/>
      <c r="AA244" s="201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41"/>
      <c r="C245" s="2"/>
      <c r="D245" s="142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50"/>
      <c r="X245" s="150"/>
      <c r="Y245" s="150"/>
      <c r="Z245" s="150"/>
      <c r="AA245" s="201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41"/>
      <c r="C246" s="2"/>
      <c r="D246" s="142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50"/>
      <c r="X246" s="150"/>
      <c r="Y246" s="150"/>
      <c r="Z246" s="150"/>
      <c r="AA246" s="201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41"/>
      <c r="C247" s="2"/>
      <c r="D247" s="142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50"/>
      <c r="X247" s="150"/>
      <c r="Y247" s="150"/>
      <c r="Z247" s="150"/>
      <c r="AA247" s="201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41"/>
      <c r="C248" s="2"/>
      <c r="D248" s="142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50"/>
      <c r="X248" s="150"/>
      <c r="Y248" s="150"/>
      <c r="Z248" s="150"/>
      <c r="AA248" s="201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41"/>
      <c r="C249" s="2"/>
      <c r="D249" s="142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50"/>
      <c r="X249" s="150"/>
      <c r="Y249" s="150"/>
      <c r="Z249" s="150"/>
      <c r="AA249" s="201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41"/>
      <c r="C250" s="2"/>
      <c r="D250" s="142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50"/>
      <c r="X250" s="150"/>
      <c r="Y250" s="150"/>
      <c r="Z250" s="150"/>
      <c r="AA250" s="201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41"/>
      <c r="C251" s="2"/>
      <c r="D251" s="142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50"/>
      <c r="X251" s="150"/>
      <c r="Y251" s="150"/>
      <c r="Z251" s="150"/>
      <c r="AA251" s="201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41"/>
      <c r="C252" s="2"/>
      <c r="D252" s="142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50"/>
      <c r="X252" s="150"/>
      <c r="Y252" s="150"/>
      <c r="Z252" s="150"/>
      <c r="AA252" s="201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41"/>
      <c r="C253" s="2"/>
      <c r="D253" s="142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50"/>
      <c r="X253" s="150"/>
      <c r="Y253" s="150"/>
      <c r="Z253" s="150"/>
      <c r="AA253" s="201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41"/>
      <c r="C254" s="2"/>
      <c r="D254" s="142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50"/>
      <c r="X254" s="150"/>
      <c r="Y254" s="150"/>
      <c r="Z254" s="150"/>
      <c r="AA254" s="201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41"/>
      <c r="C255" s="2"/>
      <c r="D255" s="142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150"/>
      <c r="X255" s="150"/>
      <c r="Y255" s="150"/>
      <c r="Z255" s="150"/>
      <c r="AA255" s="201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41"/>
      <c r="C256" s="2"/>
      <c r="D256" s="142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50"/>
      <c r="X256" s="150"/>
      <c r="Y256" s="150"/>
      <c r="Z256" s="150"/>
      <c r="AA256" s="201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41"/>
      <c r="C257" s="2"/>
      <c r="D257" s="142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50"/>
      <c r="X257" s="150"/>
      <c r="Y257" s="150"/>
      <c r="Z257" s="150"/>
      <c r="AA257" s="201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41"/>
      <c r="C258" s="2"/>
      <c r="D258" s="142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50"/>
      <c r="X258" s="150"/>
      <c r="Y258" s="150"/>
      <c r="Z258" s="150"/>
      <c r="AA258" s="201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41"/>
      <c r="C259" s="2"/>
      <c r="D259" s="142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50"/>
      <c r="X259" s="150"/>
      <c r="Y259" s="150"/>
      <c r="Z259" s="150"/>
      <c r="AA259" s="201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41"/>
      <c r="C260" s="2"/>
      <c r="D260" s="142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50"/>
      <c r="X260" s="150"/>
      <c r="Y260" s="150"/>
      <c r="Z260" s="150"/>
      <c r="AA260" s="201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41"/>
      <c r="C261" s="2"/>
      <c r="D261" s="142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50"/>
      <c r="X261" s="150"/>
      <c r="Y261" s="150"/>
      <c r="Z261" s="150"/>
      <c r="AA261" s="201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41"/>
      <c r="C262" s="2"/>
      <c r="D262" s="142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50"/>
      <c r="X262" s="150"/>
      <c r="Y262" s="150"/>
      <c r="Z262" s="150"/>
      <c r="AA262" s="201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41"/>
      <c r="C263" s="2"/>
      <c r="D263" s="142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50"/>
      <c r="X263" s="150"/>
      <c r="Y263" s="150"/>
      <c r="Z263" s="150"/>
      <c r="AA263" s="201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41"/>
      <c r="C264" s="2"/>
      <c r="D264" s="142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50"/>
      <c r="X264" s="150"/>
      <c r="Y264" s="150"/>
      <c r="Z264" s="150"/>
      <c r="AA264" s="201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41"/>
      <c r="C265" s="2"/>
      <c r="D265" s="142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50"/>
      <c r="X265" s="150"/>
      <c r="Y265" s="150"/>
      <c r="Z265" s="150"/>
      <c r="AA265" s="201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41"/>
      <c r="C266" s="2"/>
      <c r="D266" s="142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50"/>
      <c r="X266" s="150"/>
      <c r="Y266" s="150"/>
      <c r="Z266" s="150"/>
      <c r="AA266" s="201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41"/>
      <c r="C267" s="2"/>
      <c r="D267" s="142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50"/>
      <c r="X267" s="150"/>
      <c r="Y267" s="150"/>
      <c r="Z267" s="150"/>
      <c r="AA267" s="201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41"/>
      <c r="C268" s="2"/>
      <c r="D268" s="142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50"/>
      <c r="X268" s="150"/>
      <c r="Y268" s="150"/>
      <c r="Z268" s="150"/>
      <c r="AA268" s="201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41"/>
      <c r="C269" s="2"/>
      <c r="D269" s="142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50"/>
      <c r="X269" s="150"/>
      <c r="Y269" s="150"/>
      <c r="Z269" s="150"/>
      <c r="AA269" s="201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41"/>
      <c r="C270" s="2"/>
      <c r="D270" s="142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50"/>
      <c r="X270" s="150"/>
      <c r="Y270" s="150"/>
      <c r="Z270" s="150"/>
      <c r="AA270" s="201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41"/>
      <c r="C271" s="2"/>
      <c r="D271" s="142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50"/>
      <c r="X271" s="150"/>
      <c r="Y271" s="150"/>
      <c r="Z271" s="150"/>
      <c r="AA271" s="201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41"/>
      <c r="C272" s="2"/>
      <c r="D272" s="142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50"/>
      <c r="X272" s="150"/>
      <c r="Y272" s="150"/>
      <c r="Z272" s="150"/>
      <c r="AA272" s="201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41"/>
      <c r="C273" s="2"/>
      <c r="D273" s="142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150"/>
      <c r="X273" s="150"/>
      <c r="Y273" s="150"/>
      <c r="Z273" s="150"/>
      <c r="AA273" s="201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41"/>
      <c r="C274" s="2"/>
      <c r="D274" s="142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50"/>
      <c r="X274" s="150"/>
      <c r="Y274" s="150"/>
      <c r="Z274" s="150"/>
      <c r="AA274" s="201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41"/>
      <c r="C275" s="2"/>
      <c r="D275" s="142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50"/>
      <c r="X275" s="150"/>
      <c r="Y275" s="150"/>
      <c r="Z275" s="150"/>
      <c r="AA275" s="201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41"/>
      <c r="C276" s="2"/>
      <c r="D276" s="142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50"/>
      <c r="X276" s="150"/>
      <c r="Y276" s="150"/>
      <c r="Z276" s="150"/>
      <c r="AA276" s="201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41"/>
      <c r="C277" s="2"/>
      <c r="D277" s="142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50"/>
      <c r="X277" s="150"/>
      <c r="Y277" s="150"/>
      <c r="Z277" s="150"/>
      <c r="AA277" s="201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41"/>
      <c r="C278" s="2"/>
      <c r="D278" s="142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50"/>
      <c r="X278" s="150"/>
      <c r="Y278" s="150"/>
      <c r="Z278" s="150"/>
      <c r="AA278" s="201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41"/>
      <c r="C279" s="2"/>
      <c r="D279" s="142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50"/>
      <c r="X279" s="150"/>
      <c r="Y279" s="150"/>
      <c r="Z279" s="150"/>
      <c r="AA279" s="201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41"/>
      <c r="C280" s="2"/>
      <c r="D280" s="142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50"/>
      <c r="X280" s="150"/>
      <c r="Y280" s="150"/>
      <c r="Z280" s="150"/>
      <c r="AA280" s="201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41"/>
      <c r="C281" s="2"/>
      <c r="D281" s="142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50"/>
      <c r="X281" s="150"/>
      <c r="Y281" s="150"/>
      <c r="Z281" s="150"/>
      <c r="AA281" s="201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41"/>
      <c r="C282" s="2"/>
      <c r="D282" s="142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50"/>
      <c r="X282" s="150"/>
      <c r="Y282" s="150"/>
      <c r="Z282" s="150"/>
      <c r="AA282" s="201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41"/>
      <c r="C283" s="2"/>
      <c r="D283" s="142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50"/>
      <c r="X283" s="150"/>
      <c r="Y283" s="150"/>
      <c r="Z283" s="150"/>
      <c r="AA283" s="201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41"/>
      <c r="C284" s="2"/>
      <c r="D284" s="142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50"/>
      <c r="X284" s="150"/>
      <c r="Y284" s="150"/>
      <c r="Z284" s="150"/>
      <c r="AA284" s="201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41"/>
      <c r="C285" s="2"/>
      <c r="D285" s="142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50"/>
      <c r="X285" s="150"/>
      <c r="Y285" s="150"/>
      <c r="Z285" s="150"/>
      <c r="AA285" s="201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41"/>
      <c r="C286" s="2"/>
      <c r="D286" s="142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50"/>
      <c r="X286" s="150"/>
      <c r="Y286" s="150"/>
      <c r="Z286" s="150"/>
      <c r="AA286" s="201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41"/>
      <c r="C287" s="2"/>
      <c r="D287" s="142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50"/>
      <c r="X287" s="150"/>
      <c r="Y287" s="150"/>
      <c r="Z287" s="150"/>
      <c r="AA287" s="201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41"/>
      <c r="C288" s="2"/>
      <c r="D288" s="142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50"/>
      <c r="X288" s="150"/>
      <c r="Y288" s="150"/>
      <c r="Z288" s="150"/>
      <c r="AA288" s="201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41"/>
      <c r="C289" s="2"/>
      <c r="D289" s="142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50"/>
      <c r="X289" s="150"/>
      <c r="Y289" s="150"/>
      <c r="Z289" s="150"/>
      <c r="AA289" s="201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41"/>
      <c r="C290" s="2"/>
      <c r="D290" s="142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50"/>
      <c r="X290" s="150"/>
      <c r="Y290" s="150"/>
      <c r="Z290" s="150"/>
      <c r="AA290" s="201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41"/>
      <c r="C291" s="2"/>
      <c r="D291" s="142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50"/>
      <c r="X291" s="150"/>
      <c r="Y291" s="150"/>
      <c r="Z291" s="150"/>
      <c r="AA291" s="201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41"/>
      <c r="C292" s="2"/>
      <c r="D292" s="142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50"/>
      <c r="X292" s="150"/>
      <c r="Y292" s="150"/>
      <c r="Z292" s="150"/>
      <c r="AA292" s="201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41"/>
      <c r="C293" s="2"/>
      <c r="D293" s="142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50"/>
      <c r="X293" s="150"/>
      <c r="Y293" s="150"/>
      <c r="Z293" s="150"/>
      <c r="AA293" s="201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41"/>
      <c r="C294" s="2"/>
      <c r="D294" s="142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50"/>
      <c r="X294" s="150"/>
      <c r="Y294" s="150"/>
      <c r="Z294" s="150"/>
      <c r="AA294" s="201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41"/>
      <c r="C295" s="2"/>
      <c r="D295" s="142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50"/>
      <c r="X295" s="150"/>
      <c r="Y295" s="150"/>
      <c r="Z295" s="150"/>
      <c r="AA295" s="201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41"/>
      <c r="C296" s="2"/>
      <c r="D296" s="142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50"/>
      <c r="X296" s="150"/>
      <c r="Y296" s="150"/>
      <c r="Z296" s="150"/>
      <c r="AA296" s="201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41"/>
      <c r="C297" s="2"/>
      <c r="D297" s="142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50"/>
      <c r="X297" s="150"/>
      <c r="Y297" s="150"/>
      <c r="Z297" s="150"/>
      <c r="AA297" s="201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41"/>
      <c r="C298" s="2"/>
      <c r="D298" s="142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50"/>
      <c r="X298" s="150"/>
      <c r="Y298" s="150"/>
      <c r="Z298" s="150"/>
      <c r="AA298" s="201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41"/>
      <c r="C299" s="2"/>
      <c r="D299" s="142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50"/>
      <c r="X299" s="150"/>
      <c r="Y299" s="150"/>
      <c r="Z299" s="150"/>
      <c r="AA299" s="201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41"/>
      <c r="C300" s="2"/>
      <c r="D300" s="142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50"/>
      <c r="X300" s="150"/>
      <c r="Y300" s="150"/>
      <c r="Z300" s="150"/>
      <c r="AA300" s="201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41"/>
      <c r="C301" s="2"/>
      <c r="D301" s="142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50"/>
      <c r="X301" s="150"/>
      <c r="Y301" s="150"/>
      <c r="Z301" s="150"/>
      <c r="AA301" s="201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41"/>
      <c r="C302" s="2"/>
      <c r="D302" s="142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150"/>
      <c r="X302" s="150"/>
      <c r="Y302" s="150"/>
      <c r="Z302" s="150"/>
      <c r="AA302" s="201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41"/>
      <c r="C303" s="2"/>
      <c r="D303" s="142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50"/>
      <c r="X303" s="150"/>
      <c r="Y303" s="150"/>
      <c r="Z303" s="150"/>
      <c r="AA303" s="201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41"/>
      <c r="C304" s="2"/>
      <c r="D304" s="142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50"/>
      <c r="X304" s="150"/>
      <c r="Y304" s="150"/>
      <c r="Z304" s="150"/>
      <c r="AA304" s="201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41"/>
      <c r="C305" s="2"/>
      <c r="D305" s="142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50"/>
      <c r="X305" s="150"/>
      <c r="Y305" s="150"/>
      <c r="Z305" s="150"/>
      <c r="AA305" s="201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41"/>
      <c r="C306" s="2"/>
      <c r="D306" s="142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50"/>
      <c r="X306" s="150"/>
      <c r="Y306" s="150"/>
      <c r="Z306" s="150"/>
      <c r="AA306" s="201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41"/>
      <c r="C307" s="2"/>
      <c r="D307" s="142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50"/>
      <c r="X307" s="150"/>
      <c r="Y307" s="150"/>
      <c r="Z307" s="150"/>
      <c r="AA307" s="201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41"/>
      <c r="C308" s="2"/>
      <c r="D308" s="142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50"/>
      <c r="X308" s="150"/>
      <c r="Y308" s="150"/>
      <c r="Z308" s="150"/>
      <c r="AA308" s="201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41"/>
      <c r="C309" s="2"/>
      <c r="D309" s="142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50"/>
      <c r="X309" s="150"/>
      <c r="Y309" s="150"/>
      <c r="Z309" s="150"/>
      <c r="AA309" s="201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41"/>
      <c r="C310" s="2"/>
      <c r="D310" s="142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50"/>
      <c r="X310" s="150"/>
      <c r="Y310" s="150"/>
      <c r="Z310" s="150"/>
      <c r="AA310" s="201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41"/>
      <c r="C311" s="2"/>
      <c r="D311" s="142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50"/>
      <c r="X311" s="150"/>
      <c r="Y311" s="150"/>
      <c r="Z311" s="150"/>
      <c r="AA311" s="201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41"/>
      <c r="C312" s="2"/>
      <c r="D312" s="142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50"/>
      <c r="X312" s="150"/>
      <c r="Y312" s="150"/>
      <c r="Z312" s="150"/>
      <c r="AA312" s="201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41"/>
      <c r="C313" s="2"/>
      <c r="D313" s="142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50"/>
      <c r="X313" s="150"/>
      <c r="Y313" s="150"/>
      <c r="Z313" s="150"/>
      <c r="AA313" s="201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41"/>
      <c r="C314" s="2"/>
      <c r="D314" s="142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50"/>
      <c r="X314" s="150"/>
      <c r="Y314" s="150"/>
      <c r="Z314" s="150"/>
      <c r="AA314" s="201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41"/>
      <c r="C315" s="2"/>
      <c r="D315" s="142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50"/>
      <c r="X315" s="150"/>
      <c r="Y315" s="150"/>
      <c r="Z315" s="150"/>
      <c r="AA315" s="201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41"/>
      <c r="C316" s="2"/>
      <c r="D316" s="142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50"/>
      <c r="X316" s="150"/>
      <c r="Y316" s="150"/>
      <c r="Z316" s="150"/>
      <c r="AA316" s="201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41"/>
      <c r="C317" s="2"/>
      <c r="D317" s="142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50"/>
      <c r="X317" s="150"/>
      <c r="Y317" s="150"/>
      <c r="Z317" s="150"/>
      <c r="AA317" s="201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41"/>
      <c r="C318" s="2"/>
      <c r="D318" s="142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50"/>
      <c r="X318" s="150"/>
      <c r="Y318" s="150"/>
      <c r="Z318" s="150"/>
      <c r="AA318" s="201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41"/>
      <c r="C319" s="2"/>
      <c r="D319" s="142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50"/>
      <c r="X319" s="150"/>
      <c r="Y319" s="150"/>
      <c r="Z319" s="150"/>
      <c r="AA319" s="201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41"/>
      <c r="C320" s="2"/>
      <c r="D320" s="142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50"/>
      <c r="X320" s="150"/>
      <c r="Y320" s="150"/>
      <c r="Z320" s="150"/>
      <c r="AA320" s="201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41"/>
      <c r="C321" s="2"/>
      <c r="D321" s="142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50"/>
      <c r="X321" s="150"/>
      <c r="Y321" s="150"/>
      <c r="Z321" s="150"/>
      <c r="AA321" s="201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41"/>
      <c r="C322" s="2"/>
      <c r="D322" s="142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50"/>
      <c r="X322" s="150"/>
      <c r="Y322" s="150"/>
      <c r="Z322" s="150"/>
      <c r="AA322" s="201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41"/>
      <c r="C323" s="2"/>
      <c r="D323" s="142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50"/>
      <c r="X323" s="150"/>
      <c r="Y323" s="150"/>
      <c r="Z323" s="150"/>
      <c r="AA323" s="201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41"/>
      <c r="C324" s="2"/>
      <c r="D324" s="142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50"/>
      <c r="X324" s="150"/>
      <c r="Y324" s="150"/>
      <c r="Z324" s="150"/>
      <c r="AA324" s="201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41"/>
      <c r="C325" s="2"/>
      <c r="D325" s="142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50"/>
      <c r="X325" s="150"/>
      <c r="Y325" s="150"/>
      <c r="Z325" s="150"/>
      <c r="AA325" s="201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41"/>
      <c r="C326" s="2"/>
      <c r="D326" s="142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150"/>
      <c r="X326" s="150"/>
      <c r="Y326" s="150"/>
      <c r="Z326" s="150"/>
      <c r="AA326" s="201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41"/>
      <c r="C327" s="2"/>
      <c r="D327" s="142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50"/>
      <c r="X327" s="150"/>
      <c r="Y327" s="150"/>
      <c r="Z327" s="150"/>
      <c r="AA327" s="201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41"/>
      <c r="C328" s="2"/>
      <c r="D328" s="142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50"/>
      <c r="X328" s="150"/>
      <c r="Y328" s="150"/>
      <c r="Z328" s="150"/>
      <c r="AA328" s="201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41"/>
      <c r="C329" s="2"/>
      <c r="D329" s="142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50"/>
      <c r="X329" s="150"/>
      <c r="Y329" s="150"/>
      <c r="Z329" s="150"/>
      <c r="AA329" s="201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41"/>
      <c r="C330" s="2"/>
      <c r="D330" s="142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50"/>
      <c r="X330" s="150"/>
      <c r="Y330" s="150"/>
      <c r="Z330" s="150"/>
      <c r="AA330" s="201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41"/>
      <c r="C331" s="2"/>
      <c r="D331" s="142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50"/>
      <c r="X331" s="150"/>
      <c r="Y331" s="150"/>
      <c r="Z331" s="150"/>
      <c r="AA331" s="201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"/>
      <c r="C332" s="2"/>
      <c r="D332" s="142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50"/>
      <c r="X332" s="150"/>
      <c r="Y332" s="150"/>
      <c r="Z332" s="150"/>
      <c r="AA332" s="201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"/>
      <c r="C333" s="2"/>
      <c r="D333" s="142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50"/>
      <c r="X333" s="150"/>
      <c r="Y333" s="150"/>
      <c r="Z333" s="150"/>
      <c r="AA333" s="201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"/>
      <c r="C334" s="2"/>
      <c r="D334" s="142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50"/>
      <c r="X334" s="150"/>
      <c r="Y334" s="150"/>
      <c r="Z334" s="150"/>
      <c r="AA334" s="201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"/>
      <c r="C335" s="2"/>
      <c r="D335" s="142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50"/>
      <c r="X335" s="150"/>
      <c r="Y335" s="150"/>
      <c r="Z335" s="150"/>
      <c r="AA335" s="201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"/>
      <c r="C336" s="2"/>
      <c r="D336" s="142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50"/>
      <c r="X336" s="150"/>
      <c r="Y336" s="150"/>
      <c r="Z336" s="150"/>
      <c r="AA336" s="201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"/>
      <c r="C337" s="2"/>
      <c r="D337" s="142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50"/>
      <c r="X337" s="150"/>
      <c r="Y337" s="150"/>
      <c r="Z337" s="150"/>
      <c r="AA337" s="201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"/>
      <c r="C338" s="2"/>
      <c r="D338" s="142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50"/>
      <c r="X338" s="150"/>
      <c r="Y338" s="150"/>
      <c r="Z338" s="150"/>
      <c r="AA338" s="201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"/>
      <c r="C339" s="2"/>
      <c r="D339" s="142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50"/>
      <c r="X339" s="150"/>
      <c r="Y339" s="150"/>
      <c r="Z339" s="150"/>
      <c r="AA339" s="201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"/>
      <c r="C340" s="2"/>
      <c r="D340" s="142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50"/>
      <c r="X340" s="150"/>
      <c r="Y340" s="150"/>
      <c r="Z340" s="150"/>
      <c r="AA340" s="201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"/>
      <c r="C341" s="2"/>
      <c r="D341" s="142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50"/>
      <c r="X341" s="150"/>
      <c r="Y341" s="150"/>
      <c r="Z341" s="150"/>
      <c r="AA341" s="201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"/>
      <c r="C342" s="2"/>
      <c r="D342" s="142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50"/>
      <c r="X342" s="150"/>
      <c r="Y342" s="150"/>
      <c r="Z342" s="150"/>
      <c r="AA342" s="201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"/>
      <c r="C343" s="2"/>
      <c r="D343" s="142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50"/>
      <c r="X343" s="150"/>
      <c r="Y343" s="150"/>
      <c r="Z343" s="150"/>
      <c r="AA343" s="201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"/>
      <c r="C344" s="2"/>
      <c r="D344" s="142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50"/>
      <c r="X344" s="150"/>
      <c r="Y344" s="150"/>
      <c r="Z344" s="150"/>
      <c r="AA344" s="201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"/>
      <c r="C345" s="2"/>
      <c r="D345" s="142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50"/>
      <c r="X345" s="150"/>
      <c r="Y345" s="150"/>
      <c r="Z345" s="150"/>
      <c r="AA345" s="201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"/>
      <c r="C346" s="2"/>
      <c r="D346" s="142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50"/>
      <c r="X346" s="150"/>
      <c r="Y346" s="150"/>
      <c r="Z346" s="150"/>
      <c r="AA346" s="201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"/>
      <c r="C347" s="2"/>
      <c r="D347" s="142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50"/>
      <c r="X347" s="150"/>
      <c r="Y347" s="150"/>
      <c r="Z347" s="150"/>
      <c r="AA347" s="201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"/>
      <c r="C348" s="2"/>
      <c r="D348" s="142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50"/>
      <c r="X348" s="150"/>
      <c r="Y348" s="150"/>
      <c r="Z348" s="150"/>
      <c r="AA348" s="201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"/>
      <c r="C349" s="2"/>
      <c r="D349" s="142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50"/>
      <c r="X349" s="150"/>
      <c r="Y349" s="150"/>
      <c r="Z349" s="150"/>
      <c r="AA349" s="201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"/>
      <c r="C350" s="2"/>
      <c r="D350" s="142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50"/>
      <c r="X350" s="150"/>
      <c r="Y350" s="150"/>
      <c r="Z350" s="150"/>
      <c r="AA350" s="201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"/>
      <c r="C351" s="2"/>
      <c r="D351" s="142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50"/>
      <c r="X351" s="150"/>
      <c r="Y351" s="150"/>
      <c r="Z351" s="150"/>
      <c r="AA351" s="201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"/>
      <c r="C352" s="2"/>
      <c r="D352" s="142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50"/>
      <c r="X352" s="150"/>
      <c r="Y352" s="150"/>
      <c r="Z352" s="150"/>
      <c r="AA352" s="201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"/>
      <c r="C353" s="2"/>
      <c r="D353" s="142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50"/>
      <c r="X353" s="150"/>
      <c r="Y353" s="150"/>
      <c r="Z353" s="150"/>
      <c r="AA353" s="201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"/>
      <c r="C354" s="2"/>
      <c r="D354" s="142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50"/>
      <c r="X354" s="150"/>
      <c r="Y354" s="150"/>
      <c r="Z354" s="150"/>
      <c r="AA354" s="201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"/>
      <c r="C355" s="2"/>
      <c r="D355" s="142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50"/>
      <c r="X355" s="150"/>
      <c r="Y355" s="150"/>
      <c r="Z355" s="150"/>
      <c r="AA355" s="201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"/>
      <c r="C356" s="2"/>
      <c r="D356" s="142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50"/>
      <c r="X356" s="150"/>
      <c r="Y356" s="150"/>
      <c r="Z356" s="150"/>
      <c r="AA356" s="201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"/>
      <c r="C357" s="2"/>
      <c r="D357" s="142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50"/>
      <c r="X357" s="150"/>
      <c r="Y357" s="150"/>
      <c r="Z357" s="150"/>
      <c r="AA357" s="201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"/>
      <c r="C358" s="2"/>
      <c r="D358" s="142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50"/>
      <c r="X358" s="150"/>
      <c r="Y358" s="150"/>
      <c r="Z358" s="150"/>
      <c r="AA358" s="201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"/>
      <c r="C359" s="2"/>
      <c r="D359" s="142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150"/>
      <c r="X359" s="150"/>
      <c r="Y359" s="150"/>
      <c r="Z359" s="150"/>
      <c r="AA359" s="201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"/>
      <c r="C360" s="2"/>
      <c r="D360" s="142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50"/>
      <c r="X360" s="150"/>
      <c r="Y360" s="150"/>
      <c r="Z360" s="150"/>
      <c r="AA360" s="201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"/>
      <c r="C361" s="2"/>
      <c r="D361" s="142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50"/>
      <c r="X361" s="150"/>
      <c r="Y361" s="150"/>
      <c r="Z361" s="150"/>
      <c r="AA361" s="201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"/>
      <c r="C362" s="2"/>
      <c r="D362" s="142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50"/>
      <c r="X362" s="150"/>
      <c r="Y362" s="150"/>
      <c r="Z362" s="150"/>
      <c r="AA362" s="201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"/>
      <c r="C363" s="2"/>
      <c r="D363" s="142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50"/>
      <c r="X363" s="150"/>
      <c r="Y363" s="150"/>
      <c r="Z363" s="150"/>
      <c r="AA363" s="201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"/>
      <c r="C364" s="2"/>
      <c r="D364" s="142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50"/>
      <c r="X364" s="150"/>
      <c r="Y364" s="150"/>
      <c r="Z364" s="150"/>
      <c r="AA364" s="201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"/>
      <c r="C365" s="2"/>
      <c r="D365" s="142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50"/>
      <c r="X365" s="150"/>
      <c r="Y365" s="150"/>
      <c r="Z365" s="150"/>
      <c r="AA365" s="201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"/>
      <c r="C366" s="2"/>
      <c r="D366" s="142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50"/>
      <c r="X366" s="150"/>
      <c r="Y366" s="150"/>
      <c r="Z366" s="150"/>
      <c r="AA366" s="201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"/>
      <c r="C367" s="2"/>
      <c r="D367" s="142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50"/>
      <c r="X367" s="150"/>
      <c r="Y367" s="150"/>
      <c r="Z367" s="150"/>
      <c r="AA367" s="201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"/>
      <c r="C368" s="2"/>
      <c r="D368" s="142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50"/>
      <c r="X368" s="150"/>
      <c r="Y368" s="150"/>
      <c r="Z368" s="150"/>
      <c r="AA368" s="201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"/>
      <c r="C369" s="2"/>
      <c r="D369" s="142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50"/>
      <c r="X369" s="150"/>
      <c r="Y369" s="150"/>
      <c r="Z369" s="150"/>
      <c r="AA369" s="201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"/>
      <c r="C370" s="2"/>
      <c r="D370" s="142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50"/>
      <c r="X370" s="150"/>
      <c r="Y370" s="150"/>
      <c r="Z370" s="150"/>
      <c r="AA370" s="201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"/>
      <c r="C371" s="2"/>
      <c r="D371" s="142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50"/>
      <c r="X371" s="150"/>
      <c r="Y371" s="150"/>
      <c r="Z371" s="150"/>
      <c r="AA371" s="201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"/>
      <c r="C372" s="2"/>
      <c r="D372" s="142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50"/>
      <c r="X372" s="150"/>
      <c r="Y372" s="150"/>
      <c r="Z372" s="150"/>
      <c r="AA372" s="201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"/>
      <c r="C373" s="2"/>
      <c r="D373" s="142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50"/>
      <c r="X373" s="150"/>
      <c r="Y373" s="150"/>
      <c r="Z373" s="150"/>
      <c r="AA373" s="201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"/>
      <c r="C374" s="2"/>
      <c r="D374" s="142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50"/>
      <c r="X374" s="150"/>
      <c r="Y374" s="150"/>
      <c r="Z374" s="150"/>
      <c r="AA374" s="201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"/>
      <c r="C375" s="2"/>
      <c r="D375" s="142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50"/>
      <c r="X375" s="150"/>
      <c r="Y375" s="150"/>
      <c r="Z375" s="150"/>
      <c r="AA375" s="201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"/>
      <c r="C376" s="2"/>
      <c r="D376" s="142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50"/>
      <c r="X376" s="150"/>
      <c r="Y376" s="150"/>
      <c r="Z376" s="150"/>
      <c r="AA376" s="201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"/>
      <c r="C377" s="2"/>
      <c r="D377" s="142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50"/>
      <c r="X377" s="150"/>
      <c r="Y377" s="150"/>
      <c r="Z377" s="150"/>
      <c r="AA377" s="201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"/>
      <c r="C378" s="2"/>
      <c r="D378" s="142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50"/>
      <c r="X378" s="150"/>
      <c r="Y378" s="150"/>
      <c r="Z378" s="150"/>
      <c r="AA378" s="201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"/>
      <c r="C379" s="2"/>
      <c r="D379" s="142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50"/>
      <c r="X379" s="150"/>
      <c r="Y379" s="150"/>
      <c r="Z379" s="150"/>
      <c r="AA379" s="201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"/>
      <c r="C380" s="2"/>
      <c r="D380" s="142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50"/>
      <c r="X380" s="150"/>
      <c r="Y380" s="150"/>
      <c r="Z380" s="150"/>
      <c r="AA380" s="201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42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50"/>
      <c r="X381" s="150"/>
      <c r="Y381" s="150"/>
      <c r="Z381" s="150"/>
      <c r="AA381" s="201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42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50"/>
      <c r="X382" s="150"/>
      <c r="Y382" s="150"/>
      <c r="Z382" s="150"/>
      <c r="AA382" s="201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42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50"/>
      <c r="X383" s="150"/>
      <c r="Y383" s="150"/>
      <c r="Z383" s="150"/>
      <c r="AA383" s="201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42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50"/>
      <c r="X384" s="150"/>
      <c r="Y384" s="150"/>
      <c r="Z384" s="150"/>
      <c r="AA384" s="201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42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50"/>
      <c r="X385" s="150"/>
      <c r="Y385" s="150"/>
      <c r="Z385" s="150"/>
      <c r="AA385" s="201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42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50"/>
      <c r="X386" s="150"/>
      <c r="Y386" s="150"/>
      <c r="Z386" s="150"/>
      <c r="AA386" s="201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42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50"/>
      <c r="X387" s="150"/>
      <c r="Y387" s="150"/>
      <c r="Z387" s="150"/>
      <c r="AA387" s="201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42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50"/>
      <c r="X388" s="150"/>
      <c r="Y388" s="150"/>
      <c r="Z388" s="150"/>
      <c r="AA388" s="201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42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150"/>
      <c r="X389" s="150"/>
      <c r="Y389" s="150"/>
      <c r="Z389" s="150"/>
      <c r="AA389" s="201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42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50"/>
      <c r="X390" s="150"/>
      <c r="Y390" s="150"/>
      <c r="Z390" s="150"/>
      <c r="AA390" s="201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42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50"/>
      <c r="X391" s="150"/>
      <c r="Y391" s="150"/>
      <c r="Z391" s="150"/>
      <c r="AA391" s="201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42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50"/>
      <c r="X392" s="150"/>
      <c r="Y392" s="150"/>
      <c r="Z392" s="150"/>
      <c r="AA392" s="201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42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50"/>
      <c r="X393" s="150"/>
      <c r="Y393" s="150"/>
      <c r="Z393" s="150"/>
      <c r="AA393" s="201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42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50"/>
      <c r="X394" s="150"/>
      <c r="Y394" s="150"/>
      <c r="Z394" s="150"/>
      <c r="AA394" s="201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42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50"/>
      <c r="X395" s="150"/>
      <c r="Y395" s="150"/>
      <c r="Z395" s="150"/>
      <c r="AA395" s="201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42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50"/>
      <c r="X396" s="150"/>
      <c r="Y396" s="150"/>
      <c r="Z396" s="150"/>
      <c r="AA396" s="201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42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50"/>
      <c r="X397" s="150"/>
      <c r="Y397" s="150"/>
      <c r="Z397" s="150"/>
      <c r="AA397" s="201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42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50"/>
      <c r="X398" s="150"/>
      <c r="Y398" s="150"/>
      <c r="Z398" s="150"/>
      <c r="AA398" s="201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42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50"/>
      <c r="X399" s="150"/>
      <c r="Y399" s="150"/>
      <c r="Z399" s="150"/>
      <c r="AA399" s="201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42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50"/>
      <c r="X400" s="150"/>
      <c r="Y400" s="150"/>
      <c r="Z400" s="150"/>
      <c r="AA400" s="201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42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50"/>
      <c r="X401" s="150"/>
      <c r="Y401" s="150"/>
      <c r="Z401" s="150"/>
      <c r="AA401" s="201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42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50"/>
      <c r="X402" s="150"/>
      <c r="Y402" s="150"/>
      <c r="Z402" s="150"/>
      <c r="AA402" s="201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42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50"/>
      <c r="X403" s="150"/>
      <c r="Y403" s="150"/>
      <c r="Z403" s="150"/>
      <c r="AA403" s="201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42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50"/>
      <c r="X404" s="150"/>
      <c r="Y404" s="150"/>
      <c r="Z404" s="150"/>
      <c r="AA404" s="201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42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50"/>
      <c r="X405" s="150"/>
      <c r="Y405" s="150"/>
      <c r="Z405" s="150"/>
      <c r="AA405" s="201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42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50"/>
      <c r="X406" s="150"/>
      <c r="Y406" s="150"/>
      <c r="Z406" s="150"/>
      <c r="AA406" s="201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42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50"/>
      <c r="X407" s="150"/>
      <c r="Y407" s="150"/>
      <c r="Z407" s="150"/>
      <c r="AA407" s="201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42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50"/>
      <c r="X408" s="150"/>
      <c r="Y408" s="150"/>
      <c r="Z408" s="150"/>
      <c r="AA408" s="201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42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50"/>
      <c r="X409" s="150"/>
      <c r="Y409" s="150"/>
      <c r="Z409" s="150"/>
      <c r="AA409" s="201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42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50"/>
      <c r="X410" s="150"/>
      <c r="Y410" s="150"/>
      <c r="Z410" s="150"/>
      <c r="AA410" s="201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42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50"/>
      <c r="X411" s="150"/>
      <c r="Y411" s="150"/>
      <c r="Z411" s="150"/>
      <c r="AA411" s="201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42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50"/>
      <c r="X412" s="150"/>
      <c r="Y412" s="150"/>
      <c r="Z412" s="150"/>
      <c r="AA412" s="201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42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50"/>
      <c r="X413" s="150"/>
      <c r="Y413" s="150"/>
      <c r="Z413" s="150"/>
      <c r="AA413" s="201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42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50"/>
      <c r="X414" s="150"/>
      <c r="Y414" s="150"/>
      <c r="Z414" s="150"/>
      <c r="AA414" s="201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42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50"/>
      <c r="X415" s="150"/>
      <c r="Y415" s="150"/>
      <c r="Z415" s="150"/>
      <c r="AA415" s="201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42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50"/>
      <c r="X416" s="150"/>
      <c r="Y416" s="150"/>
      <c r="Z416" s="150"/>
      <c r="AA416" s="201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42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50"/>
      <c r="X417" s="150"/>
      <c r="Y417" s="150"/>
      <c r="Z417" s="150"/>
      <c r="AA417" s="201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42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50"/>
      <c r="X418" s="150"/>
      <c r="Y418" s="150"/>
      <c r="Z418" s="150"/>
      <c r="AA418" s="201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42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50"/>
      <c r="X419" s="150"/>
      <c r="Y419" s="150"/>
      <c r="Z419" s="150"/>
      <c r="AA419" s="201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42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50"/>
      <c r="X420" s="150"/>
      <c r="Y420" s="150"/>
      <c r="Z420" s="150"/>
      <c r="AA420" s="201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42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50"/>
      <c r="X421" s="150"/>
      <c r="Y421" s="150"/>
      <c r="Z421" s="150"/>
      <c r="AA421" s="201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42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50"/>
      <c r="X422" s="150"/>
      <c r="Y422" s="150"/>
      <c r="Z422" s="150"/>
      <c r="AA422" s="201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42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50"/>
      <c r="X423" s="150"/>
      <c r="Y423" s="150"/>
      <c r="Z423" s="150"/>
      <c r="AA423" s="201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42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50"/>
      <c r="X424" s="150"/>
      <c r="Y424" s="150"/>
      <c r="Z424" s="150"/>
      <c r="AA424" s="201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42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50"/>
      <c r="X425" s="150"/>
      <c r="Y425" s="150"/>
      <c r="Z425" s="150"/>
      <c r="AA425" s="201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42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50"/>
      <c r="X426" s="150"/>
      <c r="Y426" s="150"/>
      <c r="Z426" s="150"/>
      <c r="AA426" s="201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42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50"/>
      <c r="X427" s="150"/>
      <c r="Y427" s="150"/>
      <c r="Z427" s="150"/>
      <c r="AA427" s="201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42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50"/>
      <c r="X428" s="150"/>
      <c r="Y428" s="150"/>
      <c r="Z428" s="150"/>
      <c r="AA428" s="201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42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50"/>
      <c r="X429" s="150"/>
      <c r="Y429" s="150"/>
      <c r="Z429" s="150"/>
      <c r="AA429" s="201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42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50"/>
      <c r="X430" s="150"/>
      <c r="Y430" s="150"/>
      <c r="Z430" s="150"/>
      <c r="AA430" s="201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42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50"/>
      <c r="X431" s="150"/>
      <c r="Y431" s="150"/>
      <c r="Z431" s="150"/>
      <c r="AA431" s="201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42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50"/>
      <c r="X432" s="150"/>
      <c r="Y432" s="150"/>
      <c r="Z432" s="150"/>
      <c r="AA432" s="201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42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50"/>
      <c r="X433" s="150"/>
      <c r="Y433" s="150"/>
      <c r="Z433" s="150"/>
      <c r="AA433" s="201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42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50"/>
      <c r="X434" s="150"/>
      <c r="Y434" s="150"/>
      <c r="Z434" s="150"/>
      <c r="AA434" s="201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42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50"/>
      <c r="X435" s="150"/>
      <c r="Y435" s="150"/>
      <c r="Z435" s="150"/>
      <c r="AA435" s="201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42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50"/>
      <c r="X436" s="150"/>
      <c r="Y436" s="150"/>
      <c r="Z436" s="150"/>
      <c r="AA436" s="201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42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50"/>
      <c r="X437" s="150"/>
      <c r="Y437" s="150"/>
      <c r="Z437" s="150"/>
      <c r="AA437" s="201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42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50"/>
      <c r="X438" s="150"/>
      <c r="Y438" s="150"/>
      <c r="Z438" s="150"/>
      <c r="AA438" s="201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42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50"/>
      <c r="X439" s="150"/>
      <c r="Y439" s="150"/>
      <c r="Z439" s="150"/>
      <c r="AA439" s="201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42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50"/>
      <c r="X440" s="150"/>
      <c r="Y440" s="150"/>
      <c r="Z440" s="150"/>
      <c r="AA440" s="201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42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50"/>
      <c r="X441" s="150"/>
      <c r="Y441" s="150"/>
      <c r="Z441" s="150"/>
      <c r="AA441" s="201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42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50"/>
      <c r="X442" s="150"/>
      <c r="Y442" s="150"/>
      <c r="Z442" s="150"/>
      <c r="AA442" s="201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42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50"/>
      <c r="X443" s="150"/>
      <c r="Y443" s="150"/>
      <c r="Z443" s="150"/>
      <c r="AA443" s="201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42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50"/>
      <c r="X444" s="150"/>
      <c r="Y444" s="150"/>
      <c r="Z444" s="150"/>
      <c r="AA444" s="201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42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50"/>
      <c r="X445" s="150"/>
      <c r="Y445" s="150"/>
      <c r="Z445" s="150"/>
      <c r="AA445" s="201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42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50"/>
      <c r="X446" s="150"/>
      <c r="Y446" s="150"/>
      <c r="Z446" s="150"/>
      <c r="AA446" s="201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42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50"/>
      <c r="X447" s="150"/>
      <c r="Y447" s="150"/>
      <c r="Z447" s="150"/>
      <c r="AA447" s="201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42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150"/>
      <c r="X448" s="150"/>
      <c r="Y448" s="150"/>
      <c r="Z448" s="150"/>
      <c r="AA448" s="201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42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50"/>
      <c r="X449" s="150"/>
      <c r="Y449" s="150"/>
      <c r="Z449" s="150"/>
      <c r="AA449" s="201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42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50"/>
      <c r="X450" s="150"/>
      <c r="Y450" s="150"/>
      <c r="Z450" s="150"/>
      <c r="AA450" s="201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42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50"/>
      <c r="X451" s="150"/>
      <c r="Y451" s="150"/>
      <c r="Z451" s="150"/>
      <c r="AA451" s="201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42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50"/>
      <c r="X452" s="150"/>
      <c r="Y452" s="150"/>
      <c r="Z452" s="150"/>
      <c r="AA452" s="201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42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50"/>
      <c r="X453" s="150"/>
      <c r="Y453" s="150"/>
      <c r="Z453" s="150"/>
      <c r="AA453" s="201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42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50"/>
      <c r="X454" s="150"/>
      <c r="Y454" s="150"/>
      <c r="Z454" s="150"/>
      <c r="AA454" s="201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42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50"/>
      <c r="X455" s="150"/>
      <c r="Y455" s="150"/>
      <c r="Z455" s="150"/>
      <c r="AA455" s="201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42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50"/>
      <c r="X456" s="150"/>
      <c r="Y456" s="150"/>
      <c r="Z456" s="150"/>
      <c r="AA456" s="201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42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50"/>
      <c r="X457" s="150"/>
      <c r="Y457" s="150"/>
      <c r="Z457" s="150"/>
      <c r="AA457" s="201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42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50"/>
      <c r="X458" s="150"/>
      <c r="Y458" s="150"/>
      <c r="Z458" s="150"/>
      <c r="AA458" s="201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42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50"/>
      <c r="X459" s="150"/>
      <c r="Y459" s="150"/>
      <c r="Z459" s="150"/>
      <c r="AA459" s="201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42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50"/>
      <c r="X460" s="150"/>
      <c r="Y460" s="150"/>
      <c r="Z460" s="150"/>
      <c r="AA460" s="201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42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50"/>
      <c r="X461" s="150"/>
      <c r="Y461" s="150"/>
      <c r="Z461" s="150"/>
      <c r="AA461" s="201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42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50"/>
      <c r="X462" s="150"/>
      <c r="Y462" s="150"/>
      <c r="Z462" s="150"/>
      <c r="AA462" s="201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42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50"/>
      <c r="X463" s="150"/>
      <c r="Y463" s="150"/>
      <c r="Z463" s="150"/>
      <c r="AA463" s="201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42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50"/>
      <c r="X464" s="150"/>
      <c r="Y464" s="150"/>
      <c r="Z464" s="150"/>
      <c r="AA464" s="201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42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50"/>
      <c r="X465" s="150"/>
      <c r="Y465" s="150"/>
      <c r="Z465" s="150"/>
      <c r="AA465" s="201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42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50"/>
      <c r="X466" s="150"/>
      <c r="Y466" s="150"/>
      <c r="Z466" s="150"/>
      <c r="AA466" s="201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42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50"/>
      <c r="X467" s="150"/>
      <c r="Y467" s="150"/>
      <c r="Z467" s="150"/>
      <c r="AA467" s="201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42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50"/>
      <c r="X468" s="150"/>
      <c r="Y468" s="150"/>
      <c r="Z468" s="150"/>
      <c r="AA468" s="201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42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50"/>
      <c r="X469" s="150"/>
      <c r="Y469" s="150"/>
      <c r="Z469" s="150"/>
      <c r="AA469" s="201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42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50"/>
      <c r="X470" s="150"/>
      <c r="Y470" s="150"/>
      <c r="Z470" s="150"/>
      <c r="AA470" s="201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42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50"/>
      <c r="X471" s="150"/>
      <c r="Y471" s="150"/>
      <c r="Z471" s="150"/>
      <c r="AA471" s="201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42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50"/>
      <c r="X472" s="150"/>
      <c r="Y472" s="150"/>
      <c r="Z472" s="150"/>
      <c r="AA472" s="201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42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50"/>
      <c r="X473" s="150"/>
      <c r="Y473" s="150"/>
      <c r="Z473" s="150"/>
      <c r="AA473" s="201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42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50"/>
      <c r="X474" s="150"/>
      <c r="Y474" s="150"/>
      <c r="Z474" s="150"/>
      <c r="AA474" s="201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42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50"/>
      <c r="X475" s="150"/>
      <c r="Y475" s="150"/>
      <c r="Z475" s="150"/>
      <c r="AA475" s="201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42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50"/>
      <c r="X476" s="150"/>
      <c r="Y476" s="150"/>
      <c r="Z476" s="150"/>
      <c r="AA476" s="201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42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50"/>
      <c r="X477" s="150"/>
      <c r="Y477" s="150"/>
      <c r="Z477" s="150"/>
      <c r="AA477" s="201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42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50"/>
      <c r="X478" s="150"/>
      <c r="Y478" s="150"/>
      <c r="Z478" s="150"/>
      <c r="AA478" s="201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42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50"/>
      <c r="X479" s="150"/>
      <c r="Y479" s="150"/>
      <c r="Z479" s="150"/>
      <c r="AA479" s="201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42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150"/>
      <c r="X480" s="150"/>
      <c r="Y480" s="150"/>
      <c r="Z480" s="150"/>
      <c r="AA480" s="201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42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50"/>
      <c r="X481" s="150"/>
      <c r="Y481" s="150"/>
      <c r="Z481" s="150"/>
      <c r="AA481" s="201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42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50"/>
      <c r="X482" s="150"/>
      <c r="Y482" s="150"/>
      <c r="Z482" s="150"/>
      <c r="AA482" s="201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42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50"/>
      <c r="X483" s="150"/>
      <c r="Y483" s="150"/>
      <c r="Z483" s="150"/>
      <c r="AA483" s="201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42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50"/>
      <c r="X484" s="150"/>
      <c r="Y484" s="150"/>
      <c r="Z484" s="150"/>
      <c r="AA484" s="201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42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50"/>
      <c r="X485" s="150"/>
      <c r="Y485" s="150"/>
      <c r="Z485" s="150"/>
      <c r="AA485" s="201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42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50"/>
      <c r="X486" s="150"/>
      <c r="Y486" s="150"/>
      <c r="Z486" s="150"/>
      <c r="AA486" s="201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42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50"/>
      <c r="X487" s="150"/>
      <c r="Y487" s="150"/>
      <c r="Z487" s="150"/>
      <c r="AA487" s="201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42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50"/>
      <c r="X488" s="150"/>
      <c r="Y488" s="150"/>
      <c r="Z488" s="150"/>
      <c r="AA488" s="201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42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50"/>
      <c r="X489" s="150"/>
      <c r="Y489" s="150"/>
      <c r="Z489" s="150"/>
      <c r="AA489" s="201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42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50"/>
      <c r="X490" s="150"/>
      <c r="Y490" s="150"/>
      <c r="Z490" s="150"/>
      <c r="AA490" s="201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42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50"/>
      <c r="X491" s="150"/>
      <c r="Y491" s="150"/>
      <c r="Z491" s="150"/>
      <c r="AA491" s="201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42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50"/>
      <c r="X492" s="150"/>
      <c r="Y492" s="150"/>
      <c r="Z492" s="150"/>
      <c r="AA492" s="201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42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50"/>
      <c r="X493" s="150"/>
      <c r="Y493" s="150"/>
      <c r="Z493" s="150"/>
      <c r="AA493" s="201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42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50"/>
      <c r="X494" s="150"/>
      <c r="Y494" s="150"/>
      <c r="Z494" s="150"/>
      <c r="AA494" s="201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42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50"/>
      <c r="X495" s="150"/>
      <c r="Y495" s="150"/>
      <c r="Z495" s="150"/>
      <c r="AA495" s="201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42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50"/>
      <c r="X496" s="150"/>
      <c r="Y496" s="150"/>
      <c r="Z496" s="150"/>
      <c r="AA496" s="201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42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50"/>
      <c r="X497" s="150"/>
      <c r="Y497" s="150"/>
      <c r="Z497" s="150"/>
      <c r="AA497" s="201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42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50"/>
      <c r="X498" s="150"/>
      <c r="Y498" s="150"/>
      <c r="Z498" s="150"/>
      <c r="AA498" s="201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42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50"/>
      <c r="X499" s="150"/>
      <c r="Y499" s="150"/>
      <c r="Z499" s="150"/>
      <c r="AA499" s="201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42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50"/>
      <c r="X500" s="150"/>
      <c r="Y500" s="150"/>
      <c r="Z500" s="150"/>
      <c r="AA500" s="201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42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50"/>
      <c r="X501" s="150"/>
      <c r="Y501" s="150"/>
      <c r="Z501" s="150"/>
      <c r="AA501" s="201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42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50"/>
      <c r="X502" s="150"/>
      <c r="Y502" s="150"/>
      <c r="Z502" s="150"/>
      <c r="AA502" s="201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42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50"/>
      <c r="X503" s="150"/>
      <c r="Y503" s="150"/>
      <c r="Z503" s="150"/>
      <c r="AA503" s="201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42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50"/>
      <c r="X504" s="150"/>
      <c r="Y504" s="150"/>
      <c r="Z504" s="150"/>
      <c r="AA504" s="201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42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50"/>
      <c r="X505" s="150"/>
      <c r="Y505" s="150"/>
      <c r="Z505" s="150"/>
      <c r="AA505" s="201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42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50"/>
      <c r="X506" s="150"/>
      <c r="Y506" s="150"/>
      <c r="Z506" s="150"/>
      <c r="AA506" s="201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42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50"/>
      <c r="X507" s="150"/>
      <c r="Y507" s="150"/>
      <c r="Z507" s="150"/>
      <c r="AA507" s="201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42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50"/>
      <c r="X508" s="150"/>
      <c r="Y508" s="150"/>
      <c r="Z508" s="150"/>
      <c r="AA508" s="201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42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50"/>
      <c r="X509" s="150"/>
      <c r="Y509" s="150"/>
      <c r="Z509" s="150"/>
      <c r="AA509" s="201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42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50"/>
      <c r="X510" s="150"/>
      <c r="Y510" s="150"/>
      <c r="Z510" s="150"/>
      <c r="AA510" s="201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42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50"/>
      <c r="X511" s="150"/>
      <c r="Y511" s="150"/>
      <c r="Z511" s="150"/>
      <c r="AA511" s="201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42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50"/>
      <c r="X512" s="150"/>
      <c r="Y512" s="150"/>
      <c r="Z512" s="150"/>
      <c r="AA512" s="201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42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50"/>
      <c r="X513" s="150"/>
      <c r="Y513" s="150"/>
      <c r="Z513" s="150"/>
      <c r="AA513" s="201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42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50"/>
      <c r="X514" s="150"/>
      <c r="Y514" s="150"/>
      <c r="Z514" s="150"/>
      <c r="AA514" s="201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42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50"/>
      <c r="X515" s="150"/>
      <c r="Y515" s="150"/>
      <c r="Z515" s="150"/>
      <c r="AA515" s="201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42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50"/>
      <c r="X516" s="150"/>
      <c r="Y516" s="150"/>
      <c r="Z516" s="150"/>
      <c r="AA516" s="201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42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50"/>
      <c r="X517" s="150"/>
      <c r="Y517" s="150"/>
      <c r="Z517" s="150"/>
      <c r="AA517" s="201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42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50"/>
      <c r="X518" s="150"/>
      <c r="Y518" s="150"/>
      <c r="Z518" s="150"/>
      <c r="AA518" s="201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42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50"/>
      <c r="X519" s="150"/>
      <c r="Y519" s="150"/>
      <c r="Z519" s="150"/>
      <c r="AA519" s="201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42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150"/>
      <c r="X520" s="150"/>
      <c r="Y520" s="150"/>
      <c r="Z520" s="150"/>
      <c r="AA520" s="201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42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50"/>
      <c r="X521" s="150"/>
      <c r="Y521" s="150"/>
      <c r="Z521" s="150"/>
      <c r="AA521" s="201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42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50"/>
      <c r="X522" s="150"/>
      <c r="Y522" s="150"/>
      <c r="Z522" s="150"/>
      <c r="AA522" s="201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42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50"/>
      <c r="X523" s="150"/>
      <c r="Y523" s="150"/>
      <c r="Z523" s="150"/>
      <c r="AA523" s="201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42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50"/>
      <c r="X524" s="150"/>
      <c r="Y524" s="150"/>
      <c r="Z524" s="150"/>
      <c r="AA524" s="201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42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50"/>
      <c r="X525" s="150"/>
      <c r="Y525" s="150"/>
      <c r="Z525" s="150"/>
      <c r="AA525" s="201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42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50"/>
      <c r="X526" s="150"/>
      <c r="Y526" s="150"/>
      <c r="Z526" s="150"/>
      <c r="AA526" s="201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42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50"/>
      <c r="X527" s="150"/>
      <c r="Y527" s="150"/>
      <c r="Z527" s="150"/>
      <c r="AA527" s="201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42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50"/>
      <c r="X528" s="150"/>
      <c r="Y528" s="150"/>
      <c r="Z528" s="150"/>
      <c r="AA528" s="201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42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50"/>
      <c r="X529" s="150"/>
      <c r="Y529" s="150"/>
      <c r="Z529" s="150"/>
      <c r="AA529" s="201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42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50"/>
      <c r="X530" s="150"/>
      <c r="Y530" s="150"/>
      <c r="Z530" s="150"/>
      <c r="AA530" s="201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42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50"/>
      <c r="X531" s="150"/>
      <c r="Y531" s="150"/>
      <c r="Z531" s="150"/>
      <c r="AA531" s="201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42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50"/>
      <c r="X532" s="150"/>
      <c r="Y532" s="150"/>
      <c r="Z532" s="150"/>
      <c r="AA532" s="201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42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50"/>
      <c r="X533" s="150"/>
      <c r="Y533" s="150"/>
      <c r="Z533" s="150"/>
      <c r="AA533" s="201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42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50"/>
      <c r="X534" s="150"/>
      <c r="Y534" s="150"/>
      <c r="Z534" s="150"/>
      <c r="AA534" s="201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42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50"/>
      <c r="X535" s="150"/>
      <c r="Y535" s="150"/>
      <c r="Z535" s="150"/>
      <c r="AA535" s="201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42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50"/>
      <c r="X536" s="150"/>
      <c r="Y536" s="150"/>
      <c r="Z536" s="150"/>
      <c r="AA536" s="201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42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50"/>
      <c r="X537" s="150"/>
      <c r="Y537" s="150"/>
      <c r="Z537" s="150"/>
      <c r="AA537" s="201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42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150"/>
      <c r="X538" s="150"/>
      <c r="Y538" s="150"/>
      <c r="Z538" s="150"/>
      <c r="AA538" s="201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42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50"/>
      <c r="X539" s="150"/>
      <c r="Y539" s="150"/>
      <c r="Z539" s="150"/>
      <c r="AA539" s="201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42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50"/>
      <c r="X540" s="150"/>
      <c r="Y540" s="150"/>
      <c r="Z540" s="150"/>
      <c r="AA540" s="201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42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50"/>
      <c r="X541" s="150"/>
      <c r="Y541" s="150"/>
      <c r="Z541" s="150"/>
      <c r="AA541" s="201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42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50"/>
      <c r="X542" s="150"/>
      <c r="Y542" s="150"/>
      <c r="Z542" s="150"/>
      <c r="AA542" s="201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42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50"/>
      <c r="X543" s="150"/>
      <c r="Y543" s="150"/>
      <c r="Z543" s="150"/>
      <c r="AA543" s="201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42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50"/>
      <c r="X544" s="150"/>
      <c r="Y544" s="150"/>
      <c r="Z544" s="150"/>
      <c r="AA544" s="201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42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50"/>
      <c r="X545" s="150"/>
      <c r="Y545" s="150"/>
      <c r="Z545" s="150"/>
      <c r="AA545" s="201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42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50"/>
      <c r="X546" s="150"/>
      <c r="Y546" s="150"/>
      <c r="Z546" s="150"/>
      <c r="AA546" s="201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42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50"/>
      <c r="X547" s="150"/>
      <c r="Y547" s="150"/>
      <c r="Z547" s="150"/>
      <c r="AA547" s="201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42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50"/>
      <c r="X548" s="150"/>
      <c r="Y548" s="150"/>
      <c r="Z548" s="150"/>
      <c r="AA548" s="201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42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50"/>
      <c r="X549" s="150"/>
      <c r="Y549" s="150"/>
      <c r="Z549" s="150"/>
      <c r="AA549" s="201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42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50"/>
      <c r="X550" s="150"/>
      <c r="Y550" s="150"/>
      <c r="Z550" s="150"/>
      <c r="AA550" s="201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42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50"/>
      <c r="X551" s="150"/>
      <c r="Y551" s="150"/>
      <c r="Z551" s="150"/>
      <c r="AA551" s="201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42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50"/>
      <c r="X552" s="150"/>
      <c r="Y552" s="150"/>
      <c r="Z552" s="150"/>
      <c r="AA552" s="201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42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50"/>
      <c r="X553" s="150"/>
      <c r="Y553" s="150"/>
      <c r="Z553" s="150"/>
      <c r="AA553" s="201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42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50"/>
      <c r="X554" s="150"/>
      <c r="Y554" s="150"/>
      <c r="Z554" s="150"/>
      <c r="AA554" s="201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42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50"/>
      <c r="X555" s="150"/>
      <c r="Y555" s="150"/>
      <c r="Z555" s="150"/>
      <c r="AA555" s="201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42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50"/>
      <c r="X556" s="150"/>
      <c r="Y556" s="150"/>
      <c r="Z556" s="150"/>
      <c r="AA556" s="201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42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50"/>
      <c r="X557" s="150"/>
      <c r="Y557" s="150"/>
      <c r="Z557" s="150"/>
      <c r="AA557" s="201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42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50"/>
      <c r="X558" s="150"/>
      <c r="Y558" s="150"/>
      <c r="Z558" s="150"/>
      <c r="AA558" s="201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42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50"/>
      <c r="X559" s="150"/>
      <c r="Y559" s="150"/>
      <c r="Z559" s="150"/>
      <c r="AA559" s="201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42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50"/>
      <c r="X560" s="150"/>
      <c r="Y560" s="150"/>
      <c r="Z560" s="150"/>
      <c r="AA560" s="201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42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50"/>
      <c r="X561" s="150"/>
      <c r="Y561" s="150"/>
      <c r="Z561" s="150"/>
      <c r="AA561" s="201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42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50"/>
      <c r="X562" s="150"/>
      <c r="Y562" s="150"/>
      <c r="Z562" s="150"/>
      <c r="AA562" s="201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42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50"/>
      <c r="X563" s="150"/>
      <c r="Y563" s="150"/>
      <c r="Z563" s="150"/>
      <c r="AA563" s="201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42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50"/>
      <c r="X564" s="150"/>
      <c r="Y564" s="150"/>
      <c r="Z564" s="150"/>
      <c r="AA564" s="201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42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50"/>
      <c r="X565" s="150"/>
      <c r="Y565" s="150"/>
      <c r="Z565" s="150"/>
      <c r="AA565" s="201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42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50"/>
      <c r="X566" s="150"/>
      <c r="Y566" s="150"/>
      <c r="Z566" s="150"/>
      <c r="AA566" s="201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42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50"/>
      <c r="X567" s="150"/>
      <c r="Y567" s="150"/>
      <c r="Z567" s="150"/>
      <c r="AA567" s="201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42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50"/>
      <c r="X568" s="150"/>
      <c r="Y568" s="150"/>
      <c r="Z568" s="150"/>
      <c r="AA568" s="201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42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50"/>
      <c r="X569" s="150"/>
      <c r="Y569" s="150"/>
      <c r="Z569" s="150"/>
      <c r="AA569" s="201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42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50"/>
      <c r="X570" s="150"/>
      <c r="Y570" s="150"/>
      <c r="Z570" s="150"/>
      <c r="AA570" s="201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42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50"/>
      <c r="X571" s="150"/>
      <c r="Y571" s="150"/>
      <c r="Z571" s="150"/>
      <c r="AA571" s="201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42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50"/>
      <c r="X572" s="150"/>
      <c r="Y572" s="150"/>
      <c r="Z572" s="150"/>
      <c r="AA572" s="201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42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50"/>
      <c r="X573" s="150"/>
      <c r="Y573" s="150"/>
      <c r="Z573" s="150"/>
      <c r="AA573" s="201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42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50"/>
      <c r="X574" s="150"/>
      <c r="Y574" s="150"/>
      <c r="Z574" s="150"/>
      <c r="AA574" s="201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42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50"/>
      <c r="X575" s="150"/>
      <c r="Y575" s="150"/>
      <c r="Z575" s="150"/>
      <c r="AA575" s="201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42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150"/>
      <c r="X576" s="150"/>
      <c r="Y576" s="150"/>
      <c r="Z576" s="150"/>
      <c r="AA576" s="201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42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50"/>
      <c r="X577" s="150"/>
      <c r="Y577" s="150"/>
      <c r="Z577" s="150"/>
      <c r="AA577" s="201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42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50"/>
      <c r="X578" s="150"/>
      <c r="Y578" s="150"/>
      <c r="Z578" s="150"/>
      <c r="AA578" s="201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42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50"/>
      <c r="X579" s="150"/>
      <c r="Y579" s="150"/>
      <c r="Z579" s="150"/>
      <c r="AA579" s="201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42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50"/>
      <c r="X580" s="150"/>
      <c r="Y580" s="150"/>
      <c r="Z580" s="150"/>
      <c r="AA580" s="201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42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50"/>
      <c r="X581" s="150"/>
      <c r="Y581" s="150"/>
      <c r="Z581" s="150"/>
      <c r="AA581" s="201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42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50"/>
      <c r="X582" s="150"/>
      <c r="Y582" s="150"/>
      <c r="Z582" s="150"/>
      <c r="AA582" s="201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42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50"/>
      <c r="X583" s="150"/>
      <c r="Y583" s="150"/>
      <c r="Z583" s="150"/>
      <c r="AA583" s="201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42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50"/>
      <c r="X584" s="150"/>
      <c r="Y584" s="150"/>
      <c r="Z584" s="150"/>
      <c r="AA584" s="201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42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50"/>
      <c r="X585" s="150"/>
      <c r="Y585" s="150"/>
      <c r="Z585" s="150"/>
      <c r="AA585" s="201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42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50"/>
      <c r="X586" s="150"/>
      <c r="Y586" s="150"/>
      <c r="Z586" s="150"/>
      <c r="AA586" s="201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42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50"/>
      <c r="X587" s="150"/>
      <c r="Y587" s="150"/>
      <c r="Z587" s="150"/>
      <c r="AA587" s="201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42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50"/>
      <c r="X588" s="150"/>
      <c r="Y588" s="150"/>
      <c r="Z588" s="150"/>
      <c r="AA588" s="201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42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50"/>
      <c r="X589" s="150"/>
      <c r="Y589" s="150"/>
      <c r="Z589" s="150"/>
      <c r="AA589" s="201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42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50"/>
      <c r="X590" s="150"/>
      <c r="Y590" s="150"/>
      <c r="Z590" s="150"/>
      <c r="AA590" s="201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42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50"/>
      <c r="X591" s="150"/>
      <c r="Y591" s="150"/>
      <c r="Z591" s="150"/>
      <c r="AA591" s="201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42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50"/>
      <c r="X592" s="150"/>
      <c r="Y592" s="150"/>
      <c r="Z592" s="150"/>
      <c r="AA592" s="201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42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50"/>
      <c r="X593" s="150"/>
      <c r="Y593" s="150"/>
      <c r="Z593" s="150"/>
      <c r="AA593" s="201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42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50"/>
      <c r="X594" s="150"/>
      <c r="Y594" s="150"/>
      <c r="Z594" s="150"/>
      <c r="AA594" s="201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42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50"/>
      <c r="X595" s="150"/>
      <c r="Y595" s="150"/>
      <c r="Z595" s="150"/>
      <c r="AA595" s="201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42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50"/>
      <c r="X596" s="150"/>
      <c r="Y596" s="150"/>
      <c r="Z596" s="150"/>
      <c r="AA596" s="201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42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50"/>
      <c r="X597" s="150"/>
      <c r="Y597" s="150"/>
      <c r="Z597" s="150"/>
      <c r="AA597" s="201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42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50"/>
      <c r="X598" s="150"/>
      <c r="Y598" s="150"/>
      <c r="Z598" s="150"/>
      <c r="AA598" s="201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42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50"/>
      <c r="X599" s="150"/>
      <c r="Y599" s="150"/>
      <c r="Z599" s="150"/>
      <c r="AA599" s="201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42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150"/>
      <c r="X600" s="150"/>
      <c r="Y600" s="150"/>
      <c r="Z600" s="150"/>
      <c r="AA600" s="201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42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50"/>
      <c r="X601" s="150"/>
      <c r="Y601" s="150"/>
      <c r="Z601" s="150"/>
      <c r="AA601" s="201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42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50"/>
      <c r="X602" s="150"/>
      <c r="Y602" s="150"/>
      <c r="Z602" s="150"/>
      <c r="AA602" s="201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42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50"/>
      <c r="X603" s="150"/>
      <c r="Y603" s="150"/>
      <c r="Z603" s="150"/>
      <c r="AA603" s="201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42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50"/>
      <c r="X604" s="150"/>
      <c r="Y604" s="150"/>
      <c r="Z604" s="150"/>
      <c r="AA604" s="201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42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50"/>
      <c r="X605" s="150"/>
      <c r="Y605" s="150"/>
      <c r="Z605" s="150"/>
      <c r="AA605" s="201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42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50"/>
      <c r="X606" s="150"/>
      <c r="Y606" s="150"/>
      <c r="Z606" s="150"/>
      <c r="AA606" s="201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42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50"/>
      <c r="X607" s="150"/>
      <c r="Y607" s="150"/>
      <c r="Z607" s="150"/>
      <c r="AA607" s="201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42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50"/>
      <c r="X608" s="150"/>
      <c r="Y608" s="150"/>
      <c r="Z608" s="150"/>
      <c r="AA608" s="201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42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50"/>
      <c r="X609" s="150"/>
      <c r="Y609" s="150"/>
      <c r="Z609" s="150"/>
      <c r="AA609" s="201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42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50"/>
      <c r="X610" s="150"/>
      <c r="Y610" s="150"/>
      <c r="Z610" s="150"/>
      <c r="AA610" s="201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42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50"/>
      <c r="X611" s="150"/>
      <c r="Y611" s="150"/>
      <c r="Z611" s="150"/>
      <c r="AA611" s="201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42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50"/>
      <c r="X612" s="150"/>
      <c r="Y612" s="150"/>
      <c r="Z612" s="150"/>
      <c r="AA612" s="201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42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50"/>
      <c r="X613" s="150"/>
      <c r="Y613" s="150"/>
      <c r="Z613" s="150"/>
      <c r="AA613" s="201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42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50"/>
      <c r="X614" s="150"/>
      <c r="Y614" s="150"/>
      <c r="Z614" s="150"/>
      <c r="AA614" s="201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42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50"/>
      <c r="X615" s="150"/>
      <c r="Y615" s="150"/>
      <c r="Z615" s="150"/>
      <c r="AA615" s="201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42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50"/>
      <c r="X616" s="150"/>
      <c r="Y616" s="150"/>
      <c r="Z616" s="150"/>
      <c r="AA616" s="201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42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50"/>
      <c r="X617" s="150"/>
      <c r="Y617" s="150"/>
      <c r="Z617" s="150"/>
      <c r="AA617" s="201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42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50"/>
      <c r="X618" s="150"/>
      <c r="Y618" s="150"/>
      <c r="Z618" s="150"/>
      <c r="AA618" s="201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42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50"/>
      <c r="X619" s="150"/>
      <c r="Y619" s="150"/>
      <c r="Z619" s="150"/>
      <c r="AA619" s="201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42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50"/>
      <c r="X620" s="150"/>
      <c r="Y620" s="150"/>
      <c r="Z620" s="150"/>
      <c r="AA620" s="201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42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50"/>
      <c r="X621" s="150"/>
      <c r="Y621" s="150"/>
      <c r="Z621" s="150"/>
      <c r="AA621" s="201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42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150"/>
      <c r="X622" s="150"/>
      <c r="Y622" s="150"/>
      <c r="Z622" s="150"/>
      <c r="AA622" s="201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42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50"/>
      <c r="X623" s="150"/>
      <c r="Y623" s="150"/>
      <c r="Z623" s="150"/>
      <c r="AA623" s="201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42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50"/>
      <c r="X624" s="150"/>
      <c r="Y624" s="150"/>
      <c r="Z624" s="150"/>
      <c r="AA624" s="201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42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50"/>
      <c r="X625" s="150"/>
      <c r="Y625" s="150"/>
      <c r="Z625" s="150"/>
      <c r="AA625" s="201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42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50"/>
      <c r="X626" s="150"/>
      <c r="Y626" s="150"/>
      <c r="Z626" s="150"/>
      <c r="AA626" s="201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42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50"/>
      <c r="X627" s="150"/>
      <c r="Y627" s="150"/>
      <c r="Z627" s="150"/>
      <c r="AA627" s="201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42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50"/>
      <c r="X628" s="150"/>
      <c r="Y628" s="150"/>
      <c r="Z628" s="150"/>
      <c r="AA628" s="201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42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50"/>
      <c r="X629" s="150"/>
      <c r="Y629" s="150"/>
      <c r="Z629" s="150"/>
      <c r="AA629" s="201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42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50"/>
      <c r="X630" s="150"/>
      <c r="Y630" s="150"/>
      <c r="Z630" s="150"/>
      <c r="AA630" s="201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42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50"/>
      <c r="X631" s="150"/>
      <c r="Y631" s="150"/>
      <c r="Z631" s="150"/>
      <c r="AA631" s="201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42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50"/>
      <c r="X632" s="150"/>
      <c r="Y632" s="150"/>
      <c r="Z632" s="150"/>
      <c r="AA632" s="201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42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50"/>
      <c r="X633" s="150"/>
      <c r="Y633" s="150"/>
      <c r="Z633" s="150"/>
      <c r="AA633" s="201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42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50"/>
      <c r="X634" s="150"/>
      <c r="Y634" s="150"/>
      <c r="Z634" s="150"/>
      <c r="AA634" s="201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42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50"/>
      <c r="X635" s="150"/>
      <c r="Y635" s="150"/>
      <c r="Z635" s="150"/>
      <c r="AA635" s="201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42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50"/>
      <c r="X636" s="150"/>
      <c r="Y636" s="150"/>
      <c r="Z636" s="150"/>
      <c r="AA636" s="201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42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50"/>
      <c r="X637" s="150"/>
      <c r="Y637" s="150"/>
      <c r="Z637" s="150"/>
      <c r="AA637" s="201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42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50"/>
      <c r="X638" s="150"/>
      <c r="Y638" s="150"/>
      <c r="Z638" s="150"/>
      <c r="AA638" s="201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42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50"/>
      <c r="X639" s="150"/>
      <c r="Y639" s="150"/>
      <c r="Z639" s="150"/>
      <c r="AA639" s="201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42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50"/>
      <c r="X640" s="150"/>
      <c r="Y640" s="150"/>
      <c r="Z640" s="150"/>
      <c r="AA640" s="201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42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50"/>
      <c r="X641" s="150"/>
      <c r="Y641" s="150"/>
      <c r="Z641" s="150"/>
      <c r="AA641" s="201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42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50"/>
      <c r="X642" s="150"/>
      <c r="Y642" s="150"/>
      <c r="Z642" s="150"/>
      <c r="AA642" s="201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42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50"/>
      <c r="X643" s="150"/>
      <c r="Y643" s="150"/>
      <c r="Z643" s="150"/>
      <c r="AA643" s="201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42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50"/>
      <c r="X644" s="150"/>
      <c r="Y644" s="150"/>
      <c r="Z644" s="150"/>
      <c r="AA644" s="201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42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50"/>
      <c r="X645" s="150"/>
      <c r="Y645" s="150"/>
      <c r="Z645" s="150"/>
      <c r="AA645" s="201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42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150"/>
      <c r="X646" s="150"/>
      <c r="Y646" s="150"/>
      <c r="Z646" s="150"/>
      <c r="AA646" s="201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42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50"/>
      <c r="X647" s="150"/>
      <c r="Y647" s="150"/>
      <c r="Z647" s="150"/>
      <c r="AA647" s="201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42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50"/>
      <c r="X648" s="150"/>
      <c r="Y648" s="150"/>
      <c r="Z648" s="150"/>
      <c r="AA648" s="201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42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50"/>
      <c r="X649" s="150"/>
      <c r="Y649" s="150"/>
      <c r="Z649" s="150"/>
      <c r="AA649" s="201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42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50"/>
      <c r="X650" s="150"/>
      <c r="Y650" s="150"/>
      <c r="Z650" s="150"/>
      <c r="AA650" s="201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42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50"/>
      <c r="X651" s="150"/>
      <c r="Y651" s="150"/>
      <c r="Z651" s="150"/>
      <c r="AA651" s="201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42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50"/>
      <c r="X652" s="150"/>
      <c r="Y652" s="150"/>
      <c r="Z652" s="150"/>
      <c r="AA652" s="201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42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50"/>
      <c r="X653" s="150"/>
      <c r="Y653" s="150"/>
      <c r="Z653" s="150"/>
      <c r="AA653" s="201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42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50"/>
      <c r="X654" s="150"/>
      <c r="Y654" s="150"/>
      <c r="Z654" s="150"/>
      <c r="AA654" s="201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42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50"/>
      <c r="X655" s="150"/>
      <c r="Y655" s="150"/>
      <c r="Z655" s="150"/>
      <c r="AA655" s="201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42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50"/>
      <c r="X656" s="150"/>
      <c r="Y656" s="150"/>
      <c r="Z656" s="150"/>
      <c r="AA656" s="201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42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50"/>
      <c r="X657" s="150"/>
      <c r="Y657" s="150"/>
      <c r="Z657" s="150"/>
      <c r="AA657" s="201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42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50"/>
      <c r="X658" s="150"/>
      <c r="Y658" s="150"/>
      <c r="Z658" s="150"/>
      <c r="AA658" s="201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42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50"/>
      <c r="X659" s="150"/>
      <c r="Y659" s="150"/>
      <c r="Z659" s="150"/>
      <c r="AA659" s="201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42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50"/>
      <c r="X660" s="150"/>
      <c r="Y660" s="150"/>
      <c r="Z660" s="150"/>
      <c r="AA660" s="201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42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50"/>
      <c r="X661" s="150"/>
      <c r="Y661" s="150"/>
      <c r="Z661" s="150"/>
      <c r="AA661" s="201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42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150"/>
      <c r="X662" s="150"/>
      <c r="Y662" s="150"/>
      <c r="Z662" s="150"/>
      <c r="AA662" s="201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42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50"/>
      <c r="X663" s="150"/>
      <c r="Y663" s="150"/>
      <c r="Z663" s="150"/>
      <c r="AA663" s="201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42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50"/>
      <c r="X664" s="150"/>
      <c r="Y664" s="150"/>
      <c r="Z664" s="150"/>
      <c r="AA664" s="201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42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150"/>
      <c r="X665" s="150"/>
      <c r="Y665" s="150"/>
      <c r="Z665" s="150"/>
      <c r="AA665" s="201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42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50"/>
      <c r="X666" s="150"/>
      <c r="Y666" s="150"/>
      <c r="Z666" s="150"/>
      <c r="AA666" s="201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42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50"/>
      <c r="X667" s="150"/>
      <c r="Y667" s="150"/>
      <c r="Z667" s="150"/>
      <c r="AA667" s="201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42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50"/>
      <c r="X668" s="150"/>
      <c r="Y668" s="150"/>
      <c r="Z668" s="150"/>
      <c r="AA668" s="201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42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50"/>
      <c r="X669" s="150"/>
      <c r="Y669" s="150"/>
      <c r="Z669" s="150"/>
      <c r="AA669" s="201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42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50"/>
      <c r="X670" s="150"/>
      <c r="Y670" s="150"/>
      <c r="Z670" s="150"/>
      <c r="AA670" s="201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42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50"/>
      <c r="X671" s="150"/>
      <c r="Y671" s="150"/>
      <c r="Z671" s="150"/>
      <c r="AA671" s="201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42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50"/>
      <c r="X672" s="150"/>
      <c r="Y672" s="150"/>
      <c r="Z672" s="150"/>
      <c r="AA672" s="201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42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50"/>
      <c r="X673" s="150"/>
      <c r="Y673" s="150"/>
      <c r="Z673" s="150"/>
      <c r="AA673" s="201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42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50"/>
      <c r="X674" s="150"/>
      <c r="Y674" s="150"/>
      <c r="Z674" s="150"/>
      <c r="AA674" s="201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42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50"/>
      <c r="X675" s="150"/>
      <c r="Y675" s="150"/>
      <c r="Z675" s="150"/>
      <c r="AA675" s="201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42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50"/>
      <c r="X676" s="150"/>
      <c r="Y676" s="150"/>
      <c r="Z676" s="150"/>
      <c r="AA676" s="201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42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50"/>
      <c r="X677" s="150"/>
      <c r="Y677" s="150"/>
      <c r="Z677" s="150"/>
      <c r="AA677" s="201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42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50"/>
      <c r="X678" s="150"/>
      <c r="Y678" s="150"/>
      <c r="Z678" s="150"/>
      <c r="AA678" s="201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42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50"/>
      <c r="X679" s="150"/>
      <c r="Y679" s="150"/>
      <c r="Z679" s="150"/>
      <c r="AA679" s="201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42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50"/>
      <c r="X680" s="150"/>
      <c r="Y680" s="150"/>
      <c r="Z680" s="150"/>
      <c r="AA680" s="201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42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50"/>
      <c r="X681" s="150"/>
      <c r="Y681" s="150"/>
      <c r="Z681" s="150"/>
      <c r="AA681" s="201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42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50"/>
      <c r="X682" s="150"/>
      <c r="Y682" s="150"/>
      <c r="Z682" s="150"/>
      <c r="AA682" s="201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42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50"/>
      <c r="X683" s="150"/>
      <c r="Y683" s="150"/>
      <c r="Z683" s="150"/>
      <c r="AA683" s="201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42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50"/>
      <c r="X684" s="150"/>
      <c r="Y684" s="150"/>
      <c r="Z684" s="150"/>
      <c r="AA684" s="201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42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150"/>
      <c r="X685" s="150"/>
      <c r="Y685" s="150"/>
      <c r="Z685" s="150"/>
      <c r="AA685" s="201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42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50"/>
      <c r="X686" s="150"/>
      <c r="Y686" s="150"/>
      <c r="Z686" s="150"/>
      <c r="AA686" s="201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42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150"/>
      <c r="X687" s="150"/>
      <c r="Y687" s="150"/>
      <c r="Z687" s="150"/>
      <c r="AA687" s="201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42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50"/>
      <c r="X688" s="150"/>
      <c r="Y688" s="150"/>
      <c r="Z688" s="150"/>
      <c r="AA688" s="201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42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50"/>
      <c r="X689" s="150"/>
      <c r="Y689" s="150"/>
      <c r="Z689" s="150"/>
      <c r="AA689" s="201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42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150"/>
      <c r="X690" s="150"/>
      <c r="Y690" s="150"/>
      <c r="Z690" s="150"/>
      <c r="AA690" s="201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42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50"/>
      <c r="X691" s="150"/>
      <c r="Y691" s="150"/>
      <c r="Z691" s="150"/>
      <c r="AA691" s="201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42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50"/>
      <c r="X692" s="150"/>
      <c r="Y692" s="150"/>
      <c r="Z692" s="150"/>
      <c r="AA692" s="201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42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50"/>
      <c r="X693" s="150"/>
      <c r="Y693" s="150"/>
      <c r="Z693" s="150"/>
      <c r="AA693" s="201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42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50"/>
      <c r="X694" s="150"/>
      <c r="Y694" s="150"/>
      <c r="Z694" s="150"/>
      <c r="AA694" s="201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42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50"/>
      <c r="X695" s="150"/>
      <c r="Y695" s="150"/>
      <c r="Z695" s="150"/>
      <c r="AA695" s="201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42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50"/>
      <c r="X696" s="150"/>
      <c r="Y696" s="150"/>
      <c r="Z696" s="150"/>
      <c r="AA696" s="201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42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50"/>
      <c r="X697" s="150"/>
      <c r="Y697" s="150"/>
      <c r="Z697" s="150"/>
      <c r="AA697" s="201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42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150"/>
      <c r="X698" s="150"/>
      <c r="Y698" s="150"/>
      <c r="Z698" s="150"/>
      <c r="AA698" s="201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42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50"/>
      <c r="X699" s="150"/>
      <c r="Y699" s="150"/>
      <c r="Z699" s="150"/>
      <c r="AA699" s="201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42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50"/>
      <c r="X700" s="150"/>
      <c r="Y700" s="150"/>
      <c r="Z700" s="150"/>
      <c r="AA700" s="201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42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150"/>
      <c r="X701" s="150"/>
      <c r="Y701" s="150"/>
      <c r="Z701" s="150"/>
      <c r="AA701" s="201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42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50"/>
      <c r="X702" s="150"/>
      <c r="Y702" s="150"/>
      <c r="Z702" s="150"/>
      <c r="AA702" s="201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42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150"/>
      <c r="X703" s="150"/>
      <c r="Y703" s="150"/>
      <c r="Z703" s="150"/>
      <c r="AA703" s="201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42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150"/>
      <c r="X704" s="150"/>
      <c r="Y704" s="150"/>
      <c r="Z704" s="150"/>
      <c r="AA704" s="201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42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150"/>
      <c r="X705" s="150"/>
      <c r="Y705" s="150"/>
      <c r="Z705" s="150"/>
      <c r="AA705" s="201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42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150"/>
      <c r="X706" s="150"/>
      <c r="Y706" s="150"/>
      <c r="Z706" s="150"/>
      <c r="AA706" s="201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42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150"/>
      <c r="X707" s="150"/>
      <c r="Y707" s="150"/>
      <c r="Z707" s="150"/>
      <c r="AA707" s="201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42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150"/>
      <c r="X708" s="150"/>
      <c r="Y708" s="150"/>
      <c r="Z708" s="150"/>
      <c r="AA708" s="201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42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150"/>
      <c r="X709" s="150"/>
      <c r="Y709" s="150"/>
      <c r="Z709" s="150"/>
      <c r="AA709" s="201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42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150"/>
      <c r="X710" s="150"/>
      <c r="Y710" s="150"/>
      <c r="Z710" s="150"/>
      <c r="AA710" s="201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42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150"/>
      <c r="X711" s="150"/>
      <c r="Y711" s="150"/>
      <c r="Z711" s="150"/>
      <c r="AA711" s="201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42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150"/>
      <c r="X712" s="150"/>
      <c r="Y712" s="150"/>
      <c r="Z712" s="150"/>
      <c r="AA712" s="201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42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150"/>
      <c r="X713" s="150"/>
      <c r="Y713" s="150"/>
      <c r="Z713" s="150"/>
      <c r="AA713" s="201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42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150"/>
      <c r="X714" s="150"/>
      <c r="Y714" s="150"/>
      <c r="Z714" s="150"/>
      <c r="AA714" s="201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42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150"/>
      <c r="X715" s="150"/>
      <c r="Y715" s="150"/>
      <c r="Z715" s="150"/>
      <c r="AA715" s="201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42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150"/>
      <c r="X716" s="150"/>
      <c r="Y716" s="150"/>
      <c r="Z716" s="150"/>
      <c r="AA716" s="201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42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150"/>
      <c r="X717" s="150"/>
      <c r="Y717" s="150"/>
      <c r="Z717" s="150"/>
      <c r="AA717" s="201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42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150"/>
      <c r="X718" s="150"/>
      <c r="Y718" s="150"/>
      <c r="Z718" s="150"/>
      <c r="AA718" s="201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42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150"/>
      <c r="X719" s="150"/>
      <c r="Y719" s="150"/>
      <c r="Z719" s="150"/>
      <c r="AA719" s="201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42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150"/>
      <c r="X720" s="150"/>
      <c r="Y720" s="150"/>
      <c r="Z720" s="150"/>
      <c r="AA720" s="201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42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150"/>
      <c r="X721" s="150"/>
      <c r="Y721" s="150"/>
      <c r="Z721" s="150"/>
      <c r="AA721" s="201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42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50"/>
      <c r="X722" s="150"/>
      <c r="Y722" s="150"/>
      <c r="Z722" s="150"/>
      <c r="AA722" s="201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42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50"/>
      <c r="X723" s="150"/>
      <c r="Y723" s="150"/>
      <c r="Z723" s="150"/>
      <c r="AA723" s="201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42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50"/>
      <c r="X724" s="150"/>
      <c r="Y724" s="150"/>
      <c r="Z724" s="150"/>
      <c r="AA724" s="201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42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50"/>
      <c r="X725" s="150"/>
      <c r="Y725" s="150"/>
      <c r="Z725" s="150"/>
      <c r="AA725" s="201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42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150"/>
      <c r="X726" s="150"/>
      <c r="Y726" s="150"/>
      <c r="Z726" s="150"/>
      <c r="AA726" s="201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42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150"/>
      <c r="X727" s="150"/>
      <c r="Y727" s="150"/>
      <c r="Z727" s="150"/>
      <c r="AA727" s="201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42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50"/>
      <c r="X728" s="150"/>
      <c r="Y728" s="150"/>
      <c r="Z728" s="150"/>
      <c r="AA728" s="201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42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150"/>
      <c r="X729" s="150"/>
      <c r="Y729" s="150"/>
      <c r="Z729" s="150"/>
      <c r="AA729" s="201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42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150"/>
      <c r="X730" s="150"/>
      <c r="Y730" s="150"/>
      <c r="Z730" s="150"/>
      <c r="AA730" s="201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42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150"/>
      <c r="X731" s="150"/>
      <c r="Y731" s="150"/>
      <c r="Z731" s="150"/>
      <c r="AA731" s="201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42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150"/>
      <c r="X732" s="150"/>
      <c r="Y732" s="150"/>
      <c r="Z732" s="150"/>
      <c r="AA732" s="201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42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150"/>
      <c r="X733" s="150"/>
      <c r="Y733" s="150"/>
      <c r="Z733" s="150"/>
      <c r="AA733" s="201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42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150"/>
      <c r="X734" s="150"/>
      <c r="Y734" s="150"/>
      <c r="Z734" s="150"/>
      <c r="AA734" s="201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42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150"/>
      <c r="X735" s="150"/>
      <c r="Y735" s="150"/>
      <c r="Z735" s="150"/>
      <c r="AA735" s="201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42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150"/>
      <c r="X736" s="150"/>
      <c r="Y736" s="150"/>
      <c r="Z736" s="150"/>
      <c r="AA736" s="201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42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50"/>
      <c r="X737" s="150"/>
      <c r="Y737" s="150"/>
      <c r="Z737" s="150"/>
      <c r="AA737" s="201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42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50"/>
      <c r="X738" s="150"/>
      <c r="Y738" s="150"/>
      <c r="Z738" s="150"/>
      <c r="AA738" s="201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42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150"/>
      <c r="X739" s="150"/>
      <c r="Y739" s="150"/>
      <c r="Z739" s="150"/>
      <c r="AA739" s="201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42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150"/>
      <c r="X740" s="150"/>
      <c r="Y740" s="150"/>
      <c r="Z740" s="150"/>
      <c r="AA740" s="201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42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150"/>
      <c r="X741" s="150"/>
      <c r="Y741" s="150"/>
      <c r="Z741" s="150"/>
      <c r="AA741" s="201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42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150"/>
      <c r="X742" s="150"/>
      <c r="Y742" s="150"/>
      <c r="Z742" s="150"/>
      <c r="AA742" s="201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42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150"/>
      <c r="X743" s="150"/>
      <c r="Y743" s="150"/>
      <c r="Z743" s="150"/>
      <c r="AA743" s="201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42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150"/>
      <c r="X744" s="150"/>
      <c r="Y744" s="150"/>
      <c r="Z744" s="150"/>
      <c r="AA744" s="201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42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150"/>
      <c r="X745" s="150"/>
      <c r="Y745" s="150"/>
      <c r="Z745" s="150"/>
      <c r="AA745" s="201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42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150"/>
      <c r="X746" s="150"/>
      <c r="Y746" s="150"/>
      <c r="Z746" s="150"/>
      <c r="AA746" s="201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42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150"/>
      <c r="X747" s="150"/>
      <c r="Y747" s="150"/>
      <c r="Z747" s="150"/>
      <c r="AA747" s="201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42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150"/>
      <c r="X748" s="150"/>
      <c r="Y748" s="150"/>
      <c r="Z748" s="150"/>
      <c r="AA748" s="201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42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150"/>
      <c r="X749" s="150"/>
      <c r="Y749" s="150"/>
      <c r="Z749" s="150"/>
      <c r="AA749" s="201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42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150"/>
      <c r="X750" s="150"/>
      <c r="Y750" s="150"/>
      <c r="Z750" s="150"/>
      <c r="AA750" s="201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42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150"/>
      <c r="X751" s="150"/>
      <c r="Y751" s="150"/>
      <c r="Z751" s="150"/>
      <c r="AA751" s="201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42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150"/>
      <c r="X752" s="150"/>
      <c r="Y752" s="150"/>
      <c r="Z752" s="150"/>
      <c r="AA752" s="201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42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150"/>
      <c r="X753" s="150"/>
      <c r="Y753" s="150"/>
      <c r="Z753" s="150"/>
      <c r="AA753" s="201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42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150"/>
      <c r="X754" s="150"/>
      <c r="Y754" s="150"/>
      <c r="Z754" s="150"/>
      <c r="AA754" s="201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42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150"/>
      <c r="X755" s="150"/>
      <c r="Y755" s="150"/>
      <c r="Z755" s="150"/>
      <c r="AA755" s="201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42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150"/>
      <c r="X756" s="150"/>
      <c r="Y756" s="150"/>
      <c r="Z756" s="150"/>
      <c r="AA756" s="201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42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150"/>
      <c r="X757" s="150"/>
      <c r="Y757" s="150"/>
      <c r="Z757" s="150"/>
      <c r="AA757" s="201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42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150"/>
      <c r="X758" s="150"/>
      <c r="Y758" s="150"/>
      <c r="Z758" s="150"/>
      <c r="AA758" s="201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42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150"/>
      <c r="X759" s="150"/>
      <c r="Y759" s="150"/>
      <c r="Z759" s="150"/>
      <c r="AA759" s="201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42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150"/>
      <c r="X760" s="150"/>
      <c r="Y760" s="150"/>
      <c r="Z760" s="150"/>
      <c r="AA760" s="201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42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150"/>
      <c r="X761" s="150"/>
      <c r="Y761" s="150"/>
      <c r="Z761" s="150"/>
      <c r="AA761" s="201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42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150"/>
      <c r="X762" s="150"/>
      <c r="Y762" s="150"/>
      <c r="Z762" s="150"/>
      <c r="AA762" s="201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42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150"/>
      <c r="X763" s="150"/>
      <c r="Y763" s="150"/>
      <c r="Z763" s="150"/>
      <c r="AA763" s="201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42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150"/>
      <c r="X764" s="150"/>
      <c r="Y764" s="150"/>
      <c r="Z764" s="150"/>
      <c r="AA764" s="201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42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150"/>
      <c r="X765" s="150"/>
      <c r="Y765" s="150"/>
      <c r="Z765" s="150"/>
      <c r="AA765" s="201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42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150"/>
      <c r="X766" s="150"/>
      <c r="Y766" s="150"/>
      <c r="Z766" s="150"/>
      <c r="AA766" s="201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42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150"/>
      <c r="X767" s="150"/>
      <c r="Y767" s="150"/>
      <c r="Z767" s="150"/>
      <c r="AA767" s="201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42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150"/>
      <c r="X768" s="150"/>
      <c r="Y768" s="150"/>
      <c r="Z768" s="150"/>
      <c r="AA768" s="201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42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150"/>
      <c r="X769" s="150"/>
      <c r="Y769" s="150"/>
      <c r="Z769" s="150"/>
      <c r="AA769" s="201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42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150"/>
      <c r="X770" s="150"/>
      <c r="Y770" s="150"/>
      <c r="Z770" s="150"/>
      <c r="AA770" s="201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42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150"/>
      <c r="X771" s="150"/>
      <c r="Y771" s="150"/>
      <c r="Z771" s="150"/>
      <c r="AA771" s="201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42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150"/>
      <c r="X772" s="150"/>
      <c r="Y772" s="150"/>
      <c r="Z772" s="150"/>
      <c r="AA772" s="201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42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150"/>
      <c r="X773" s="150"/>
      <c r="Y773" s="150"/>
      <c r="Z773" s="150"/>
      <c r="AA773" s="201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42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150"/>
      <c r="X774" s="150"/>
      <c r="Y774" s="150"/>
      <c r="Z774" s="150"/>
      <c r="AA774" s="201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42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150"/>
      <c r="X775" s="150"/>
      <c r="Y775" s="150"/>
      <c r="Z775" s="150"/>
      <c r="AA775" s="201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42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150"/>
      <c r="X776" s="150"/>
      <c r="Y776" s="150"/>
      <c r="Z776" s="150"/>
      <c r="AA776" s="201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42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150"/>
      <c r="X777" s="150"/>
      <c r="Y777" s="150"/>
      <c r="Z777" s="150"/>
      <c r="AA777" s="201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42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150"/>
      <c r="X778" s="150"/>
      <c r="Y778" s="150"/>
      <c r="Z778" s="150"/>
      <c r="AA778" s="201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42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150"/>
      <c r="X779" s="150"/>
      <c r="Y779" s="150"/>
      <c r="Z779" s="150"/>
      <c r="AA779" s="201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42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150"/>
      <c r="X780" s="150"/>
      <c r="Y780" s="150"/>
      <c r="Z780" s="150"/>
      <c r="AA780" s="201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42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150"/>
      <c r="X781" s="150"/>
      <c r="Y781" s="150"/>
      <c r="Z781" s="150"/>
      <c r="AA781" s="201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42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50"/>
      <c r="X782" s="150"/>
      <c r="Y782" s="150"/>
      <c r="Z782" s="150"/>
      <c r="AA782" s="201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42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50"/>
      <c r="X783" s="150"/>
      <c r="Y783" s="150"/>
      <c r="Z783" s="150"/>
      <c r="AA783" s="201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42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50"/>
      <c r="X784" s="150"/>
      <c r="Y784" s="150"/>
      <c r="Z784" s="150"/>
      <c r="AA784" s="201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42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50"/>
      <c r="X785" s="150"/>
      <c r="Y785" s="150"/>
      <c r="Z785" s="150"/>
      <c r="AA785" s="201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42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150"/>
      <c r="X786" s="150"/>
      <c r="Y786" s="150"/>
      <c r="Z786" s="150"/>
      <c r="AA786" s="201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42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150"/>
      <c r="X787" s="150"/>
      <c r="Y787" s="150"/>
      <c r="Z787" s="150"/>
      <c r="AA787" s="201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42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50"/>
      <c r="X788" s="150"/>
      <c r="Y788" s="150"/>
      <c r="Z788" s="150"/>
      <c r="AA788" s="201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42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150"/>
      <c r="X789" s="150"/>
      <c r="Y789" s="150"/>
      <c r="Z789" s="150"/>
      <c r="AA789" s="201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42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150"/>
      <c r="X790" s="150"/>
      <c r="Y790" s="150"/>
      <c r="Z790" s="150"/>
      <c r="AA790" s="201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42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150"/>
      <c r="X791" s="150"/>
      <c r="Y791" s="150"/>
      <c r="Z791" s="150"/>
      <c r="AA791" s="201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42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150"/>
      <c r="X792" s="150"/>
      <c r="Y792" s="150"/>
      <c r="Z792" s="150"/>
      <c r="AA792" s="201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42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150"/>
      <c r="X793" s="150"/>
      <c r="Y793" s="150"/>
      <c r="Z793" s="150"/>
      <c r="AA793" s="201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42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150"/>
      <c r="X794" s="150"/>
      <c r="Y794" s="150"/>
      <c r="Z794" s="150"/>
      <c r="AA794" s="201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42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150"/>
      <c r="X795" s="150"/>
      <c r="Y795" s="150"/>
      <c r="Z795" s="150"/>
      <c r="AA795" s="201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42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150"/>
      <c r="X796" s="150"/>
      <c r="Y796" s="150"/>
      <c r="Z796" s="150"/>
      <c r="AA796" s="201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42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150"/>
      <c r="X797" s="150"/>
      <c r="Y797" s="150"/>
      <c r="Z797" s="150"/>
      <c r="AA797" s="201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42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150"/>
      <c r="X798" s="150"/>
      <c r="Y798" s="150"/>
      <c r="Z798" s="150"/>
      <c r="AA798" s="201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42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150"/>
      <c r="X799" s="150"/>
      <c r="Y799" s="150"/>
      <c r="Z799" s="150"/>
      <c r="AA799" s="201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42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150"/>
      <c r="X800" s="150"/>
      <c r="Y800" s="150"/>
      <c r="Z800" s="150"/>
      <c r="AA800" s="201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42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150"/>
      <c r="X801" s="150"/>
      <c r="Y801" s="150"/>
      <c r="Z801" s="150"/>
      <c r="AA801" s="201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42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150"/>
      <c r="X802" s="150"/>
      <c r="Y802" s="150"/>
      <c r="Z802" s="150"/>
      <c r="AA802" s="201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42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150"/>
      <c r="X803" s="150"/>
      <c r="Y803" s="150"/>
      <c r="Z803" s="150"/>
      <c r="AA803" s="201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42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150"/>
      <c r="X804" s="150"/>
      <c r="Y804" s="150"/>
      <c r="Z804" s="150"/>
      <c r="AA804" s="201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42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150"/>
      <c r="X805" s="150"/>
      <c r="Y805" s="150"/>
      <c r="Z805" s="150"/>
      <c r="AA805" s="201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42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150"/>
      <c r="X806" s="150"/>
      <c r="Y806" s="150"/>
      <c r="Z806" s="150"/>
      <c r="AA806" s="201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42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150"/>
      <c r="X807" s="150"/>
      <c r="Y807" s="150"/>
      <c r="Z807" s="150"/>
      <c r="AA807" s="201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42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150"/>
      <c r="X808" s="150"/>
      <c r="Y808" s="150"/>
      <c r="Z808" s="150"/>
      <c r="AA808" s="201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42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150"/>
      <c r="X809" s="150"/>
      <c r="Y809" s="150"/>
      <c r="Z809" s="150"/>
      <c r="AA809" s="201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42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150"/>
      <c r="X810" s="150"/>
      <c r="Y810" s="150"/>
      <c r="Z810" s="150"/>
      <c r="AA810" s="201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42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50"/>
      <c r="X811" s="150"/>
      <c r="Y811" s="150"/>
      <c r="Z811" s="150"/>
      <c r="AA811" s="201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42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50"/>
      <c r="X812" s="150"/>
      <c r="Y812" s="150"/>
      <c r="Z812" s="150"/>
      <c r="AA812" s="201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42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50"/>
      <c r="X813" s="150"/>
      <c r="Y813" s="150"/>
      <c r="Z813" s="150"/>
      <c r="AA813" s="201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42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50"/>
      <c r="X814" s="150"/>
      <c r="Y814" s="150"/>
      <c r="Z814" s="150"/>
      <c r="AA814" s="201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42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150"/>
      <c r="X815" s="150"/>
      <c r="Y815" s="150"/>
      <c r="Z815" s="150"/>
      <c r="AA815" s="201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42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150"/>
      <c r="X816" s="150"/>
      <c r="Y816" s="150"/>
      <c r="Z816" s="150"/>
      <c r="AA816" s="201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42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50"/>
      <c r="X817" s="150"/>
      <c r="Y817" s="150"/>
      <c r="Z817" s="150"/>
      <c r="AA817" s="201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42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50"/>
      <c r="X818" s="150"/>
      <c r="Y818" s="150"/>
      <c r="Z818" s="150"/>
      <c r="AA818" s="201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42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150"/>
      <c r="X819" s="150"/>
      <c r="Y819" s="150"/>
      <c r="Z819" s="150"/>
      <c r="AA819" s="201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42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150"/>
      <c r="X820" s="150"/>
      <c r="Y820" s="150"/>
      <c r="Z820" s="150"/>
      <c r="AA820" s="201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42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150"/>
      <c r="X821" s="150"/>
      <c r="Y821" s="150"/>
      <c r="Z821" s="150"/>
      <c r="AA821" s="201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42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150"/>
      <c r="X822" s="150"/>
      <c r="Y822" s="150"/>
      <c r="Z822" s="150"/>
      <c r="AA822" s="201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42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150"/>
      <c r="X823" s="150"/>
      <c r="Y823" s="150"/>
      <c r="Z823" s="150"/>
      <c r="AA823" s="201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42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150"/>
      <c r="X824" s="150"/>
      <c r="Y824" s="150"/>
      <c r="Z824" s="150"/>
      <c r="AA824" s="201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42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150"/>
      <c r="X825" s="150"/>
      <c r="Y825" s="150"/>
      <c r="Z825" s="150"/>
      <c r="AA825" s="201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42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150"/>
      <c r="X826" s="150"/>
      <c r="Y826" s="150"/>
      <c r="Z826" s="150"/>
      <c r="AA826" s="201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42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150"/>
      <c r="X827" s="150"/>
      <c r="Y827" s="150"/>
      <c r="Z827" s="150"/>
      <c r="AA827" s="201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42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150"/>
      <c r="X828" s="150"/>
      <c r="Y828" s="150"/>
      <c r="Z828" s="150"/>
      <c r="AA828" s="201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42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150"/>
      <c r="X829" s="150"/>
      <c r="Y829" s="150"/>
      <c r="Z829" s="150"/>
      <c r="AA829" s="201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42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150"/>
      <c r="X830" s="150"/>
      <c r="Y830" s="150"/>
      <c r="Z830" s="150"/>
      <c r="AA830" s="201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42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150"/>
      <c r="X831" s="150"/>
      <c r="Y831" s="150"/>
      <c r="Z831" s="150"/>
      <c r="AA831" s="201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42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50"/>
      <c r="X832" s="150"/>
      <c r="Y832" s="150"/>
      <c r="Z832" s="150"/>
      <c r="AA832" s="201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42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50"/>
      <c r="X833" s="150"/>
      <c r="Y833" s="150"/>
      <c r="Z833" s="150"/>
      <c r="AA833" s="201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42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50"/>
      <c r="X834" s="150"/>
      <c r="Y834" s="150"/>
      <c r="Z834" s="150"/>
      <c r="AA834" s="201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42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150"/>
      <c r="X835" s="150"/>
      <c r="Y835" s="150"/>
      <c r="Z835" s="150"/>
      <c r="AA835" s="201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42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150"/>
      <c r="X836" s="150"/>
      <c r="Y836" s="150"/>
      <c r="Z836" s="150"/>
      <c r="AA836" s="201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42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150"/>
      <c r="X837" s="150"/>
      <c r="Y837" s="150"/>
      <c r="Z837" s="150"/>
      <c r="AA837" s="201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42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150"/>
      <c r="X838" s="150"/>
      <c r="Y838" s="150"/>
      <c r="Z838" s="150"/>
      <c r="AA838" s="201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42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150"/>
      <c r="X839" s="150"/>
      <c r="Y839" s="150"/>
      <c r="Z839" s="150"/>
      <c r="AA839" s="201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42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150"/>
      <c r="X840" s="150"/>
      <c r="Y840" s="150"/>
      <c r="Z840" s="150"/>
      <c r="AA840" s="201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42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150"/>
      <c r="X841" s="150"/>
      <c r="Y841" s="150"/>
      <c r="Z841" s="150"/>
      <c r="AA841" s="201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42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150"/>
      <c r="X842" s="150"/>
      <c r="Y842" s="150"/>
      <c r="Z842" s="150"/>
      <c r="AA842" s="201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42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150"/>
      <c r="X843" s="150"/>
      <c r="Y843" s="150"/>
      <c r="Z843" s="150"/>
      <c r="AA843" s="201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42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150"/>
      <c r="X844" s="150"/>
      <c r="Y844" s="150"/>
      <c r="Z844" s="150"/>
      <c r="AA844" s="201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42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150"/>
      <c r="X845" s="150"/>
      <c r="Y845" s="150"/>
      <c r="Z845" s="150"/>
      <c r="AA845" s="201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42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150"/>
      <c r="X846" s="150"/>
      <c r="Y846" s="150"/>
      <c r="Z846" s="150"/>
      <c r="AA846" s="201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42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150"/>
      <c r="X847" s="150"/>
      <c r="Y847" s="150"/>
      <c r="Z847" s="150"/>
      <c r="AA847" s="201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42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150"/>
      <c r="X848" s="150"/>
      <c r="Y848" s="150"/>
      <c r="Z848" s="150"/>
      <c r="AA848" s="201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42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50"/>
      <c r="X849" s="150"/>
      <c r="Y849" s="150"/>
      <c r="Z849" s="150"/>
      <c r="AA849" s="201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42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50"/>
      <c r="X850" s="150"/>
      <c r="Y850" s="150"/>
      <c r="Z850" s="150"/>
      <c r="AA850" s="201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42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50"/>
      <c r="X851" s="150"/>
      <c r="Y851" s="150"/>
      <c r="Z851" s="150"/>
      <c r="AA851" s="201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42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150"/>
      <c r="X852" s="150"/>
      <c r="Y852" s="150"/>
      <c r="Z852" s="150"/>
      <c r="AA852" s="201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42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150"/>
      <c r="X853" s="150"/>
      <c r="Y853" s="150"/>
      <c r="Z853" s="150"/>
      <c r="AA853" s="201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42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150"/>
      <c r="X854" s="150"/>
      <c r="Y854" s="150"/>
      <c r="Z854" s="150"/>
      <c r="AA854" s="201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42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150"/>
      <c r="X855" s="150"/>
      <c r="Y855" s="150"/>
      <c r="Z855" s="150"/>
      <c r="AA855" s="201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42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150"/>
      <c r="X856" s="150"/>
      <c r="Y856" s="150"/>
      <c r="Z856" s="150"/>
      <c r="AA856" s="201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42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150"/>
      <c r="X857" s="150"/>
      <c r="Y857" s="150"/>
      <c r="Z857" s="150"/>
      <c r="AA857" s="201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42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150"/>
      <c r="X858" s="150"/>
      <c r="Y858" s="150"/>
      <c r="Z858" s="150"/>
      <c r="AA858" s="201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42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150"/>
      <c r="X859" s="150"/>
      <c r="Y859" s="150"/>
      <c r="Z859" s="150"/>
      <c r="AA859" s="201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42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50"/>
      <c r="X860" s="150"/>
      <c r="Y860" s="150"/>
      <c r="Z860" s="150"/>
      <c r="AA860" s="201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42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50"/>
      <c r="X861" s="150"/>
      <c r="Y861" s="150"/>
      <c r="Z861" s="150"/>
      <c r="AA861" s="201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42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50"/>
      <c r="X862" s="150"/>
      <c r="Y862" s="150"/>
      <c r="Z862" s="150"/>
      <c r="AA862" s="201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42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50"/>
      <c r="X863" s="150"/>
      <c r="Y863" s="150"/>
      <c r="Z863" s="150"/>
      <c r="AA863" s="201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42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150"/>
      <c r="X864" s="150"/>
      <c r="Y864" s="150"/>
      <c r="Z864" s="150"/>
      <c r="AA864" s="201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42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150"/>
      <c r="X865" s="150"/>
      <c r="Y865" s="150"/>
      <c r="Z865" s="150"/>
      <c r="AA865" s="201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42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50"/>
      <c r="X866" s="150"/>
      <c r="Y866" s="150"/>
      <c r="Z866" s="150"/>
      <c r="AA866" s="201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42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50"/>
      <c r="X867" s="150"/>
      <c r="Y867" s="150"/>
      <c r="Z867" s="150"/>
      <c r="AA867" s="201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42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150"/>
      <c r="X868" s="150"/>
      <c r="Y868" s="150"/>
      <c r="Z868" s="150"/>
      <c r="AA868" s="201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42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150"/>
      <c r="X869" s="150"/>
      <c r="Y869" s="150"/>
      <c r="Z869" s="150"/>
      <c r="AA869" s="201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42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150"/>
      <c r="X870" s="150"/>
      <c r="Y870" s="150"/>
      <c r="Z870" s="150"/>
      <c r="AA870" s="201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42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150"/>
      <c r="X871" s="150"/>
      <c r="Y871" s="150"/>
      <c r="Z871" s="150"/>
      <c r="AA871" s="201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42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150"/>
      <c r="X872" s="150"/>
      <c r="Y872" s="150"/>
      <c r="Z872" s="150"/>
      <c r="AA872" s="201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42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150"/>
      <c r="X873" s="150"/>
      <c r="Y873" s="150"/>
      <c r="Z873" s="150"/>
      <c r="AA873" s="201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42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150"/>
      <c r="X874" s="150"/>
      <c r="Y874" s="150"/>
      <c r="Z874" s="150"/>
      <c r="AA874" s="201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42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150"/>
      <c r="X875" s="150"/>
      <c r="Y875" s="150"/>
      <c r="Z875" s="150"/>
      <c r="AA875" s="201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42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150"/>
      <c r="X876" s="150"/>
      <c r="Y876" s="150"/>
      <c r="Z876" s="150"/>
      <c r="AA876" s="201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42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150"/>
      <c r="X877" s="150"/>
      <c r="Y877" s="150"/>
      <c r="Z877" s="150"/>
      <c r="AA877" s="201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42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150"/>
      <c r="X878" s="150"/>
      <c r="Y878" s="150"/>
      <c r="Z878" s="150"/>
      <c r="AA878" s="201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42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150"/>
      <c r="X879" s="150"/>
      <c r="Y879" s="150"/>
      <c r="Z879" s="150"/>
      <c r="AA879" s="201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42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150"/>
      <c r="X880" s="150"/>
      <c r="Y880" s="150"/>
      <c r="Z880" s="150"/>
      <c r="AA880" s="201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42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150"/>
      <c r="X881" s="150"/>
      <c r="Y881" s="150"/>
      <c r="Z881" s="150"/>
      <c r="AA881" s="201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42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150"/>
      <c r="X882" s="150"/>
      <c r="Y882" s="150"/>
      <c r="Z882" s="150"/>
      <c r="AA882" s="201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42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150"/>
      <c r="X883" s="150"/>
      <c r="Y883" s="150"/>
      <c r="Z883" s="150"/>
      <c r="AA883" s="201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42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150"/>
      <c r="X884" s="150"/>
      <c r="Y884" s="150"/>
      <c r="Z884" s="150"/>
      <c r="AA884" s="201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42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150"/>
      <c r="X885" s="150"/>
      <c r="Y885" s="150"/>
      <c r="Z885" s="150"/>
      <c r="AA885" s="201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42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150"/>
      <c r="X886" s="150"/>
      <c r="Y886" s="150"/>
      <c r="Z886" s="150"/>
      <c r="AA886" s="201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42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150"/>
      <c r="X887" s="150"/>
      <c r="Y887" s="150"/>
      <c r="Z887" s="150"/>
      <c r="AA887" s="201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42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150"/>
      <c r="X888" s="150"/>
      <c r="Y888" s="150"/>
      <c r="Z888" s="150"/>
      <c r="AA888" s="201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42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150"/>
      <c r="X889" s="150"/>
      <c r="Y889" s="150"/>
      <c r="Z889" s="150"/>
      <c r="AA889" s="201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42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150"/>
      <c r="X890" s="150"/>
      <c r="Y890" s="150"/>
      <c r="Z890" s="150"/>
      <c r="AA890" s="201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42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150"/>
      <c r="X891" s="150"/>
      <c r="Y891" s="150"/>
      <c r="Z891" s="150"/>
      <c r="AA891" s="201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42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150"/>
      <c r="X892" s="150"/>
      <c r="Y892" s="150"/>
      <c r="Z892" s="150"/>
      <c r="AA892" s="201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42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150"/>
      <c r="X893" s="150"/>
      <c r="Y893" s="150"/>
      <c r="Z893" s="150"/>
      <c r="AA893" s="201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42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150"/>
      <c r="X894" s="150"/>
      <c r="Y894" s="150"/>
      <c r="Z894" s="150"/>
      <c r="AA894" s="201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42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150"/>
      <c r="X895" s="150"/>
      <c r="Y895" s="150"/>
      <c r="Z895" s="150"/>
      <c r="AA895" s="201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42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150"/>
      <c r="X896" s="150"/>
      <c r="Y896" s="150"/>
      <c r="Z896" s="150"/>
      <c r="AA896" s="201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42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150"/>
      <c r="X897" s="150"/>
      <c r="Y897" s="150"/>
      <c r="Z897" s="150"/>
      <c r="AA897" s="201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42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150"/>
      <c r="X898" s="150"/>
      <c r="Y898" s="150"/>
      <c r="Z898" s="150"/>
      <c r="AA898" s="201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42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150"/>
      <c r="X899" s="150"/>
      <c r="Y899" s="150"/>
      <c r="Z899" s="150"/>
      <c r="AA899" s="201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42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150"/>
      <c r="X900" s="150"/>
      <c r="Y900" s="150"/>
      <c r="Z900" s="150"/>
      <c r="AA900" s="201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42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150"/>
      <c r="X901" s="150"/>
      <c r="Y901" s="150"/>
      <c r="Z901" s="150"/>
      <c r="AA901" s="201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42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50"/>
      <c r="X902" s="150"/>
      <c r="Y902" s="150"/>
      <c r="Z902" s="150"/>
      <c r="AA902" s="201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42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50"/>
      <c r="X903" s="150"/>
      <c r="Y903" s="150"/>
      <c r="Z903" s="150"/>
      <c r="AA903" s="201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42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150"/>
      <c r="X904" s="150"/>
      <c r="Y904" s="150"/>
      <c r="Z904" s="150"/>
      <c r="AA904" s="201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42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150"/>
      <c r="X905" s="150"/>
      <c r="Y905" s="150"/>
      <c r="Z905" s="150"/>
      <c r="AA905" s="201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42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150"/>
      <c r="X906" s="150"/>
      <c r="Y906" s="150"/>
      <c r="Z906" s="150"/>
      <c r="AA906" s="201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42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150"/>
      <c r="X907" s="150"/>
      <c r="Y907" s="150"/>
      <c r="Z907" s="150"/>
      <c r="AA907" s="201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42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150"/>
      <c r="X908" s="150"/>
      <c r="Y908" s="150"/>
      <c r="Z908" s="150"/>
      <c r="AA908" s="201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42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50"/>
      <c r="X909" s="150"/>
      <c r="Y909" s="150"/>
      <c r="Z909" s="150"/>
      <c r="AA909" s="201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42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150"/>
      <c r="X910" s="150"/>
      <c r="Y910" s="150"/>
      <c r="Z910" s="150"/>
      <c r="AA910" s="201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42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150"/>
      <c r="X911" s="150"/>
      <c r="Y911" s="150"/>
      <c r="Z911" s="150"/>
      <c r="AA911" s="201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42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150"/>
      <c r="X912" s="150"/>
      <c r="Y912" s="150"/>
      <c r="Z912" s="150"/>
      <c r="AA912" s="201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42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150"/>
      <c r="X913" s="150"/>
      <c r="Y913" s="150"/>
      <c r="Z913" s="150"/>
      <c r="AA913" s="201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42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50"/>
      <c r="X914" s="150"/>
      <c r="Y914" s="150"/>
      <c r="Z914" s="150"/>
      <c r="AA914" s="201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42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50"/>
      <c r="X915" s="150"/>
      <c r="Y915" s="150"/>
      <c r="Z915" s="150"/>
      <c r="AA915" s="201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42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150"/>
      <c r="X916" s="150"/>
      <c r="Y916" s="150"/>
      <c r="Z916" s="150"/>
      <c r="AA916" s="201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42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150"/>
      <c r="X917" s="150"/>
      <c r="Y917" s="150"/>
      <c r="Z917" s="150"/>
      <c r="AA917" s="201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42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150"/>
      <c r="X918" s="150"/>
      <c r="Y918" s="150"/>
      <c r="Z918" s="150"/>
      <c r="AA918" s="201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42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150"/>
      <c r="X919" s="150"/>
      <c r="Y919" s="150"/>
      <c r="Z919" s="150"/>
      <c r="AA919" s="201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42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150"/>
      <c r="X920" s="150"/>
      <c r="Y920" s="150"/>
      <c r="Z920" s="150"/>
      <c r="AA920" s="201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42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150"/>
      <c r="X921" s="150"/>
      <c r="Y921" s="150"/>
      <c r="Z921" s="150"/>
      <c r="AA921" s="201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42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150"/>
      <c r="X922" s="150"/>
      <c r="Y922" s="150"/>
      <c r="Z922" s="150"/>
      <c r="AA922" s="201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42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150"/>
      <c r="X923" s="150"/>
      <c r="Y923" s="150"/>
      <c r="Z923" s="150"/>
      <c r="AA923" s="201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42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150"/>
      <c r="X924" s="150"/>
      <c r="Y924" s="150"/>
      <c r="Z924" s="150"/>
      <c r="AA924" s="201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42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150"/>
      <c r="X925" s="150"/>
      <c r="Y925" s="150"/>
      <c r="Z925" s="150"/>
      <c r="AA925" s="201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42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150"/>
      <c r="X926" s="150"/>
      <c r="Y926" s="150"/>
      <c r="Z926" s="150"/>
      <c r="AA926" s="201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42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150"/>
      <c r="X927" s="150"/>
      <c r="Y927" s="150"/>
      <c r="Z927" s="150"/>
      <c r="AA927" s="201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42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150"/>
      <c r="X928" s="150"/>
      <c r="Y928" s="150"/>
      <c r="Z928" s="150"/>
      <c r="AA928" s="201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42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150"/>
      <c r="X929" s="150"/>
      <c r="Y929" s="150"/>
      <c r="Z929" s="150"/>
      <c r="AA929" s="201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42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150"/>
      <c r="X930" s="150"/>
      <c r="Y930" s="150"/>
      <c r="Z930" s="150"/>
      <c r="AA930" s="201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42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150"/>
      <c r="X931" s="150"/>
      <c r="Y931" s="150"/>
      <c r="Z931" s="150"/>
      <c r="AA931" s="201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42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150"/>
      <c r="X932" s="150"/>
      <c r="Y932" s="150"/>
      <c r="Z932" s="150"/>
      <c r="AA932" s="201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42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150"/>
      <c r="X933" s="150"/>
      <c r="Y933" s="150"/>
      <c r="Z933" s="150"/>
      <c r="AA933" s="201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42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150"/>
      <c r="X934" s="150"/>
      <c r="Y934" s="150"/>
      <c r="Z934" s="150"/>
      <c r="AA934" s="201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42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150"/>
      <c r="X935" s="150"/>
      <c r="Y935" s="150"/>
      <c r="Z935" s="150"/>
      <c r="AA935" s="201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42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150"/>
      <c r="X936" s="150"/>
      <c r="Y936" s="150"/>
      <c r="Z936" s="150"/>
      <c r="AA936" s="201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42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150"/>
      <c r="X937" s="150"/>
      <c r="Y937" s="150"/>
      <c r="Z937" s="150"/>
      <c r="AA937" s="201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42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150"/>
      <c r="X938" s="150"/>
      <c r="Y938" s="150"/>
      <c r="Z938" s="150"/>
      <c r="AA938" s="201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42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150"/>
      <c r="X939" s="150"/>
      <c r="Y939" s="150"/>
      <c r="Z939" s="150"/>
      <c r="AA939" s="201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42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150"/>
      <c r="X940" s="150"/>
      <c r="Y940" s="150"/>
      <c r="Z940" s="150"/>
      <c r="AA940" s="201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42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150"/>
      <c r="X941" s="150"/>
      <c r="Y941" s="150"/>
      <c r="Z941" s="150"/>
      <c r="AA941" s="201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42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150"/>
      <c r="X942" s="150"/>
      <c r="Y942" s="150"/>
      <c r="Z942" s="150"/>
      <c r="AA942" s="201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42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150"/>
      <c r="X943" s="150"/>
      <c r="Y943" s="150"/>
      <c r="Z943" s="150"/>
      <c r="AA943" s="201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42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150"/>
      <c r="X944" s="150"/>
      <c r="Y944" s="150"/>
      <c r="Z944" s="150"/>
      <c r="AA944" s="201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42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50"/>
      <c r="X945" s="150"/>
      <c r="Y945" s="150"/>
      <c r="Z945" s="150"/>
      <c r="AA945" s="201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42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50"/>
      <c r="X946" s="150"/>
      <c r="Y946" s="150"/>
      <c r="Z946" s="150"/>
      <c r="AA946" s="201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42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50"/>
      <c r="X947" s="150"/>
      <c r="Y947" s="150"/>
      <c r="Z947" s="150"/>
      <c r="AA947" s="201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42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50"/>
      <c r="X948" s="150"/>
      <c r="Y948" s="150"/>
      <c r="Z948" s="150"/>
      <c r="AA948" s="201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42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150"/>
      <c r="X949" s="150"/>
      <c r="Y949" s="150"/>
      <c r="Z949" s="150"/>
      <c r="AA949" s="201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42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150"/>
      <c r="X950" s="150"/>
      <c r="Y950" s="150"/>
      <c r="Z950" s="150"/>
      <c r="AA950" s="201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42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50"/>
      <c r="X951" s="150"/>
      <c r="Y951" s="150"/>
      <c r="Z951" s="150"/>
      <c r="AA951" s="201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42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150"/>
      <c r="X952" s="150"/>
      <c r="Y952" s="150"/>
      <c r="Z952" s="150"/>
      <c r="AA952" s="201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42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150"/>
      <c r="X953" s="150"/>
      <c r="Y953" s="150"/>
      <c r="Z953" s="150"/>
      <c r="AA953" s="201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42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150"/>
      <c r="X954" s="150"/>
      <c r="Y954" s="150"/>
      <c r="Z954" s="150"/>
      <c r="AA954" s="201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42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150"/>
      <c r="X955" s="150"/>
      <c r="Y955" s="150"/>
      <c r="Z955" s="150"/>
      <c r="AA955" s="201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42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150"/>
      <c r="X956" s="150"/>
      <c r="Y956" s="150"/>
      <c r="Z956" s="150"/>
      <c r="AA956" s="201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42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150"/>
      <c r="X957" s="150"/>
      <c r="Y957" s="150"/>
      <c r="Z957" s="150"/>
      <c r="AA957" s="201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42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150"/>
      <c r="X958" s="150"/>
      <c r="Y958" s="150"/>
      <c r="Z958" s="150"/>
      <c r="AA958" s="201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42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150"/>
      <c r="X959" s="150"/>
      <c r="Y959" s="150"/>
      <c r="Z959" s="150"/>
      <c r="AA959" s="201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42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150"/>
      <c r="X960" s="150"/>
      <c r="Y960" s="150"/>
      <c r="Z960" s="150"/>
      <c r="AA960" s="201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42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150"/>
      <c r="X961" s="150"/>
      <c r="Y961" s="150"/>
      <c r="Z961" s="150"/>
      <c r="AA961" s="201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42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150"/>
      <c r="X962" s="150"/>
      <c r="Y962" s="150"/>
      <c r="Z962" s="150"/>
      <c r="AA962" s="201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42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150"/>
      <c r="X963" s="150"/>
      <c r="Y963" s="150"/>
      <c r="Z963" s="150"/>
      <c r="AA963" s="201"/>
      <c r="AB963" s="1"/>
      <c r="AC963" s="1"/>
      <c r="AD963" s="1"/>
      <c r="AE963" s="1"/>
      <c r="AF963" s="1"/>
      <c r="AG963" s="1"/>
    </row>
  </sheetData>
  <mergeCells count="27">
    <mergeCell ref="C43:D43"/>
    <mergeCell ref="A1:E1"/>
    <mergeCell ref="A7:A9"/>
    <mergeCell ref="B7:B9"/>
    <mergeCell ref="C7:C9"/>
    <mergeCell ref="D7:D9"/>
    <mergeCell ref="A107:D107"/>
    <mergeCell ref="A130:C130"/>
    <mergeCell ref="A131:C131"/>
    <mergeCell ref="E44:G44"/>
    <mergeCell ref="A65:D65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H135:I135"/>
    <mergeCell ref="H44:J44"/>
    <mergeCell ref="E7:J7"/>
    <mergeCell ref="N8:P8"/>
    <mergeCell ref="K7:P7"/>
  </mergeCells>
  <pageMargins left="0.39370078740157483" right="0" top="0.35433070866141736" bottom="0.15748031496062992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7E3BC-CD0D-4019-B070-0DE52EAEA81E}">
  <sheetPr>
    <pageSetUpPr fitToPage="1"/>
  </sheetPr>
  <dimension ref="A1:Z1067"/>
  <sheetViews>
    <sheetView tabSelected="1" topLeftCell="B1" zoomScale="110" zoomScaleNormal="110" workbookViewId="0">
      <selection activeCell="C107" sqref="C107"/>
    </sheetView>
  </sheetViews>
  <sheetFormatPr defaultColWidth="12.625" defaultRowHeight="15" customHeight="1" x14ac:dyDescent="0.25"/>
  <cols>
    <col min="1" max="1" width="16.875" style="450" hidden="1" customWidth="1"/>
    <col min="2" max="2" width="6.375" style="450" customWidth="1"/>
    <col min="3" max="3" width="29.625" style="450" customWidth="1"/>
    <col min="4" max="4" width="10.375" style="450" customWidth="1"/>
    <col min="5" max="5" width="18.5" style="450" customWidth="1"/>
    <col min="6" max="6" width="10.625" style="450" customWidth="1"/>
    <col min="7" max="7" width="27.75" style="450" customWidth="1"/>
    <col min="8" max="8" width="25.75" style="450" customWidth="1"/>
    <col min="9" max="9" width="12.625" style="450" customWidth="1"/>
    <col min="10" max="10" width="25.5" style="450" customWidth="1"/>
    <col min="11" max="11" width="9.375" style="452" hidden="1" customWidth="1"/>
    <col min="12" max="26" width="7.625" style="450" customWidth="1"/>
    <col min="27" max="16384" width="12.625" style="450"/>
  </cols>
  <sheetData>
    <row r="1" spans="1:26" x14ac:dyDescent="0.25">
      <c r="A1" s="448"/>
      <c r="B1" s="448"/>
      <c r="C1" s="448"/>
      <c r="D1" s="449"/>
      <c r="E1" s="448"/>
      <c r="F1" s="449"/>
      <c r="G1" s="448"/>
      <c r="H1" s="448"/>
      <c r="J1" s="451" t="s">
        <v>292</v>
      </c>
    </row>
    <row r="2" spans="1:26" ht="34.5" customHeight="1" x14ac:dyDescent="0.25">
      <c r="A2" s="448"/>
      <c r="B2" s="448"/>
      <c r="C2" s="448"/>
      <c r="D2" s="449"/>
      <c r="E2" s="448"/>
      <c r="F2" s="449"/>
      <c r="G2" s="448"/>
      <c r="H2" s="453" t="s">
        <v>293</v>
      </c>
      <c r="I2" s="454"/>
      <c r="J2" s="454"/>
    </row>
    <row r="3" spans="1:26" x14ac:dyDescent="0.25">
      <c r="A3" s="448"/>
      <c r="B3" s="455" t="s">
        <v>294</v>
      </c>
      <c r="C3" s="454"/>
      <c r="D3" s="454"/>
      <c r="E3" s="454"/>
      <c r="F3" s="454"/>
      <c r="G3" s="454"/>
      <c r="H3" s="454"/>
      <c r="I3" s="454"/>
      <c r="J3" s="454"/>
    </row>
    <row r="4" spans="1:26" x14ac:dyDescent="0.25">
      <c r="A4" s="448"/>
      <c r="B4" s="455" t="s">
        <v>295</v>
      </c>
      <c r="C4" s="454"/>
      <c r="D4" s="454"/>
      <c r="E4" s="454"/>
      <c r="F4" s="454"/>
      <c r="G4" s="454"/>
      <c r="H4" s="454"/>
      <c r="I4" s="454"/>
      <c r="J4" s="454"/>
    </row>
    <row r="5" spans="1:26" ht="20.25" customHeight="1" x14ac:dyDescent="0.25">
      <c r="A5" s="448"/>
      <c r="B5" s="456" t="s">
        <v>296</v>
      </c>
      <c r="C5" s="454"/>
      <c r="D5" s="454"/>
      <c r="E5" s="454"/>
      <c r="F5" s="454"/>
      <c r="G5" s="454"/>
      <c r="H5" s="454"/>
      <c r="I5" s="454"/>
      <c r="J5" s="454"/>
    </row>
    <row r="6" spans="1:26" x14ac:dyDescent="0.25">
      <c r="A6" s="448"/>
      <c r="B6" s="455" t="s">
        <v>297</v>
      </c>
      <c r="C6" s="454"/>
      <c r="D6" s="454"/>
      <c r="E6" s="454"/>
      <c r="F6" s="454"/>
      <c r="G6" s="454"/>
      <c r="H6" s="454"/>
      <c r="I6" s="454"/>
      <c r="J6" s="454"/>
    </row>
    <row r="7" spans="1:26" x14ac:dyDescent="0.25">
      <c r="A7" s="457"/>
      <c r="B7" s="458" t="s">
        <v>298</v>
      </c>
      <c r="C7" s="459"/>
      <c r="D7" s="459"/>
      <c r="E7" s="460" t="s">
        <v>299</v>
      </c>
      <c r="F7" s="459"/>
      <c r="G7" s="459"/>
      <c r="H7" s="459"/>
      <c r="I7" s="459"/>
      <c r="J7" s="459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</row>
    <row r="8" spans="1:26" ht="45.75" customHeight="1" x14ac:dyDescent="0.25">
      <c r="A8" s="461" t="s">
        <v>300</v>
      </c>
      <c r="B8" s="462" t="s">
        <v>301</v>
      </c>
      <c r="C8" s="463" t="s">
        <v>6</v>
      </c>
      <c r="D8" s="464" t="s">
        <v>302</v>
      </c>
      <c r="E8" s="463" t="s">
        <v>303</v>
      </c>
      <c r="F8" s="464" t="s">
        <v>302</v>
      </c>
      <c r="G8" s="463" t="s">
        <v>304</v>
      </c>
      <c r="H8" s="463" t="s">
        <v>305</v>
      </c>
      <c r="I8" s="463" t="s">
        <v>306</v>
      </c>
      <c r="J8" s="463" t="s">
        <v>307</v>
      </c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</row>
    <row r="9" spans="1:26" ht="15" customHeight="1" x14ac:dyDescent="0.25">
      <c r="A9" s="461"/>
      <c r="B9" s="465" t="s">
        <v>214</v>
      </c>
      <c r="C9" s="466" t="s">
        <v>188</v>
      </c>
      <c r="D9" s="467"/>
      <c r="E9" s="467"/>
      <c r="F9" s="467"/>
      <c r="G9" s="468"/>
      <c r="H9" s="469"/>
      <c r="I9" s="469"/>
      <c r="J9" s="469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</row>
    <row r="10" spans="1:26" ht="15.75" customHeight="1" x14ac:dyDescent="0.25">
      <c r="A10" s="461"/>
      <c r="B10" s="470" t="s">
        <v>19</v>
      </c>
      <c r="C10" s="471" t="s">
        <v>308</v>
      </c>
      <c r="D10" s="472">
        <v>67500</v>
      </c>
      <c r="E10" s="471" t="s">
        <v>309</v>
      </c>
      <c r="F10" s="472">
        <v>67500</v>
      </c>
      <c r="G10" s="473" t="s">
        <v>310</v>
      </c>
      <c r="H10" s="473" t="s">
        <v>311</v>
      </c>
      <c r="I10" s="474">
        <v>18112.5</v>
      </c>
      <c r="J10" s="475" t="s">
        <v>312</v>
      </c>
      <c r="K10" s="476">
        <f>F10-I10-I11-I12-I13-I14-I15-I16-I17-I18</f>
        <v>15000</v>
      </c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</row>
    <row r="11" spans="1:26" ht="15.75" customHeight="1" x14ac:dyDescent="0.25">
      <c r="A11" s="461"/>
      <c r="B11" s="477"/>
      <c r="C11" s="478"/>
      <c r="D11" s="479"/>
      <c r="E11" s="478"/>
      <c r="F11" s="479"/>
      <c r="G11" s="480"/>
      <c r="H11" s="480"/>
      <c r="I11" s="474">
        <v>337.5</v>
      </c>
      <c r="J11" s="475" t="s">
        <v>313</v>
      </c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</row>
    <row r="12" spans="1:26" ht="15.75" customHeight="1" x14ac:dyDescent="0.25">
      <c r="A12" s="461"/>
      <c r="B12" s="477"/>
      <c r="C12" s="478"/>
      <c r="D12" s="479"/>
      <c r="E12" s="478"/>
      <c r="F12" s="479"/>
      <c r="G12" s="480"/>
      <c r="H12" s="480"/>
      <c r="I12" s="474">
        <v>4050</v>
      </c>
      <c r="J12" s="475" t="s">
        <v>314</v>
      </c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</row>
    <row r="13" spans="1:26" ht="15.75" customHeight="1" x14ac:dyDescent="0.25">
      <c r="A13" s="461"/>
      <c r="B13" s="477"/>
      <c r="C13" s="478"/>
      <c r="D13" s="479"/>
      <c r="E13" s="478"/>
      <c r="F13" s="479"/>
      <c r="G13" s="480"/>
      <c r="H13" s="480"/>
      <c r="I13" s="474">
        <v>12075</v>
      </c>
      <c r="J13" s="475" t="s">
        <v>315</v>
      </c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</row>
    <row r="14" spans="1:26" ht="15.75" customHeight="1" x14ac:dyDescent="0.25">
      <c r="A14" s="461"/>
      <c r="B14" s="477"/>
      <c r="C14" s="478"/>
      <c r="D14" s="479"/>
      <c r="E14" s="478"/>
      <c r="F14" s="479"/>
      <c r="G14" s="480"/>
      <c r="H14" s="480"/>
      <c r="I14" s="474">
        <v>225</v>
      </c>
      <c r="J14" s="475" t="s">
        <v>316</v>
      </c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</row>
    <row r="15" spans="1:26" ht="15.75" customHeight="1" x14ac:dyDescent="0.25">
      <c r="A15" s="461"/>
      <c r="B15" s="477"/>
      <c r="C15" s="478"/>
      <c r="D15" s="479"/>
      <c r="E15" s="478"/>
      <c r="F15" s="479"/>
      <c r="G15" s="480"/>
      <c r="H15" s="480"/>
      <c r="I15" s="474">
        <v>2700</v>
      </c>
      <c r="J15" s="475" t="s">
        <v>317</v>
      </c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</row>
    <row r="16" spans="1:26" ht="15.75" customHeight="1" x14ac:dyDescent="0.25">
      <c r="A16" s="461"/>
      <c r="B16" s="477"/>
      <c r="C16" s="478"/>
      <c r="D16" s="479"/>
      <c r="E16" s="478"/>
      <c r="F16" s="479"/>
      <c r="G16" s="480"/>
      <c r="H16" s="480"/>
      <c r="I16" s="474">
        <v>12075</v>
      </c>
      <c r="J16" s="475" t="s">
        <v>318</v>
      </c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</row>
    <row r="17" spans="1:26" ht="15.75" customHeight="1" x14ac:dyDescent="0.25">
      <c r="A17" s="461"/>
      <c r="B17" s="477"/>
      <c r="C17" s="478"/>
      <c r="D17" s="479"/>
      <c r="E17" s="478"/>
      <c r="F17" s="479"/>
      <c r="G17" s="480"/>
      <c r="H17" s="480"/>
      <c r="I17" s="474">
        <v>225</v>
      </c>
      <c r="J17" s="475" t="s">
        <v>319</v>
      </c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</row>
    <row r="18" spans="1:26" ht="15.75" customHeight="1" x14ac:dyDescent="0.25">
      <c r="A18" s="461"/>
      <c r="B18" s="481"/>
      <c r="C18" s="482"/>
      <c r="D18" s="483"/>
      <c r="E18" s="482"/>
      <c r="F18" s="483"/>
      <c r="G18" s="484"/>
      <c r="H18" s="484"/>
      <c r="I18" s="474">
        <v>2700</v>
      </c>
      <c r="J18" s="475" t="s">
        <v>320</v>
      </c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</row>
    <row r="19" spans="1:26" x14ac:dyDescent="0.25">
      <c r="A19" s="461"/>
      <c r="B19" s="470" t="s">
        <v>27</v>
      </c>
      <c r="C19" s="485" t="s">
        <v>321</v>
      </c>
      <c r="D19" s="472">
        <v>67500</v>
      </c>
      <c r="E19" s="486" t="s">
        <v>322</v>
      </c>
      <c r="F19" s="472">
        <v>67500</v>
      </c>
      <c r="G19" s="473" t="s">
        <v>323</v>
      </c>
      <c r="H19" s="473" t="s">
        <v>324</v>
      </c>
      <c r="I19" s="474">
        <v>28175</v>
      </c>
      <c r="J19" s="475" t="s">
        <v>325</v>
      </c>
      <c r="K19" s="476">
        <f>F19-I19-I20-I21</f>
        <v>32500</v>
      </c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</row>
    <row r="20" spans="1:26" x14ac:dyDescent="0.25">
      <c r="A20" s="461"/>
      <c r="B20" s="477"/>
      <c r="C20" s="478"/>
      <c r="D20" s="479"/>
      <c r="E20" s="480"/>
      <c r="F20" s="479"/>
      <c r="G20" s="480"/>
      <c r="H20" s="480"/>
      <c r="I20" s="474">
        <v>525</v>
      </c>
      <c r="J20" s="475" t="s">
        <v>326</v>
      </c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</row>
    <row r="21" spans="1:26" x14ac:dyDescent="0.25">
      <c r="A21" s="461"/>
      <c r="B21" s="481"/>
      <c r="C21" s="482"/>
      <c r="D21" s="483"/>
      <c r="E21" s="484"/>
      <c r="F21" s="483"/>
      <c r="G21" s="484"/>
      <c r="H21" s="484"/>
      <c r="I21" s="474">
        <v>6300</v>
      </c>
      <c r="J21" s="475" t="s">
        <v>327</v>
      </c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</row>
    <row r="22" spans="1:26" ht="13.9" customHeight="1" x14ac:dyDescent="0.25">
      <c r="A22" s="461"/>
      <c r="B22" s="470" t="s">
        <v>29</v>
      </c>
      <c r="C22" s="485" t="s">
        <v>328</v>
      </c>
      <c r="D22" s="472">
        <v>40000</v>
      </c>
      <c r="E22" s="486" t="s">
        <v>329</v>
      </c>
      <c r="F22" s="472">
        <v>40000</v>
      </c>
      <c r="G22" s="473" t="s">
        <v>330</v>
      </c>
      <c r="H22" s="473" t="s">
        <v>324</v>
      </c>
      <c r="I22" s="474">
        <v>8050</v>
      </c>
      <c r="J22" s="475" t="s">
        <v>331</v>
      </c>
      <c r="K22" s="476">
        <f>F22-I22-I23-I24</f>
        <v>30000</v>
      </c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</row>
    <row r="23" spans="1:26" x14ac:dyDescent="0.25">
      <c r="A23" s="461"/>
      <c r="B23" s="477"/>
      <c r="C23" s="478"/>
      <c r="D23" s="479"/>
      <c r="E23" s="480"/>
      <c r="F23" s="479"/>
      <c r="G23" s="480"/>
      <c r="H23" s="480"/>
      <c r="I23" s="474">
        <v>150</v>
      </c>
      <c r="J23" s="475" t="s">
        <v>332</v>
      </c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</row>
    <row r="24" spans="1:26" x14ac:dyDescent="0.25">
      <c r="A24" s="461"/>
      <c r="B24" s="481"/>
      <c r="C24" s="482"/>
      <c r="D24" s="483"/>
      <c r="E24" s="484"/>
      <c r="F24" s="483"/>
      <c r="G24" s="484"/>
      <c r="H24" s="484"/>
      <c r="I24" s="474">
        <v>1800</v>
      </c>
      <c r="J24" s="475" t="s">
        <v>333</v>
      </c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</row>
    <row r="25" spans="1:26" x14ac:dyDescent="0.25">
      <c r="A25" s="461"/>
      <c r="B25" s="470" t="s">
        <v>30</v>
      </c>
      <c r="C25" s="485" t="s">
        <v>334</v>
      </c>
      <c r="D25" s="472">
        <v>30000</v>
      </c>
      <c r="E25" s="471" t="s">
        <v>335</v>
      </c>
      <c r="F25" s="472">
        <v>30000</v>
      </c>
      <c r="G25" s="473" t="s">
        <v>336</v>
      </c>
      <c r="H25" s="473" t="s">
        <v>324</v>
      </c>
      <c r="I25" s="474">
        <v>8050</v>
      </c>
      <c r="J25" s="475" t="s">
        <v>337</v>
      </c>
      <c r="K25" s="476">
        <f>F25-I25-I26-I27</f>
        <v>20000</v>
      </c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</row>
    <row r="26" spans="1:26" x14ac:dyDescent="0.25">
      <c r="A26" s="461"/>
      <c r="B26" s="477"/>
      <c r="C26" s="478"/>
      <c r="D26" s="479"/>
      <c r="E26" s="478"/>
      <c r="F26" s="479"/>
      <c r="G26" s="480"/>
      <c r="H26" s="480"/>
      <c r="I26" s="474">
        <v>150</v>
      </c>
      <c r="J26" s="475" t="s">
        <v>338</v>
      </c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</row>
    <row r="27" spans="1:26" x14ac:dyDescent="0.25">
      <c r="A27" s="461"/>
      <c r="B27" s="481"/>
      <c r="C27" s="482"/>
      <c r="D27" s="483"/>
      <c r="E27" s="487"/>
      <c r="F27" s="483"/>
      <c r="G27" s="484"/>
      <c r="H27" s="484"/>
      <c r="I27" s="474">
        <v>1800</v>
      </c>
      <c r="J27" s="475" t="s">
        <v>339</v>
      </c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</row>
    <row r="28" spans="1:26" ht="13.9" customHeight="1" x14ac:dyDescent="0.25">
      <c r="A28" s="461"/>
      <c r="B28" s="470" t="s">
        <v>251</v>
      </c>
      <c r="C28" s="485" t="s">
        <v>340</v>
      </c>
      <c r="D28" s="472">
        <v>30000</v>
      </c>
      <c r="E28" s="473" t="s">
        <v>341</v>
      </c>
      <c r="F28" s="472">
        <v>30000</v>
      </c>
      <c r="G28" s="473" t="s">
        <v>342</v>
      </c>
      <c r="H28" s="473" t="s">
        <v>324</v>
      </c>
      <c r="I28" s="474">
        <v>8050</v>
      </c>
      <c r="J28" s="475" t="s">
        <v>343</v>
      </c>
      <c r="K28" s="476">
        <f>F28-I28-I29-I30-I31-I32-I33</f>
        <v>10000</v>
      </c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</row>
    <row r="29" spans="1:26" x14ac:dyDescent="0.25">
      <c r="A29" s="461"/>
      <c r="B29" s="477"/>
      <c r="C29" s="478"/>
      <c r="D29" s="479"/>
      <c r="E29" s="480"/>
      <c r="F29" s="479"/>
      <c r="G29" s="480"/>
      <c r="H29" s="480"/>
      <c r="I29" s="474">
        <v>150</v>
      </c>
      <c r="J29" s="475" t="s">
        <v>344</v>
      </c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</row>
    <row r="30" spans="1:26" x14ac:dyDescent="0.25">
      <c r="A30" s="461"/>
      <c r="B30" s="477"/>
      <c r="C30" s="478"/>
      <c r="D30" s="479"/>
      <c r="E30" s="480"/>
      <c r="F30" s="479"/>
      <c r="G30" s="480"/>
      <c r="H30" s="480"/>
      <c r="I30" s="474">
        <v>1800</v>
      </c>
      <c r="J30" s="475" t="s">
        <v>345</v>
      </c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</row>
    <row r="31" spans="1:26" ht="13.9" customHeight="1" x14ac:dyDescent="0.25">
      <c r="A31" s="461"/>
      <c r="B31" s="477"/>
      <c r="C31" s="478"/>
      <c r="D31" s="479"/>
      <c r="E31" s="480"/>
      <c r="F31" s="479"/>
      <c r="G31" s="480"/>
      <c r="H31" s="480"/>
      <c r="I31" s="474">
        <v>8050</v>
      </c>
      <c r="J31" s="475" t="s">
        <v>346</v>
      </c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</row>
    <row r="32" spans="1:26" x14ac:dyDescent="0.25">
      <c r="A32" s="461"/>
      <c r="B32" s="477"/>
      <c r="C32" s="478"/>
      <c r="D32" s="479"/>
      <c r="E32" s="480"/>
      <c r="F32" s="479"/>
      <c r="G32" s="480"/>
      <c r="H32" s="480"/>
      <c r="I32" s="474">
        <v>150</v>
      </c>
      <c r="J32" s="475" t="s">
        <v>347</v>
      </c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</row>
    <row r="33" spans="1:26" x14ac:dyDescent="0.25">
      <c r="A33" s="461"/>
      <c r="B33" s="481"/>
      <c r="C33" s="482"/>
      <c r="D33" s="483"/>
      <c r="E33" s="484"/>
      <c r="F33" s="483"/>
      <c r="G33" s="484"/>
      <c r="H33" s="484"/>
      <c r="I33" s="474">
        <v>1800</v>
      </c>
      <c r="J33" s="475" t="s">
        <v>348</v>
      </c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</row>
    <row r="34" spans="1:26" x14ac:dyDescent="0.25">
      <c r="A34" s="461"/>
      <c r="B34" s="470" t="s">
        <v>252</v>
      </c>
      <c r="C34" s="485" t="s">
        <v>349</v>
      </c>
      <c r="D34" s="472">
        <v>30000</v>
      </c>
      <c r="E34" s="473" t="s">
        <v>350</v>
      </c>
      <c r="F34" s="472">
        <v>30000</v>
      </c>
      <c r="G34" s="473" t="s">
        <v>351</v>
      </c>
      <c r="H34" s="473" t="s">
        <v>324</v>
      </c>
      <c r="I34" s="474">
        <v>8050</v>
      </c>
      <c r="J34" s="475" t="s">
        <v>352</v>
      </c>
      <c r="K34" s="476">
        <f>F34-I34-I35-I36</f>
        <v>20000</v>
      </c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</row>
    <row r="35" spans="1:26" x14ac:dyDescent="0.25">
      <c r="A35" s="461"/>
      <c r="B35" s="477"/>
      <c r="C35" s="478"/>
      <c r="D35" s="479"/>
      <c r="E35" s="480"/>
      <c r="F35" s="479"/>
      <c r="G35" s="480"/>
      <c r="H35" s="480"/>
      <c r="I35" s="474">
        <v>150</v>
      </c>
      <c r="J35" s="475" t="s">
        <v>353</v>
      </c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</row>
    <row r="36" spans="1:26" x14ac:dyDescent="0.25">
      <c r="A36" s="461"/>
      <c r="B36" s="481"/>
      <c r="C36" s="482"/>
      <c r="D36" s="483"/>
      <c r="E36" s="484"/>
      <c r="F36" s="483"/>
      <c r="G36" s="484"/>
      <c r="H36" s="484"/>
      <c r="I36" s="474">
        <v>1800</v>
      </c>
      <c r="J36" s="475" t="s">
        <v>354</v>
      </c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</row>
    <row r="37" spans="1:26" x14ac:dyDescent="0.25">
      <c r="A37" s="488"/>
      <c r="B37" s="470" t="s">
        <v>253</v>
      </c>
      <c r="C37" s="485" t="s">
        <v>349</v>
      </c>
      <c r="D37" s="472">
        <v>30000</v>
      </c>
      <c r="E37" s="473" t="s">
        <v>355</v>
      </c>
      <c r="F37" s="472">
        <v>30000</v>
      </c>
      <c r="G37" s="473" t="s">
        <v>356</v>
      </c>
      <c r="H37" s="473" t="s">
        <v>324</v>
      </c>
      <c r="I37" s="474">
        <v>8050</v>
      </c>
      <c r="J37" s="475" t="s">
        <v>357</v>
      </c>
      <c r="K37" s="476">
        <f>F37-I37-I38-I39</f>
        <v>20000</v>
      </c>
    </row>
    <row r="38" spans="1:26" x14ac:dyDescent="0.25">
      <c r="A38" s="488"/>
      <c r="B38" s="477"/>
      <c r="C38" s="478"/>
      <c r="D38" s="479"/>
      <c r="E38" s="480"/>
      <c r="F38" s="479"/>
      <c r="G38" s="480"/>
      <c r="H38" s="480"/>
      <c r="I38" s="474">
        <v>150</v>
      </c>
      <c r="J38" s="475" t="s">
        <v>358</v>
      </c>
      <c r="K38" s="489"/>
    </row>
    <row r="39" spans="1:26" x14ac:dyDescent="0.25">
      <c r="A39" s="488"/>
      <c r="B39" s="481"/>
      <c r="C39" s="487"/>
      <c r="D39" s="483"/>
      <c r="E39" s="484"/>
      <c r="F39" s="483"/>
      <c r="G39" s="484"/>
      <c r="H39" s="484"/>
      <c r="I39" s="474">
        <v>1800</v>
      </c>
      <c r="J39" s="475" t="s">
        <v>359</v>
      </c>
      <c r="K39" s="489"/>
    </row>
    <row r="40" spans="1:26" ht="15" customHeight="1" x14ac:dyDescent="0.25">
      <c r="A40" s="488"/>
      <c r="B40" s="465" t="s">
        <v>31</v>
      </c>
      <c r="C40" s="466" t="s">
        <v>32</v>
      </c>
      <c r="D40" s="467"/>
      <c r="E40" s="467"/>
      <c r="F40" s="469"/>
      <c r="G40" s="469"/>
      <c r="H40" s="469"/>
      <c r="I40" s="469"/>
      <c r="J40" s="469"/>
    </row>
    <row r="41" spans="1:26" s="493" customFormat="1" x14ac:dyDescent="0.2">
      <c r="A41" s="490"/>
      <c r="B41" s="491" t="s">
        <v>33</v>
      </c>
      <c r="C41" s="471" t="s">
        <v>360</v>
      </c>
      <c r="D41" s="492">
        <v>14850</v>
      </c>
      <c r="E41" s="471" t="s">
        <v>361</v>
      </c>
      <c r="F41" s="492">
        <v>14850</v>
      </c>
      <c r="G41" s="473" t="s">
        <v>362</v>
      </c>
      <c r="H41" s="473" t="s">
        <v>363</v>
      </c>
      <c r="I41" s="474">
        <v>4950</v>
      </c>
      <c r="J41" s="475" t="s">
        <v>364</v>
      </c>
      <c r="K41" s="476">
        <f>F41-I41-I42-I43</f>
        <v>3300</v>
      </c>
    </row>
    <row r="42" spans="1:26" s="493" customFormat="1" x14ac:dyDescent="0.2">
      <c r="A42" s="490"/>
      <c r="B42" s="494"/>
      <c r="C42" s="478"/>
      <c r="D42" s="495"/>
      <c r="E42" s="478"/>
      <c r="F42" s="495"/>
      <c r="G42" s="480"/>
      <c r="H42" s="480"/>
      <c r="I42" s="474">
        <v>3300</v>
      </c>
      <c r="J42" s="475" t="s">
        <v>365</v>
      </c>
      <c r="K42" s="496"/>
    </row>
    <row r="43" spans="1:26" s="493" customFormat="1" x14ac:dyDescent="0.2">
      <c r="A43" s="490"/>
      <c r="B43" s="497"/>
      <c r="C43" s="487"/>
      <c r="D43" s="498"/>
      <c r="E43" s="487"/>
      <c r="F43" s="498"/>
      <c r="G43" s="484"/>
      <c r="H43" s="484"/>
      <c r="I43" s="474">
        <v>3300</v>
      </c>
      <c r="J43" s="475" t="s">
        <v>366</v>
      </c>
      <c r="K43" s="496"/>
    </row>
    <row r="44" spans="1:26" s="493" customFormat="1" ht="13.9" customHeight="1" x14ac:dyDescent="0.2">
      <c r="A44" s="490"/>
      <c r="B44" s="491" t="s">
        <v>367</v>
      </c>
      <c r="C44" s="499" t="s">
        <v>368</v>
      </c>
      <c r="D44" s="492">
        <v>50050</v>
      </c>
      <c r="E44" s="471" t="s">
        <v>361</v>
      </c>
      <c r="F44" s="492">
        <v>50050</v>
      </c>
      <c r="G44" s="473" t="s">
        <v>362</v>
      </c>
      <c r="H44" s="473" t="s">
        <v>363</v>
      </c>
      <c r="I44" s="474">
        <v>7700</v>
      </c>
      <c r="J44" s="475" t="s">
        <v>369</v>
      </c>
      <c r="K44" s="496">
        <f>F44-I44-I45-I46-I47-I48-I49-I50</f>
        <v>29150</v>
      </c>
    </row>
    <row r="45" spans="1:26" s="493" customFormat="1" x14ac:dyDescent="0.2">
      <c r="A45" s="490"/>
      <c r="B45" s="494"/>
      <c r="C45" s="499" t="s">
        <v>370</v>
      </c>
      <c r="D45" s="495"/>
      <c r="E45" s="478"/>
      <c r="F45" s="495"/>
      <c r="G45" s="480"/>
      <c r="H45" s="480"/>
      <c r="I45" s="474">
        <v>2200</v>
      </c>
      <c r="J45" s="475" t="s">
        <v>371</v>
      </c>
      <c r="K45" s="496"/>
    </row>
    <row r="46" spans="1:26" s="493" customFormat="1" x14ac:dyDescent="0.2">
      <c r="A46" s="490"/>
      <c r="B46" s="494"/>
      <c r="C46" s="499" t="s">
        <v>372</v>
      </c>
      <c r="D46" s="495"/>
      <c r="E46" s="478"/>
      <c r="F46" s="495"/>
      <c r="G46" s="480"/>
      <c r="H46" s="480"/>
      <c r="I46" s="474">
        <v>2200</v>
      </c>
      <c r="J46" s="475" t="s">
        <v>373</v>
      </c>
      <c r="K46" s="496"/>
    </row>
    <row r="47" spans="1:26" s="493" customFormat="1" x14ac:dyDescent="0.2">
      <c r="A47" s="490"/>
      <c r="B47" s="494"/>
      <c r="C47" s="499" t="s">
        <v>374</v>
      </c>
      <c r="D47" s="495"/>
      <c r="E47" s="478"/>
      <c r="F47" s="495"/>
      <c r="G47" s="480"/>
      <c r="H47" s="480"/>
      <c r="I47" s="474">
        <v>2200</v>
      </c>
      <c r="J47" s="475" t="s">
        <v>375</v>
      </c>
      <c r="K47" s="496"/>
    </row>
    <row r="48" spans="1:26" s="493" customFormat="1" x14ac:dyDescent="0.2">
      <c r="A48" s="490"/>
      <c r="B48" s="494"/>
      <c r="C48" s="499" t="s">
        <v>376</v>
      </c>
      <c r="D48" s="495"/>
      <c r="E48" s="478"/>
      <c r="F48" s="495"/>
      <c r="G48" s="480"/>
      <c r="H48" s="480"/>
      <c r="I48" s="474">
        <v>2200</v>
      </c>
      <c r="J48" s="475" t="s">
        <v>377</v>
      </c>
      <c r="K48" s="496"/>
    </row>
    <row r="49" spans="1:11" s="493" customFormat="1" x14ac:dyDescent="0.2">
      <c r="A49" s="490"/>
      <c r="B49" s="494"/>
      <c r="C49" s="499" t="s">
        <v>378</v>
      </c>
      <c r="D49" s="495"/>
      <c r="E49" s="478"/>
      <c r="F49" s="495"/>
      <c r="G49" s="480"/>
      <c r="H49" s="480"/>
      <c r="I49" s="474">
        <v>2200</v>
      </c>
      <c r="J49" s="475" t="s">
        <v>379</v>
      </c>
      <c r="K49" s="496"/>
    </row>
    <row r="50" spans="1:11" s="493" customFormat="1" x14ac:dyDescent="0.2">
      <c r="A50" s="490"/>
      <c r="B50" s="497"/>
      <c r="C50" s="499" t="s">
        <v>370</v>
      </c>
      <c r="D50" s="498"/>
      <c r="E50" s="487"/>
      <c r="F50" s="498"/>
      <c r="G50" s="484"/>
      <c r="H50" s="484"/>
      <c r="I50" s="474">
        <v>2200</v>
      </c>
      <c r="J50" s="475" t="s">
        <v>380</v>
      </c>
      <c r="K50" s="496"/>
    </row>
    <row r="51" spans="1:11" s="493" customFormat="1" ht="15" customHeight="1" x14ac:dyDescent="0.25">
      <c r="A51" s="490"/>
      <c r="B51" s="465" t="s">
        <v>218</v>
      </c>
      <c r="C51" s="466" t="s">
        <v>185</v>
      </c>
      <c r="D51" s="467"/>
      <c r="E51" s="467"/>
      <c r="F51" s="467"/>
      <c r="G51" s="468"/>
      <c r="H51" s="469"/>
      <c r="I51" s="469"/>
      <c r="J51" s="469"/>
      <c r="K51" s="496"/>
    </row>
    <row r="52" spans="1:11" ht="15" customHeight="1" x14ac:dyDescent="0.25">
      <c r="A52" s="488"/>
      <c r="B52" s="465" t="s">
        <v>92</v>
      </c>
      <c r="C52" s="500" t="s">
        <v>93</v>
      </c>
      <c r="D52" s="501"/>
      <c r="E52" s="469"/>
      <c r="F52" s="469"/>
      <c r="G52" s="469"/>
      <c r="H52" s="469"/>
      <c r="I52" s="469"/>
      <c r="J52" s="469"/>
      <c r="K52" s="489"/>
    </row>
    <row r="53" spans="1:11" s="493" customFormat="1" ht="45" x14ac:dyDescent="0.2">
      <c r="A53" s="490"/>
      <c r="B53" s="502" t="s">
        <v>94</v>
      </c>
      <c r="C53" s="499" t="s">
        <v>381</v>
      </c>
      <c r="D53" s="503">
        <v>69750</v>
      </c>
      <c r="E53" s="504" t="s">
        <v>382</v>
      </c>
      <c r="F53" s="503">
        <v>69750</v>
      </c>
      <c r="G53" s="499" t="s">
        <v>383</v>
      </c>
      <c r="H53" s="505" t="s">
        <v>384</v>
      </c>
      <c r="I53" s="506">
        <v>69750</v>
      </c>
      <c r="J53" s="505" t="s">
        <v>385</v>
      </c>
      <c r="K53" s="496">
        <f>F53-I53</f>
        <v>0</v>
      </c>
    </row>
    <row r="54" spans="1:11" ht="15" customHeight="1" x14ac:dyDescent="0.25">
      <c r="A54" s="488"/>
      <c r="B54" s="465" t="s">
        <v>219</v>
      </c>
      <c r="C54" s="466" t="s">
        <v>103</v>
      </c>
      <c r="D54" s="467"/>
      <c r="E54" s="467"/>
      <c r="F54" s="467"/>
      <c r="G54" s="468"/>
      <c r="H54" s="507"/>
      <c r="I54" s="507"/>
      <c r="J54" s="507"/>
      <c r="K54" s="489"/>
    </row>
    <row r="55" spans="1:11" ht="15" customHeight="1" x14ac:dyDescent="0.25">
      <c r="A55" s="488"/>
      <c r="B55" s="465" t="s">
        <v>108</v>
      </c>
      <c r="C55" s="466" t="s">
        <v>386</v>
      </c>
      <c r="D55" s="467"/>
      <c r="E55" s="468"/>
      <c r="F55" s="469"/>
      <c r="G55" s="469"/>
      <c r="H55" s="469"/>
      <c r="I55" s="469"/>
      <c r="J55" s="469"/>
      <c r="K55" s="489"/>
    </row>
    <row r="56" spans="1:11" s="493" customFormat="1" ht="42" customHeight="1" x14ac:dyDescent="0.2">
      <c r="A56" s="490"/>
      <c r="B56" s="502" t="s">
        <v>110</v>
      </c>
      <c r="C56" s="499" t="s">
        <v>256</v>
      </c>
      <c r="D56" s="503">
        <v>1800</v>
      </c>
      <c r="E56" s="504" t="s">
        <v>387</v>
      </c>
      <c r="F56" s="503">
        <v>1800</v>
      </c>
      <c r="G56" s="499" t="s">
        <v>388</v>
      </c>
      <c r="H56" s="505" t="s">
        <v>389</v>
      </c>
      <c r="I56" s="506">
        <v>1800</v>
      </c>
      <c r="J56" s="505" t="s">
        <v>390</v>
      </c>
      <c r="K56" s="496">
        <f>F56-I56</f>
        <v>0</v>
      </c>
    </row>
    <row r="57" spans="1:11" s="493" customFormat="1" x14ac:dyDescent="0.25">
      <c r="A57" s="490"/>
      <c r="B57" s="465" t="s">
        <v>111</v>
      </c>
      <c r="C57" s="466" t="s">
        <v>112</v>
      </c>
      <c r="D57" s="467"/>
      <c r="E57" s="468"/>
      <c r="F57" s="469"/>
      <c r="G57" s="469"/>
      <c r="H57" s="469"/>
      <c r="I57" s="469"/>
      <c r="J57" s="469"/>
      <c r="K57" s="508"/>
    </row>
    <row r="58" spans="1:11" s="493" customFormat="1" ht="45" x14ac:dyDescent="0.2">
      <c r="A58" s="490"/>
      <c r="B58" s="502" t="s">
        <v>113</v>
      </c>
      <c r="C58" s="499" t="s">
        <v>257</v>
      </c>
      <c r="D58" s="503">
        <v>720</v>
      </c>
      <c r="E58" s="504" t="s">
        <v>391</v>
      </c>
      <c r="F58" s="503">
        <v>660</v>
      </c>
      <c r="G58" s="499" t="s">
        <v>392</v>
      </c>
      <c r="H58" s="505" t="s">
        <v>393</v>
      </c>
      <c r="I58" s="506">
        <v>660</v>
      </c>
      <c r="J58" s="505" t="s">
        <v>394</v>
      </c>
      <c r="K58" s="496">
        <f>F58-I58</f>
        <v>0</v>
      </c>
    </row>
    <row r="59" spans="1:11" s="493" customFormat="1" ht="30" x14ac:dyDescent="0.2">
      <c r="A59" s="490"/>
      <c r="B59" s="491" t="s">
        <v>114</v>
      </c>
      <c r="C59" s="471" t="s">
        <v>258</v>
      </c>
      <c r="D59" s="492">
        <v>5000</v>
      </c>
      <c r="E59" s="504" t="s">
        <v>391</v>
      </c>
      <c r="F59" s="503">
        <v>2324</v>
      </c>
      <c r="G59" s="499" t="s">
        <v>395</v>
      </c>
      <c r="H59" s="505" t="s">
        <v>396</v>
      </c>
      <c r="I59" s="506">
        <v>2324</v>
      </c>
      <c r="J59" s="505" t="s">
        <v>397</v>
      </c>
      <c r="K59" s="496">
        <f>F59-I59</f>
        <v>0</v>
      </c>
    </row>
    <row r="60" spans="1:11" s="493" customFormat="1" ht="45" x14ac:dyDescent="0.2">
      <c r="A60" s="490"/>
      <c r="B60" s="494"/>
      <c r="C60" s="478"/>
      <c r="D60" s="495"/>
      <c r="E60" s="504" t="s">
        <v>398</v>
      </c>
      <c r="F60" s="503">
        <v>1269.5</v>
      </c>
      <c r="G60" s="499" t="s">
        <v>399</v>
      </c>
      <c r="H60" s="505" t="s">
        <v>400</v>
      </c>
      <c r="I60" s="506">
        <v>1269.5</v>
      </c>
      <c r="J60" s="505" t="s">
        <v>401</v>
      </c>
      <c r="K60" s="496">
        <f>F60-I60</f>
        <v>0</v>
      </c>
    </row>
    <row r="61" spans="1:11" s="493" customFormat="1" ht="30" x14ac:dyDescent="0.2">
      <c r="A61" s="490"/>
      <c r="B61" s="497"/>
      <c r="C61" s="487"/>
      <c r="D61" s="498"/>
      <c r="E61" s="504" t="s">
        <v>391</v>
      </c>
      <c r="F61" s="503">
        <v>1258</v>
      </c>
      <c r="G61" s="499" t="s">
        <v>402</v>
      </c>
      <c r="H61" s="505" t="s">
        <v>403</v>
      </c>
      <c r="I61" s="506">
        <v>1258</v>
      </c>
      <c r="J61" s="505" t="s">
        <v>404</v>
      </c>
      <c r="K61" s="496">
        <f>F61-I61</f>
        <v>0</v>
      </c>
    </row>
    <row r="62" spans="1:11" s="493" customFormat="1" ht="30" x14ac:dyDescent="0.2">
      <c r="A62" s="490"/>
      <c r="B62" s="502" t="s">
        <v>115</v>
      </c>
      <c r="C62" s="499" t="s">
        <v>260</v>
      </c>
      <c r="D62" s="503">
        <v>1250</v>
      </c>
      <c r="E62" s="504" t="s">
        <v>405</v>
      </c>
      <c r="F62" s="503">
        <v>1190</v>
      </c>
      <c r="G62" s="499" t="s">
        <v>406</v>
      </c>
      <c r="H62" s="505" t="s">
        <v>407</v>
      </c>
      <c r="I62" s="506">
        <v>1190</v>
      </c>
      <c r="J62" s="505" t="s">
        <v>408</v>
      </c>
      <c r="K62" s="496">
        <f>F62-I62</f>
        <v>0</v>
      </c>
    </row>
    <row r="63" spans="1:11" s="493" customFormat="1" ht="45" x14ac:dyDescent="0.2">
      <c r="A63" s="490"/>
      <c r="B63" s="502" t="s">
        <v>264</v>
      </c>
      <c r="C63" s="499" t="s">
        <v>261</v>
      </c>
      <c r="D63" s="503">
        <v>2200</v>
      </c>
      <c r="E63" s="504" t="s">
        <v>387</v>
      </c>
      <c r="F63" s="503">
        <v>2200</v>
      </c>
      <c r="G63" s="499" t="s">
        <v>388</v>
      </c>
      <c r="H63" s="505" t="s">
        <v>389</v>
      </c>
      <c r="I63" s="506">
        <v>2200</v>
      </c>
      <c r="J63" s="505" t="s">
        <v>390</v>
      </c>
      <c r="K63" s="496">
        <f>F63-I63</f>
        <v>0</v>
      </c>
    </row>
    <row r="64" spans="1:11" s="493" customFormat="1" ht="30" x14ac:dyDescent="0.2">
      <c r="A64" s="490"/>
      <c r="B64" s="502" t="s">
        <v>265</v>
      </c>
      <c r="C64" s="499" t="s">
        <v>262</v>
      </c>
      <c r="D64" s="503">
        <v>2500</v>
      </c>
      <c r="E64" s="504" t="s">
        <v>405</v>
      </c>
      <c r="F64" s="503">
        <v>2500</v>
      </c>
      <c r="G64" s="499" t="s">
        <v>409</v>
      </c>
      <c r="H64" s="505" t="s">
        <v>410</v>
      </c>
      <c r="I64" s="506">
        <v>2500</v>
      </c>
      <c r="J64" s="505" t="s">
        <v>411</v>
      </c>
      <c r="K64" s="496">
        <f>F64-I64</f>
        <v>0</v>
      </c>
    </row>
    <row r="65" spans="1:11" s="493" customFormat="1" ht="30" x14ac:dyDescent="0.2">
      <c r="A65" s="490"/>
      <c r="B65" s="502" t="s">
        <v>266</v>
      </c>
      <c r="C65" s="499" t="s">
        <v>412</v>
      </c>
      <c r="D65" s="503">
        <v>2100</v>
      </c>
      <c r="E65" s="504" t="s">
        <v>405</v>
      </c>
      <c r="F65" s="503">
        <v>1014</v>
      </c>
      <c r="G65" s="499" t="s">
        <v>413</v>
      </c>
      <c r="H65" s="505" t="s">
        <v>414</v>
      </c>
      <c r="I65" s="506">
        <v>1014</v>
      </c>
      <c r="J65" s="505" t="s">
        <v>415</v>
      </c>
      <c r="K65" s="496">
        <f>F65-I65</f>
        <v>0</v>
      </c>
    </row>
    <row r="66" spans="1:11" s="493" customFormat="1" x14ac:dyDescent="0.25">
      <c r="A66" s="490"/>
      <c r="B66" s="465">
        <v>7</v>
      </c>
      <c r="C66" s="466" t="s">
        <v>117</v>
      </c>
      <c r="D66" s="467"/>
      <c r="E66" s="467"/>
      <c r="F66" s="467"/>
      <c r="G66" s="468"/>
      <c r="H66" s="469"/>
      <c r="I66" s="469"/>
      <c r="J66" s="469"/>
      <c r="K66" s="508"/>
    </row>
    <row r="67" spans="1:11" s="493" customFormat="1" x14ac:dyDescent="0.2">
      <c r="A67" s="490"/>
      <c r="B67" s="491" t="s">
        <v>118</v>
      </c>
      <c r="C67" s="509" t="s">
        <v>267</v>
      </c>
      <c r="D67" s="510">
        <v>14000</v>
      </c>
      <c r="E67" s="511" t="s">
        <v>416</v>
      </c>
      <c r="F67" s="492">
        <v>26000</v>
      </c>
      <c r="G67" s="471" t="s">
        <v>417</v>
      </c>
      <c r="H67" s="473" t="s">
        <v>418</v>
      </c>
      <c r="I67" s="506">
        <v>8000</v>
      </c>
      <c r="J67" s="505" t="s">
        <v>419</v>
      </c>
      <c r="K67" s="496">
        <f>F67-I67-I68</f>
        <v>0</v>
      </c>
    </row>
    <row r="68" spans="1:11" s="493" customFormat="1" x14ac:dyDescent="0.2">
      <c r="A68" s="490"/>
      <c r="B68" s="497"/>
      <c r="C68" s="512"/>
      <c r="D68" s="513"/>
      <c r="E68" s="514"/>
      <c r="F68" s="498"/>
      <c r="G68" s="487"/>
      <c r="H68" s="484"/>
      <c r="I68" s="515">
        <v>18000</v>
      </c>
      <c r="J68" s="505" t="s">
        <v>420</v>
      </c>
      <c r="K68" s="508"/>
    </row>
    <row r="69" spans="1:11" s="493" customFormat="1" x14ac:dyDescent="0.2">
      <c r="A69" s="490"/>
      <c r="B69" s="502" t="s">
        <v>119</v>
      </c>
      <c r="C69" s="499" t="s">
        <v>268</v>
      </c>
      <c r="D69" s="516">
        <v>3000</v>
      </c>
      <c r="E69" s="517" t="s">
        <v>421</v>
      </c>
      <c r="F69" s="503">
        <v>3850</v>
      </c>
      <c r="G69" s="471" t="s">
        <v>422</v>
      </c>
      <c r="H69" s="473" t="s">
        <v>423</v>
      </c>
      <c r="I69" s="472">
        <v>5800</v>
      </c>
      <c r="J69" s="473" t="s">
        <v>424</v>
      </c>
      <c r="K69" s="496">
        <f>F69+F70+F71-I69</f>
        <v>0</v>
      </c>
    </row>
    <row r="70" spans="1:11" s="493" customFormat="1" x14ac:dyDescent="0.2">
      <c r="A70" s="490"/>
      <c r="B70" s="502" t="s">
        <v>120</v>
      </c>
      <c r="C70" s="499" t="s">
        <v>269</v>
      </c>
      <c r="D70" s="516">
        <v>1200</v>
      </c>
      <c r="E70" s="518"/>
      <c r="F70" s="503">
        <v>1200</v>
      </c>
      <c r="G70" s="478"/>
      <c r="H70" s="480"/>
      <c r="I70" s="479"/>
      <c r="J70" s="480"/>
      <c r="K70" s="508"/>
    </row>
    <row r="71" spans="1:11" s="493" customFormat="1" x14ac:dyDescent="0.2">
      <c r="A71" s="490"/>
      <c r="B71" s="502" t="s">
        <v>124</v>
      </c>
      <c r="C71" s="499" t="s">
        <v>125</v>
      </c>
      <c r="D71" s="516">
        <v>750</v>
      </c>
      <c r="E71" s="519"/>
      <c r="F71" s="503">
        <v>750</v>
      </c>
      <c r="G71" s="487"/>
      <c r="H71" s="484"/>
      <c r="I71" s="483"/>
      <c r="J71" s="484"/>
      <c r="K71" s="508"/>
    </row>
    <row r="72" spans="1:11" s="493" customFormat="1" ht="30" x14ac:dyDescent="0.2">
      <c r="A72" s="490"/>
      <c r="B72" s="502" t="s">
        <v>121</v>
      </c>
      <c r="C72" s="499" t="s">
        <v>270</v>
      </c>
      <c r="D72" s="516">
        <v>3500</v>
      </c>
      <c r="E72" s="504" t="s">
        <v>425</v>
      </c>
      <c r="F72" s="503">
        <v>2377</v>
      </c>
      <c r="G72" s="499" t="s">
        <v>426</v>
      </c>
      <c r="H72" s="505" t="s">
        <v>427</v>
      </c>
      <c r="I72" s="506">
        <v>2377</v>
      </c>
      <c r="J72" s="505" t="s">
        <v>428</v>
      </c>
      <c r="K72" s="496">
        <f>F72-I72</f>
        <v>0</v>
      </c>
    </row>
    <row r="73" spans="1:11" s="493" customFormat="1" x14ac:dyDescent="0.2">
      <c r="A73" s="490"/>
      <c r="B73" s="502" t="s">
        <v>126</v>
      </c>
      <c r="C73" s="499" t="s">
        <v>271</v>
      </c>
      <c r="D73" s="516">
        <v>4500</v>
      </c>
      <c r="E73" s="517" t="s">
        <v>429</v>
      </c>
      <c r="F73" s="520">
        <v>3000</v>
      </c>
      <c r="G73" s="471" t="s">
        <v>430</v>
      </c>
      <c r="H73" s="473" t="s">
        <v>431</v>
      </c>
      <c r="I73" s="472">
        <v>4700</v>
      </c>
      <c r="J73" s="473" t="s">
        <v>432</v>
      </c>
      <c r="K73" s="496">
        <f>F73+F74-I73</f>
        <v>0</v>
      </c>
    </row>
    <row r="74" spans="1:11" s="493" customFormat="1" ht="30" x14ac:dyDescent="0.2">
      <c r="A74" s="490"/>
      <c r="B74" s="502" t="s">
        <v>127</v>
      </c>
      <c r="C74" s="499" t="s">
        <v>272</v>
      </c>
      <c r="D74" s="516">
        <v>2000</v>
      </c>
      <c r="E74" s="519"/>
      <c r="F74" s="521">
        <v>1700</v>
      </c>
      <c r="G74" s="487"/>
      <c r="H74" s="484"/>
      <c r="I74" s="483"/>
      <c r="J74" s="484"/>
      <c r="K74" s="508"/>
    </row>
    <row r="75" spans="1:11" s="493" customFormat="1" ht="15.75" thickBot="1" x14ac:dyDescent="0.3">
      <c r="A75" s="490"/>
      <c r="B75" s="465">
        <v>9</v>
      </c>
      <c r="C75" s="522" t="s">
        <v>137</v>
      </c>
      <c r="D75" s="523"/>
      <c r="E75" s="523"/>
      <c r="F75" s="523"/>
      <c r="G75" s="524"/>
      <c r="H75" s="469"/>
      <c r="I75" s="469"/>
      <c r="J75" s="469"/>
      <c r="K75" s="508"/>
    </row>
    <row r="76" spans="1:11" s="493" customFormat="1" ht="30" x14ac:dyDescent="0.2">
      <c r="A76" s="490"/>
      <c r="B76" s="502" t="s">
        <v>433</v>
      </c>
      <c r="C76" s="475" t="s">
        <v>273</v>
      </c>
      <c r="D76" s="525">
        <v>9000</v>
      </c>
      <c r="E76" s="504" t="s">
        <v>434</v>
      </c>
      <c r="F76" s="503">
        <v>9000</v>
      </c>
      <c r="G76" s="499" t="s">
        <v>435</v>
      </c>
      <c r="H76" s="505" t="s">
        <v>436</v>
      </c>
      <c r="I76" s="506">
        <v>9000</v>
      </c>
      <c r="J76" s="505" t="s">
        <v>437</v>
      </c>
      <c r="K76" s="496">
        <f>F76-I76</f>
        <v>0</v>
      </c>
    </row>
    <row r="77" spans="1:11" s="493" customFormat="1" ht="30" x14ac:dyDescent="0.2">
      <c r="A77" s="490"/>
      <c r="B77" s="502" t="s">
        <v>438</v>
      </c>
      <c r="C77" s="475" t="s">
        <v>275</v>
      </c>
      <c r="D77" s="516">
        <v>30000</v>
      </c>
      <c r="E77" s="504" t="s">
        <v>439</v>
      </c>
      <c r="F77" s="503">
        <v>40000</v>
      </c>
      <c r="G77" s="499" t="s">
        <v>440</v>
      </c>
      <c r="H77" s="505" t="s">
        <v>441</v>
      </c>
      <c r="I77" s="506"/>
      <c r="J77" s="505"/>
      <c r="K77" s="496">
        <f>F77-I77</f>
        <v>40000</v>
      </c>
    </row>
    <row r="78" spans="1:11" x14ac:dyDescent="0.25">
      <c r="A78" s="488"/>
      <c r="B78" s="491" t="s">
        <v>442</v>
      </c>
      <c r="C78" s="526" t="s">
        <v>138</v>
      </c>
      <c r="D78" s="527">
        <v>31250</v>
      </c>
      <c r="E78" s="471" t="s">
        <v>443</v>
      </c>
      <c r="F78" s="492">
        <v>31250</v>
      </c>
      <c r="G78" s="471" t="s">
        <v>444</v>
      </c>
      <c r="H78" s="473" t="s">
        <v>445</v>
      </c>
      <c r="I78" s="506">
        <v>15000</v>
      </c>
      <c r="J78" s="505" t="s">
        <v>446</v>
      </c>
      <c r="K78" s="489">
        <f>F78-I78-I79</f>
        <v>6250</v>
      </c>
    </row>
    <row r="79" spans="1:11" s="493" customFormat="1" x14ac:dyDescent="0.2">
      <c r="A79" s="490"/>
      <c r="B79" s="497"/>
      <c r="C79" s="526"/>
      <c r="D79" s="528"/>
      <c r="E79" s="487"/>
      <c r="F79" s="498"/>
      <c r="G79" s="487"/>
      <c r="H79" s="484"/>
      <c r="I79" s="506">
        <v>10000</v>
      </c>
      <c r="J79" s="505" t="s">
        <v>447</v>
      </c>
      <c r="K79" s="508"/>
    </row>
    <row r="80" spans="1:11" s="493" customFormat="1" x14ac:dyDescent="0.25">
      <c r="A80" s="490"/>
      <c r="B80" s="465">
        <v>13</v>
      </c>
      <c r="C80" s="466" t="s">
        <v>152</v>
      </c>
      <c r="D80" s="467"/>
      <c r="E80" s="467"/>
      <c r="F80" s="467"/>
      <c r="G80" s="468"/>
      <c r="H80" s="469"/>
      <c r="I80" s="469"/>
      <c r="J80" s="469"/>
      <c r="K80" s="508"/>
    </row>
    <row r="81" spans="1:11" s="493" customFormat="1" x14ac:dyDescent="0.25">
      <c r="A81" s="490"/>
      <c r="B81" s="465" t="s">
        <v>153</v>
      </c>
      <c r="C81" s="466" t="s">
        <v>154</v>
      </c>
      <c r="D81" s="467"/>
      <c r="E81" s="468"/>
      <c r="F81" s="469"/>
      <c r="G81" s="469"/>
      <c r="H81" s="469"/>
      <c r="I81" s="469"/>
      <c r="J81" s="469"/>
      <c r="K81" s="508"/>
    </row>
    <row r="82" spans="1:11" s="493" customFormat="1" ht="24.75" customHeight="1" x14ac:dyDescent="0.2">
      <c r="A82" s="490"/>
      <c r="B82" s="491" t="s">
        <v>155</v>
      </c>
      <c r="C82" s="473" t="s">
        <v>156</v>
      </c>
      <c r="D82" s="492">
        <v>24500</v>
      </c>
      <c r="E82" s="471" t="s">
        <v>448</v>
      </c>
      <c r="F82" s="492">
        <v>32000</v>
      </c>
      <c r="G82" s="471" t="s">
        <v>449</v>
      </c>
      <c r="H82" s="473" t="s">
        <v>450</v>
      </c>
      <c r="I82" s="506">
        <v>24500</v>
      </c>
      <c r="J82" s="505" t="s">
        <v>451</v>
      </c>
      <c r="K82" s="496">
        <f>F82-I82-I83</f>
        <v>0</v>
      </c>
    </row>
    <row r="83" spans="1:11" s="493" customFormat="1" ht="23.25" customHeight="1" x14ac:dyDescent="0.2">
      <c r="A83" s="490"/>
      <c r="B83" s="497"/>
      <c r="C83" s="484"/>
      <c r="D83" s="498"/>
      <c r="E83" s="487"/>
      <c r="F83" s="498"/>
      <c r="G83" s="487"/>
      <c r="H83" s="484"/>
      <c r="I83" s="506">
        <v>7500</v>
      </c>
      <c r="J83" s="505" t="s">
        <v>452</v>
      </c>
      <c r="K83" s="508"/>
    </row>
    <row r="84" spans="1:11" ht="12.75" customHeight="1" x14ac:dyDescent="0.25">
      <c r="A84" s="488"/>
      <c r="B84" s="465" t="s">
        <v>226</v>
      </c>
      <c r="C84" s="466" t="s">
        <v>152</v>
      </c>
      <c r="D84" s="467"/>
      <c r="E84" s="467"/>
      <c r="F84" s="467"/>
      <c r="G84" s="468"/>
      <c r="H84" s="469"/>
      <c r="I84" s="469"/>
      <c r="J84" s="469"/>
    </row>
    <row r="85" spans="1:11" x14ac:dyDescent="0.25">
      <c r="A85" s="488"/>
      <c r="B85" s="465" t="s">
        <v>168</v>
      </c>
      <c r="C85" s="529" t="s">
        <v>152</v>
      </c>
      <c r="D85" s="530"/>
      <c r="E85" s="531"/>
      <c r="F85" s="469"/>
      <c r="G85" s="469"/>
      <c r="H85" s="469"/>
      <c r="I85" s="469"/>
      <c r="J85" s="469"/>
    </row>
    <row r="86" spans="1:11" s="493" customFormat="1" ht="45" x14ac:dyDescent="0.2">
      <c r="A86" s="490"/>
      <c r="B86" s="502" t="s">
        <v>170</v>
      </c>
      <c r="C86" s="475" t="s">
        <v>453</v>
      </c>
      <c r="D86" s="516">
        <v>300</v>
      </c>
      <c r="E86" s="475" t="s">
        <v>454</v>
      </c>
      <c r="F86" s="506">
        <v>300</v>
      </c>
      <c r="G86" s="505" t="s">
        <v>455</v>
      </c>
      <c r="H86" s="505" t="s">
        <v>456</v>
      </c>
      <c r="I86" s="506">
        <v>300</v>
      </c>
      <c r="J86" s="505" t="s">
        <v>457</v>
      </c>
      <c r="K86" s="496">
        <f>F86-I86</f>
        <v>0</v>
      </c>
    </row>
    <row r="87" spans="1:11" s="493" customFormat="1" ht="45" x14ac:dyDescent="0.2">
      <c r="A87" s="490"/>
      <c r="B87" s="502" t="s">
        <v>172</v>
      </c>
      <c r="C87" s="475" t="s">
        <v>173</v>
      </c>
      <c r="D87" s="516">
        <v>750</v>
      </c>
      <c r="E87" s="475" t="s">
        <v>454</v>
      </c>
      <c r="F87" s="506">
        <v>750</v>
      </c>
      <c r="G87" s="505" t="s">
        <v>455</v>
      </c>
      <c r="H87" s="505" t="s">
        <v>456</v>
      </c>
      <c r="I87" s="506">
        <v>750</v>
      </c>
      <c r="J87" s="505" t="s">
        <v>457</v>
      </c>
      <c r="K87" s="496">
        <f>F87-I87</f>
        <v>0</v>
      </c>
    </row>
    <row r="88" spans="1:11" s="493" customFormat="1" ht="30" x14ac:dyDescent="0.2">
      <c r="A88" s="490"/>
      <c r="B88" s="491" t="s">
        <v>174</v>
      </c>
      <c r="C88" s="473" t="s">
        <v>276</v>
      </c>
      <c r="D88" s="532">
        <v>160000</v>
      </c>
      <c r="E88" s="533" t="s">
        <v>458</v>
      </c>
      <c r="F88" s="506">
        <v>53268</v>
      </c>
      <c r="G88" s="473" t="s">
        <v>459</v>
      </c>
      <c r="H88" s="505" t="s">
        <v>460</v>
      </c>
      <c r="I88" s="506">
        <v>53268</v>
      </c>
      <c r="J88" s="505" t="s">
        <v>461</v>
      </c>
      <c r="K88" s="496">
        <f>F88-I88</f>
        <v>0</v>
      </c>
    </row>
    <row r="89" spans="1:11" s="493" customFormat="1" ht="30" x14ac:dyDescent="0.2">
      <c r="A89" s="490"/>
      <c r="B89" s="494"/>
      <c r="C89" s="480"/>
      <c r="D89" s="534"/>
      <c r="E89" s="533"/>
      <c r="F89" s="506">
        <v>46212</v>
      </c>
      <c r="G89" s="480"/>
      <c r="H89" s="505" t="s">
        <v>462</v>
      </c>
      <c r="I89" s="506">
        <v>46212</v>
      </c>
      <c r="J89" s="505" t="s">
        <v>463</v>
      </c>
      <c r="K89" s="496">
        <f>F89-I89</f>
        <v>0</v>
      </c>
    </row>
    <row r="90" spans="1:11" s="493" customFormat="1" x14ac:dyDescent="0.2">
      <c r="A90" s="490"/>
      <c r="B90" s="494"/>
      <c r="C90" s="480"/>
      <c r="D90" s="534"/>
      <c r="E90" s="533"/>
      <c r="F90" s="472">
        <v>39732</v>
      </c>
      <c r="G90" s="480"/>
      <c r="H90" s="473" t="s">
        <v>464</v>
      </c>
      <c r="I90" s="506">
        <v>335</v>
      </c>
      <c r="J90" s="505" t="s">
        <v>465</v>
      </c>
      <c r="K90" s="496">
        <f>F90-I90-I91-I92-I93-I94-I95-I96-I97-I98-I99-I100-I101-I102</f>
        <v>0</v>
      </c>
    </row>
    <row r="91" spans="1:11" s="493" customFormat="1" x14ac:dyDescent="0.2">
      <c r="A91" s="490"/>
      <c r="B91" s="494"/>
      <c r="C91" s="480"/>
      <c r="D91" s="534"/>
      <c r="E91" s="533"/>
      <c r="F91" s="479"/>
      <c r="G91" s="480"/>
      <c r="H91" s="480"/>
      <c r="I91" s="506">
        <v>2078</v>
      </c>
      <c r="J91" s="505" t="s">
        <v>466</v>
      </c>
      <c r="K91" s="508"/>
    </row>
    <row r="92" spans="1:11" s="493" customFormat="1" x14ac:dyDescent="0.2">
      <c r="A92" s="490"/>
      <c r="B92" s="494"/>
      <c r="C92" s="480"/>
      <c r="D92" s="534"/>
      <c r="E92" s="533"/>
      <c r="F92" s="479"/>
      <c r="G92" s="480"/>
      <c r="H92" s="480"/>
      <c r="I92" s="506">
        <v>4122</v>
      </c>
      <c r="J92" s="505" t="s">
        <v>467</v>
      </c>
      <c r="K92" s="508"/>
    </row>
    <row r="93" spans="1:11" s="493" customFormat="1" x14ac:dyDescent="0.2">
      <c r="A93" s="490"/>
      <c r="B93" s="494"/>
      <c r="C93" s="480"/>
      <c r="D93" s="534"/>
      <c r="E93" s="533"/>
      <c r="F93" s="479"/>
      <c r="G93" s="480"/>
      <c r="H93" s="480"/>
      <c r="I93" s="506">
        <v>9592</v>
      </c>
      <c r="J93" s="505" t="s">
        <v>468</v>
      </c>
      <c r="K93" s="508"/>
    </row>
    <row r="94" spans="1:11" s="493" customFormat="1" x14ac:dyDescent="0.2">
      <c r="A94" s="490"/>
      <c r="B94" s="494"/>
      <c r="C94" s="480"/>
      <c r="D94" s="534"/>
      <c r="E94" s="533"/>
      <c r="F94" s="479"/>
      <c r="G94" s="480"/>
      <c r="H94" s="480"/>
      <c r="I94" s="506">
        <v>830</v>
      </c>
      <c r="J94" s="505" t="s">
        <v>469</v>
      </c>
      <c r="K94" s="508"/>
    </row>
    <row r="95" spans="1:11" s="493" customFormat="1" x14ac:dyDescent="0.2">
      <c r="A95" s="490"/>
      <c r="B95" s="494"/>
      <c r="C95" s="480"/>
      <c r="D95" s="534"/>
      <c r="E95" s="533"/>
      <c r="F95" s="479"/>
      <c r="G95" s="480"/>
      <c r="H95" s="480"/>
      <c r="I95" s="506">
        <v>5438</v>
      </c>
      <c r="J95" s="505" t="s">
        <v>470</v>
      </c>
      <c r="K95" s="508"/>
    </row>
    <row r="96" spans="1:11" s="493" customFormat="1" x14ac:dyDescent="0.2">
      <c r="A96" s="490"/>
      <c r="B96" s="494"/>
      <c r="C96" s="480"/>
      <c r="D96" s="534"/>
      <c r="E96" s="533"/>
      <c r="F96" s="479"/>
      <c r="G96" s="480"/>
      <c r="H96" s="480"/>
      <c r="I96" s="506">
        <v>251</v>
      </c>
      <c r="J96" s="505" t="s">
        <v>471</v>
      </c>
      <c r="K96" s="508"/>
    </row>
    <row r="97" spans="1:26" s="493" customFormat="1" x14ac:dyDescent="0.2">
      <c r="A97" s="490"/>
      <c r="B97" s="494"/>
      <c r="C97" s="480"/>
      <c r="D97" s="534"/>
      <c r="E97" s="533"/>
      <c r="F97" s="479"/>
      <c r="G97" s="480"/>
      <c r="H97" s="480"/>
      <c r="I97" s="506">
        <v>2853</v>
      </c>
      <c r="J97" s="505" t="s">
        <v>472</v>
      </c>
      <c r="K97" s="508"/>
    </row>
    <row r="98" spans="1:26" s="493" customFormat="1" x14ac:dyDescent="0.2">
      <c r="A98" s="490"/>
      <c r="B98" s="494"/>
      <c r="C98" s="480"/>
      <c r="D98" s="534"/>
      <c r="E98" s="533"/>
      <c r="F98" s="479"/>
      <c r="G98" s="480"/>
      <c r="H98" s="480"/>
      <c r="I98" s="506">
        <v>602</v>
      </c>
      <c r="J98" s="505" t="s">
        <v>473</v>
      </c>
      <c r="K98" s="508"/>
    </row>
    <row r="99" spans="1:26" s="493" customFormat="1" x14ac:dyDescent="0.2">
      <c r="A99" s="490"/>
      <c r="B99" s="494"/>
      <c r="C99" s="480"/>
      <c r="D99" s="534"/>
      <c r="E99" s="533"/>
      <c r="F99" s="479"/>
      <c r="G99" s="480"/>
      <c r="H99" s="480"/>
      <c r="I99" s="506">
        <v>1838</v>
      </c>
      <c r="J99" s="505" t="s">
        <v>474</v>
      </c>
      <c r="K99" s="508"/>
    </row>
    <row r="100" spans="1:26" s="493" customFormat="1" x14ac:dyDescent="0.2">
      <c r="A100" s="490"/>
      <c r="B100" s="494"/>
      <c r="C100" s="480"/>
      <c r="D100" s="534"/>
      <c r="E100" s="533"/>
      <c r="F100" s="479"/>
      <c r="G100" s="480"/>
      <c r="H100" s="480"/>
      <c r="I100" s="506">
        <v>1666</v>
      </c>
      <c r="J100" s="505" t="s">
        <v>475</v>
      </c>
      <c r="K100" s="508"/>
    </row>
    <row r="101" spans="1:26" s="493" customFormat="1" x14ac:dyDescent="0.2">
      <c r="A101" s="490"/>
      <c r="B101" s="494"/>
      <c r="C101" s="480"/>
      <c r="D101" s="534"/>
      <c r="E101" s="533"/>
      <c r="F101" s="479"/>
      <c r="G101" s="480"/>
      <c r="H101" s="480"/>
      <c r="I101" s="506">
        <v>2703</v>
      </c>
      <c r="J101" s="505" t="s">
        <v>476</v>
      </c>
      <c r="K101" s="508"/>
    </row>
    <row r="102" spans="1:26" s="493" customFormat="1" x14ac:dyDescent="0.2">
      <c r="A102" s="490"/>
      <c r="B102" s="497"/>
      <c r="C102" s="484"/>
      <c r="D102" s="534"/>
      <c r="E102" s="533"/>
      <c r="F102" s="483"/>
      <c r="G102" s="484"/>
      <c r="H102" s="484"/>
      <c r="I102" s="506">
        <v>7424</v>
      </c>
      <c r="J102" s="505" t="s">
        <v>477</v>
      </c>
      <c r="K102" s="508"/>
    </row>
    <row r="103" spans="1:26" s="493" customFormat="1" ht="45.75" customHeight="1" x14ac:dyDescent="0.2">
      <c r="A103" s="490"/>
      <c r="B103" s="535" t="s">
        <v>175</v>
      </c>
      <c r="C103" s="536" t="s">
        <v>278</v>
      </c>
      <c r="D103" s="537">
        <v>45900</v>
      </c>
      <c r="E103" s="473" t="s">
        <v>478</v>
      </c>
      <c r="F103" s="472">
        <v>38400</v>
      </c>
      <c r="G103" s="538" t="s">
        <v>479</v>
      </c>
      <c r="H103" s="473" t="s">
        <v>480</v>
      </c>
      <c r="I103" s="506">
        <v>9600</v>
      </c>
      <c r="J103" s="505" t="s">
        <v>481</v>
      </c>
      <c r="K103" s="496">
        <f>F103-I103-I104</f>
        <v>0</v>
      </c>
    </row>
    <row r="104" spans="1:26" s="493" customFormat="1" ht="45.75" customHeight="1" x14ac:dyDescent="0.2">
      <c r="A104" s="539"/>
      <c r="B104" s="540"/>
      <c r="C104" s="541"/>
      <c r="D104" s="537"/>
      <c r="E104" s="542"/>
      <c r="F104" s="543"/>
      <c r="G104" s="544"/>
      <c r="H104" s="542"/>
      <c r="I104" s="506">
        <v>28800</v>
      </c>
      <c r="J104" s="505" t="s">
        <v>482</v>
      </c>
      <c r="K104" s="508"/>
    </row>
    <row r="105" spans="1:26" ht="15" customHeight="1" x14ac:dyDescent="0.25">
      <c r="A105" s="545"/>
      <c r="B105" s="546" t="s">
        <v>483</v>
      </c>
      <c r="C105" s="547"/>
      <c r="D105" s="548">
        <f>SUM(D10:D103)</f>
        <v>775870</v>
      </c>
      <c r="E105" s="549"/>
      <c r="F105" s="548">
        <f>SUM(F10:F103)</f>
        <v>773654.5</v>
      </c>
      <c r="G105" s="550"/>
      <c r="H105" s="550"/>
      <c r="I105" s="551">
        <f>SUM(I10:I104)</f>
        <v>547454.5</v>
      </c>
      <c r="J105" s="550"/>
      <c r="K105" s="551">
        <f>SUM(K10:K104)</f>
        <v>226200</v>
      </c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452"/>
    </row>
    <row r="106" spans="1:26" ht="15.75" customHeight="1" x14ac:dyDescent="0.25">
      <c r="A106" s="552"/>
      <c r="B106" s="552" t="s">
        <v>484</v>
      </c>
      <c r="C106" s="552"/>
      <c r="D106" s="553"/>
      <c r="E106" s="552"/>
      <c r="F106" s="553"/>
      <c r="G106" s="552"/>
      <c r="H106" s="552"/>
      <c r="I106" s="552"/>
      <c r="J106" s="552"/>
      <c r="K106" s="554"/>
      <c r="L106" s="552"/>
      <c r="M106" s="552"/>
      <c r="N106" s="552"/>
      <c r="O106" s="552"/>
      <c r="P106" s="552"/>
      <c r="Q106" s="552"/>
      <c r="R106" s="552"/>
      <c r="S106" s="552"/>
      <c r="T106" s="552"/>
      <c r="U106" s="552"/>
      <c r="V106" s="552"/>
      <c r="W106" s="552"/>
      <c r="X106" s="552"/>
      <c r="Y106" s="552"/>
      <c r="Z106" s="552"/>
    </row>
    <row r="107" spans="1:26" ht="15.75" customHeight="1" x14ac:dyDescent="0.25">
      <c r="A107" s="448"/>
      <c r="B107" s="448"/>
      <c r="C107" s="448"/>
      <c r="D107" s="449"/>
      <c r="E107" s="448"/>
      <c r="F107" s="449"/>
      <c r="G107" s="448"/>
      <c r="H107" s="448"/>
    </row>
    <row r="108" spans="1:26" ht="15.75" customHeight="1" x14ac:dyDescent="0.25">
      <c r="A108" s="448"/>
      <c r="B108" s="448"/>
      <c r="C108" s="448"/>
      <c r="D108" s="449"/>
      <c r="E108" s="448"/>
      <c r="F108" s="449"/>
      <c r="G108" s="448"/>
      <c r="H108" s="448"/>
    </row>
    <row r="109" spans="1:26" ht="15.75" customHeight="1" x14ac:dyDescent="0.3">
      <c r="A109" s="448"/>
      <c r="B109" s="448"/>
      <c r="C109" s="555" t="s">
        <v>485</v>
      </c>
      <c r="D109" s="556" t="s">
        <v>486</v>
      </c>
      <c r="E109" s="557" t="s">
        <v>487</v>
      </c>
      <c r="F109" s="449"/>
      <c r="G109" s="448"/>
      <c r="H109" s="448"/>
    </row>
    <row r="110" spans="1:26" ht="15.75" customHeight="1" x14ac:dyDescent="0.25">
      <c r="A110" s="448"/>
      <c r="B110" s="448"/>
      <c r="C110" s="448"/>
      <c r="D110" s="449"/>
      <c r="E110" s="448"/>
      <c r="F110" s="449"/>
      <c r="G110" s="448"/>
      <c r="H110" s="448"/>
    </row>
    <row r="111" spans="1:26" ht="15.75" customHeight="1" x14ac:dyDescent="0.25">
      <c r="A111" s="448"/>
      <c r="B111" s="448"/>
      <c r="C111" s="448"/>
      <c r="D111" s="449"/>
      <c r="E111" s="448"/>
      <c r="F111" s="449"/>
      <c r="G111" s="448"/>
      <c r="H111" s="448"/>
    </row>
    <row r="112" spans="1:26" ht="15.75" customHeight="1" x14ac:dyDescent="0.25">
      <c r="A112" s="448"/>
      <c r="B112" s="448"/>
      <c r="C112" s="448"/>
      <c r="D112" s="449"/>
      <c r="E112" s="448"/>
      <c r="F112" s="449"/>
      <c r="G112" s="448"/>
      <c r="H112" s="448"/>
    </row>
    <row r="113" spans="1:8" ht="15.75" customHeight="1" x14ac:dyDescent="0.25">
      <c r="A113" s="448"/>
      <c r="B113" s="448"/>
      <c r="C113" s="448"/>
      <c r="D113" s="449"/>
      <c r="E113" s="448"/>
      <c r="F113" s="449"/>
      <c r="G113" s="448"/>
      <c r="H113" s="448"/>
    </row>
    <row r="114" spans="1:8" ht="15.75" customHeight="1" x14ac:dyDescent="0.25">
      <c r="A114" s="448"/>
      <c r="B114" s="448"/>
      <c r="C114" s="448"/>
      <c r="D114" s="449"/>
      <c r="E114" s="448"/>
      <c r="F114" s="449"/>
      <c r="G114" s="448"/>
      <c r="H114" s="448"/>
    </row>
    <row r="115" spans="1:8" ht="15.75" customHeight="1" x14ac:dyDescent="0.25">
      <c r="A115" s="448"/>
      <c r="B115" s="448"/>
      <c r="C115" s="448"/>
      <c r="D115" s="449"/>
      <c r="E115" s="448"/>
      <c r="F115" s="449"/>
      <c r="G115" s="448"/>
      <c r="H115" s="448"/>
    </row>
    <row r="116" spans="1:8" ht="15.75" customHeight="1" x14ac:dyDescent="0.25">
      <c r="A116" s="448"/>
      <c r="B116" s="448"/>
      <c r="C116" s="448"/>
      <c r="D116" s="449"/>
      <c r="E116" s="448"/>
      <c r="F116" s="449"/>
      <c r="G116" s="448"/>
      <c r="H116" s="448"/>
    </row>
    <row r="117" spans="1:8" ht="15.75" customHeight="1" x14ac:dyDescent="0.25">
      <c r="A117" s="448"/>
      <c r="B117" s="448"/>
      <c r="C117" s="448"/>
      <c r="D117" s="449"/>
      <c r="E117" s="448"/>
      <c r="F117" s="449"/>
      <c r="G117" s="448"/>
      <c r="H117" s="448"/>
    </row>
    <row r="118" spans="1:8" ht="15.75" customHeight="1" x14ac:dyDescent="0.25">
      <c r="A118" s="448"/>
      <c r="B118" s="448"/>
      <c r="C118" s="448"/>
      <c r="D118" s="449"/>
      <c r="E118" s="448"/>
      <c r="F118" s="449"/>
      <c r="G118" s="448"/>
      <c r="H118" s="448"/>
    </row>
    <row r="119" spans="1:8" ht="15.75" customHeight="1" x14ac:dyDescent="0.25">
      <c r="A119" s="448"/>
      <c r="B119" s="448"/>
      <c r="C119" s="448"/>
      <c r="D119" s="449"/>
      <c r="E119" s="448"/>
      <c r="F119" s="449"/>
      <c r="G119" s="448"/>
      <c r="H119" s="448"/>
    </row>
    <row r="120" spans="1:8" ht="15.75" customHeight="1" x14ac:dyDescent="0.25">
      <c r="A120" s="448"/>
      <c r="B120" s="448"/>
      <c r="C120" s="448"/>
      <c r="D120" s="449"/>
      <c r="E120" s="448"/>
      <c r="F120" s="449"/>
      <c r="G120" s="448"/>
      <c r="H120" s="448"/>
    </row>
    <row r="121" spans="1:8" ht="15.75" customHeight="1" x14ac:dyDescent="0.25">
      <c r="A121" s="448"/>
      <c r="B121" s="448"/>
      <c r="C121" s="448"/>
      <c r="D121" s="449"/>
      <c r="E121" s="448"/>
      <c r="F121" s="449"/>
      <c r="G121" s="448"/>
      <c r="H121" s="448"/>
    </row>
    <row r="122" spans="1:8" ht="15.75" customHeight="1" x14ac:dyDescent="0.25">
      <c r="A122" s="448"/>
      <c r="B122" s="448"/>
      <c r="C122" s="448"/>
      <c r="D122" s="449"/>
      <c r="E122" s="448"/>
      <c r="F122" s="449"/>
      <c r="G122" s="448"/>
      <c r="H122" s="448"/>
    </row>
    <row r="123" spans="1:8" ht="15.75" customHeight="1" x14ac:dyDescent="0.25">
      <c r="A123" s="448"/>
      <c r="B123" s="448"/>
      <c r="C123" s="448"/>
      <c r="D123" s="449"/>
      <c r="E123" s="448"/>
      <c r="F123" s="449"/>
      <c r="G123" s="448"/>
      <c r="H123" s="448"/>
    </row>
    <row r="124" spans="1:8" ht="15.75" customHeight="1" x14ac:dyDescent="0.25">
      <c r="A124" s="448"/>
      <c r="B124" s="448"/>
      <c r="C124" s="448"/>
      <c r="D124" s="449"/>
      <c r="E124" s="448"/>
      <c r="F124" s="449"/>
      <c r="G124" s="448"/>
      <c r="H124" s="448"/>
    </row>
    <row r="125" spans="1:8" ht="15.75" customHeight="1" x14ac:dyDescent="0.25">
      <c r="A125" s="448"/>
      <c r="B125" s="448"/>
      <c r="C125" s="448"/>
      <c r="D125" s="449"/>
      <c r="E125" s="448"/>
      <c r="F125" s="449"/>
      <c r="G125" s="448"/>
      <c r="H125" s="448"/>
    </row>
    <row r="126" spans="1:8" ht="15.75" customHeight="1" x14ac:dyDescent="0.25">
      <c r="A126" s="448"/>
      <c r="B126" s="448"/>
      <c r="C126" s="448"/>
      <c r="D126" s="449"/>
      <c r="E126" s="448"/>
      <c r="F126" s="449"/>
      <c r="G126" s="448"/>
      <c r="H126" s="448"/>
    </row>
    <row r="127" spans="1:8" ht="15.75" customHeight="1" x14ac:dyDescent="0.25">
      <c r="A127" s="448"/>
      <c r="B127" s="448"/>
      <c r="C127" s="448"/>
      <c r="D127" s="449"/>
      <c r="E127" s="448"/>
      <c r="F127" s="449"/>
      <c r="G127" s="448"/>
      <c r="H127" s="448"/>
    </row>
    <row r="128" spans="1:8" ht="15.75" customHeight="1" x14ac:dyDescent="0.25">
      <c r="A128" s="448"/>
      <c r="B128" s="448"/>
      <c r="C128" s="448"/>
      <c r="D128" s="449"/>
      <c r="E128" s="448"/>
      <c r="F128" s="449"/>
      <c r="G128" s="448"/>
      <c r="H128" s="448"/>
    </row>
    <row r="129" spans="1:8" ht="15.75" customHeight="1" x14ac:dyDescent="0.25">
      <c r="A129" s="448"/>
      <c r="B129" s="448"/>
      <c r="C129" s="448"/>
      <c r="D129" s="449"/>
      <c r="E129" s="448"/>
      <c r="F129" s="449"/>
      <c r="G129" s="448"/>
      <c r="H129" s="448"/>
    </row>
    <row r="130" spans="1:8" ht="15.75" customHeight="1" x14ac:dyDescent="0.25">
      <c r="A130" s="448"/>
      <c r="B130" s="448"/>
      <c r="C130" s="448"/>
      <c r="D130" s="449"/>
      <c r="E130" s="448"/>
      <c r="F130" s="449"/>
      <c r="G130" s="448"/>
      <c r="H130" s="448"/>
    </row>
    <row r="131" spans="1:8" ht="15.75" customHeight="1" x14ac:dyDescent="0.25">
      <c r="A131" s="448"/>
      <c r="B131" s="448"/>
      <c r="C131" s="448"/>
      <c r="D131" s="449"/>
      <c r="E131" s="448"/>
      <c r="F131" s="449"/>
      <c r="G131" s="448"/>
      <c r="H131" s="448"/>
    </row>
    <row r="132" spans="1:8" ht="15.75" customHeight="1" x14ac:dyDescent="0.25">
      <c r="A132" s="448"/>
      <c r="B132" s="448"/>
      <c r="C132" s="448"/>
      <c r="D132" s="449"/>
      <c r="E132" s="448"/>
      <c r="F132" s="449"/>
      <c r="G132" s="448"/>
      <c r="H132" s="448"/>
    </row>
    <row r="133" spans="1:8" ht="15.75" customHeight="1" x14ac:dyDescent="0.25">
      <c r="A133" s="448"/>
      <c r="B133" s="448"/>
      <c r="C133" s="448"/>
      <c r="D133" s="449"/>
      <c r="E133" s="448"/>
      <c r="F133" s="449"/>
      <c r="G133" s="448"/>
      <c r="H133" s="448"/>
    </row>
    <row r="134" spans="1:8" ht="15.75" customHeight="1" x14ac:dyDescent="0.25">
      <c r="A134" s="448"/>
      <c r="B134" s="448"/>
      <c r="C134" s="448"/>
      <c r="D134" s="449"/>
      <c r="E134" s="448"/>
      <c r="F134" s="449"/>
      <c r="G134" s="448"/>
      <c r="H134" s="448"/>
    </row>
    <row r="135" spans="1:8" ht="15.75" customHeight="1" x14ac:dyDescent="0.25">
      <c r="A135" s="448"/>
      <c r="B135" s="448"/>
      <c r="C135" s="448"/>
      <c r="D135" s="449"/>
      <c r="E135" s="448"/>
      <c r="F135" s="449"/>
      <c r="G135" s="448"/>
      <c r="H135" s="448"/>
    </row>
    <row r="136" spans="1:8" ht="15.75" customHeight="1" x14ac:dyDescent="0.25">
      <c r="A136" s="448"/>
      <c r="B136" s="448"/>
      <c r="C136" s="448"/>
      <c r="D136" s="449"/>
      <c r="E136" s="448"/>
      <c r="F136" s="449"/>
      <c r="G136" s="448"/>
      <c r="H136" s="448"/>
    </row>
    <row r="137" spans="1:8" ht="15.75" customHeight="1" x14ac:dyDescent="0.25">
      <c r="A137" s="448"/>
      <c r="B137" s="448"/>
      <c r="C137" s="448"/>
      <c r="D137" s="449"/>
      <c r="E137" s="448"/>
      <c r="F137" s="449"/>
      <c r="G137" s="448"/>
      <c r="H137" s="448"/>
    </row>
    <row r="138" spans="1:8" ht="15.75" customHeight="1" x14ac:dyDescent="0.25">
      <c r="A138" s="448"/>
      <c r="B138" s="448"/>
      <c r="C138" s="448"/>
      <c r="D138" s="449"/>
      <c r="E138" s="448"/>
      <c r="F138" s="449"/>
      <c r="G138" s="448"/>
      <c r="H138" s="448"/>
    </row>
    <row r="139" spans="1:8" ht="15.75" customHeight="1" x14ac:dyDescent="0.25">
      <c r="A139" s="448"/>
      <c r="B139" s="448"/>
      <c r="C139" s="448"/>
      <c r="D139" s="449"/>
      <c r="E139" s="448"/>
      <c r="F139" s="449"/>
      <c r="G139" s="448"/>
      <c r="H139" s="448"/>
    </row>
    <row r="140" spans="1:8" ht="15.75" customHeight="1" x14ac:dyDescent="0.25">
      <c r="A140" s="448"/>
      <c r="B140" s="448"/>
      <c r="C140" s="448"/>
      <c r="D140" s="449"/>
      <c r="E140" s="448"/>
      <c r="F140" s="449"/>
      <c r="G140" s="448"/>
      <c r="H140" s="448"/>
    </row>
    <row r="141" spans="1:8" ht="15.75" customHeight="1" x14ac:dyDescent="0.25">
      <c r="A141" s="448"/>
      <c r="B141" s="448"/>
      <c r="C141" s="448"/>
      <c r="D141" s="449"/>
      <c r="E141" s="448"/>
      <c r="F141" s="449"/>
      <c r="G141" s="448"/>
      <c r="H141" s="448"/>
    </row>
    <row r="142" spans="1:8" ht="15.75" customHeight="1" x14ac:dyDescent="0.25">
      <c r="A142" s="448"/>
      <c r="B142" s="448"/>
      <c r="C142" s="448"/>
      <c r="D142" s="449"/>
      <c r="E142" s="448"/>
      <c r="F142" s="449"/>
      <c r="G142" s="448"/>
      <c r="H142" s="448"/>
    </row>
    <row r="143" spans="1:8" ht="15.75" customHeight="1" x14ac:dyDescent="0.25">
      <c r="A143" s="448"/>
      <c r="B143" s="448"/>
      <c r="C143" s="448"/>
      <c r="D143" s="449"/>
      <c r="E143" s="448"/>
      <c r="F143" s="449"/>
      <c r="G143" s="448"/>
      <c r="H143" s="448"/>
    </row>
    <row r="144" spans="1:8" ht="15.75" customHeight="1" x14ac:dyDescent="0.25">
      <c r="A144" s="448"/>
      <c r="B144" s="448"/>
      <c r="C144" s="448"/>
      <c r="D144" s="449"/>
      <c r="E144" s="448"/>
      <c r="F144" s="449"/>
      <c r="G144" s="448"/>
      <c r="H144" s="448"/>
    </row>
    <row r="145" spans="1:8" ht="15.75" customHeight="1" x14ac:dyDescent="0.25">
      <c r="A145" s="448"/>
      <c r="B145" s="448"/>
      <c r="C145" s="448"/>
      <c r="D145" s="449"/>
      <c r="E145" s="448"/>
      <c r="F145" s="449"/>
      <c r="G145" s="448"/>
      <c r="H145" s="448"/>
    </row>
    <row r="146" spans="1:8" ht="15.75" customHeight="1" x14ac:dyDescent="0.25">
      <c r="A146" s="448"/>
      <c r="B146" s="448"/>
      <c r="C146" s="448"/>
      <c r="D146" s="449"/>
      <c r="E146" s="448"/>
      <c r="F146" s="449"/>
      <c r="G146" s="448"/>
      <c r="H146" s="448"/>
    </row>
    <row r="147" spans="1:8" ht="15.75" customHeight="1" x14ac:dyDescent="0.25">
      <c r="A147" s="448"/>
      <c r="B147" s="448"/>
      <c r="C147" s="448"/>
      <c r="D147" s="449"/>
      <c r="E147" s="448"/>
      <c r="F147" s="449"/>
      <c r="G147" s="448"/>
      <c r="H147" s="448"/>
    </row>
    <row r="148" spans="1:8" ht="15.75" customHeight="1" x14ac:dyDescent="0.25">
      <c r="A148" s="448"/>
      <c r="B148" s="448"/>
      <c r="C148" s="448"/>
      <c r="D148" s="449"/>
      <c r="E148" s="448"/>
      <c r="F148" s="449"/>
      <c r="G148" s="448"/>
      <c r="H148" s="448"/>
    </row>
    <row r="149" spans="1:8" ht="15.75" customHeight="1" x14ac:dyDescent="0.25">
      <c r="A149" s="448"/>
      <c r="B149" s="448"/>
      <c r="C149" s="448"/>
      <c r="D149" s="449"/>
      <c r="E149" s="448"/>
      <c r="F149" s="449"/>
      <c r="G149" s="448"/>
      <c r="H149" s="448"/>
    </row>
    <row r="150" spans="1:8" ht="15.75" customHeight="1" x14ac:dyDescent="0.25">
      <c r="A150" s="448"/>
      <c r="B150" s="448"/>
      <c r="C150" s="448"/>
      <c r="D150" s="449"/>
      <c r="E150" s="448"/>
      <c r="F150" s="449"/>
      <c r="G150" s="448"/>
      <c r="H150" s="448"/>
    </row>
    <row r="151" spans="1:8" ht="15.75" customHeight="1" x14ac:dyDescent="0.25">
      <c r="A151" s="448"/>
      <c r="B151" s="448"/>
      <c r="C151" s="448"/>
      <c r="D151" s="449"/>
      <c r="E151" s="448"/>
      <c r="F151" s="449"/>
      <c r="G151" s="448"/>
      <c r="H151" s="448"/>
    </row>
    <row r="152" spans="1:8" ht="15.75" customHeight="1" x14ac:dyDescent="0.25">
      <c r="A152" s="448"/>
      <c r="B152" s="448"/>
      <c r="C152" s="448"/>
      <c r="D152" s="449"/>
      <c r="E152" s="448"/>
      <c r="F152" s="449"/>
      <c r="G152" s="448"/>
      <c r="H152" s="448"/>
    </row>
    <row r="153" spans="1:8" ht="15.75" customHeight="1" x14ac:dyDescent="0.25">
      <c r="A153" s="448"/>
      <c r="B153" s="448"/>
      <c r="C153" s="448"/>
      <c r="D153" s="449"/>
      <c r="E153" s="448"/>
      <c r="F153" s="449"/>
      <c r="G153" s="448"/>
      <c r="H153" s="448"/>
    </row>
    <row r="154" spans="1:8" ht="15.75" customHeight="1" x14ac:dyDescent="0.25">
      <c r="A154" s="448"/>
      <c r="B154" s="448"/>
      <c r="C154" s="448"/>
      <c r="D154" s="449"/>
      <c r="E154" s="448"/>
      <c r="F154" s="449"/>
      <c r="G154" s="448"/>
      <c r="H154" s="448"/>
    </row>
    <row r="155" spans="1:8" ht="15.75" customHeight="1" x14ac:dyDescent="0.25">
      <c r="A155" s="448"/>
      <c r="B155" s="448"/>
      <c r="C155" s="448"/>
      <c r="D155" s="449"/>
      <c r="E155" s="448"/>
      <c r="F155" s="449"/>
      <c r="G155" s="448"/>
      <c r="H155" s="448"/>
    </row>
    <row r="156" spans="1:8" ht="15.75" customHeight="1" x14ac:dyDescent="0.25">
      <c r="A156" s="448"/>
      <c r="B156" s="448"/>
      <c r="C156" s="448"/>
      <c r="D156" s="449"/>
      <c r="E156" s="448"/>
      <c r="F156" s="449"/>
      <c r="G156" s="448"/>
      <c r="H156" s="448"/>
    </row>
    <row r="157" spans="1:8" ht="15.75" customHeight="1" x14ac:dyDescent="0.25">
      <c r="A157" s="448"/>
      <c r="B157" s="448"/>
      <c r="C157" s="448"/>
      <c r="D157" s="449"/>
      <c r="E157" s="448"/>
      <c r="F157" s="449"/>
      <c r="G157" s="448"/>
      <c r="H157" s="448"/>
    </row>
    <row r="158" spans="1:8" ht="15.75" customHeight="1" x14ac:dyDescent="0.25">
      <c r="A158" s="448"/>
      <c r="B158" s="448"/>
      <c r="C158" s="448"/>
      <c r="D158" s="449"/>
      <c r="E158" s="448"/>
      <c r="F158" s="449"/>
      <c r="G158" s="448"/>
      <c r="H158" s="448"/>
    </row>
    <row r="159" spans="1:8" ht="15.75" customHeight="1" x14ac:dyDescent="0.25">
      <c r="A159" s="448"/>
      <c r="B159" s="448"/>
      <c r="C159" s="448"/>
      <c r="D159" s="449"/>
      <c r="E159" s="448"/>
      <c r="F159" s="449"/>
      <c r="G159" s="448"/>
      <c r="H159" s="448"/>
    </row>
    <row r="160" spans="1:8" ht="15.75" customHeight="1" x14ac:dyDescent="0.25">
      <c r="A160" s="448"/>
      <c r="B160" s="448"/>
      <c r="C160" s="448"/>
      <c r="D160" s="449"/>
      <c r="E160" s="448"/>
      <c r="F160" s="449"/>
      <c r="G160" s="448"/>
      <c r="H160" s="448"/>
    </row>
    <row r="161" spans="1:8" ht="15.75" customHeight="1" x14ac:dyDescent="0.25">
      <c r="A161" s="448"/>
      <c r="B161" s="448"/>
      <c r="C161" s="448"/>
      <c r="D161" s="449"/>
      <c r="E161" s="448"/>
      <c r="F161" s="449"/>
      <c r="G161" s="448"/>
      <c r="H161" s="448"/>
    </row>
    <row r="162" spans="1:8" ht="15.75" customHeight="1" x14ac:dyDescent="0.25">
      <c r="A162" s="448"/>
      <c r="B162" s="448"/>
      <c r="C162" s="448"/>
      <c r="D162" s="449"/>
      <c r="E162" s="448"/>
      <c r="F162" s="449"/>
      <c r="G162" s="448"/>
      <c r="H162" s="448"/>
    </row>
    <row r="163" spans="1:8" ht="15.75" customHeight="1" x14ac:dyDescent="0.25">
      <c r="A163" s="448"/>
      <c r="B163" s="448"/>
      <c r="C163" s="448"/>
      <c r="D163" s="449"/>
      <c r="E163" s="448"/>
      <c r="F163" s="449"/>
      <c r="G163" s="448"/>
      <c r="H163" s="448"/>
    </row>
    <row r="164" spans="1:8" ht="15.75" customHeight="1" x14ac:dyDescent="0.25">
      <c r="A164" s="448"/>
      <c r="B164" s="448"/>
      <c r="C164" s="448"/>
      <c r="D164" s="449"/>
      <c r="E164" s="448"/>
      <c r="F164" s="449"/>
      <c r="G164" s="448"/>
      <c r="H164" s="448"/>
    </row>
    <row r="165" spans="1:8" ht="15.75" customHeight="1" x14ac:dyDescent="0.25">
      <c r="A165" s="448"/>
      <c r="B165" s="448"/>
      <c r="C165" s="448"/>
      <c r="D165" s="449"/>
      <c r="E165" s="448"/>
      <c r="F165" s="449"/>
      <c r="G165" s="448"/>
      <c r="H165" s="448"/>
    </row>
    <row r="166" spans="1:8" ht="15.75" customHeight="1" x14ac:dyDescent="0.25">
      <c r="A166" s="448"/>
      <c r="B166" s="448"/>
      <c r="C166" s="448"/>
      <c r="D166" s="449"/>
      <c r="E166" s="448"/>
      <c r="F166" s="449"/>
      <c r="G166" s="448"/>
      <c r="H166" s="448"/>
    </row>
    <row r="167" spans="1:8" ht="15.75" customHeight="1" x14ac:dyDescent="0.25">
      <c r="A167" s="448"/>
      <c r="B167" s="448"/>
      <c r="C167" s="448"/>
      <c r="D167" s="449"/>
      <c r="E167" s="448"/>
      <c r="F167" s="449"/>
      <c r="G167" s="448"/>
      <c r="H167" s="448"/>
    </row>
    <row r="168" spans="1:8" ht="15.75" customHeight="1" x14ac:dyDescent="0.25">
      <c r="A168" s="448"/>
      <c r="B168" s="448"/>
      <c r="C168" s="448"/>
      <c r="D168" s="449"/>
      <c r="E168" s="448"/>
      <c r="F168" s="449"/>
      <c r="G168" s="448"/>
      <c r="H168" s="448"/>
    </row>
    <row r="169" spans="1:8" ht="15.75" customHeight="1" x14ac:dyDescent="0.25">
      <c r="A169" s="448"/>
      <c r="B169" s="448"/>
      <c r="C169" s="448"/>
      <c r="D169" s="449"/>
      <c r="E169" s="448"/>
      <c r="F169" s="449"/>
      <c r="G169" s="448"/>
      <c r="H169" s="448"/>
    </row>
    <row r="170" spans="1:8" ht="15.75" customHeight="1" x14ac:dyDescent="0.25">
      <c r="A170" s="448"/>
      <c r="B170" s="448"/>
      <c r="C170" s="448"/>
      <c r="D170" s="449"/>
      <c r="E170" s="448"/>
      <c r="F170" s="449"/>
      <c r="G170" s="448"/>
      <c r="H170" s="448"/>
    </row>
    <row r="171" spans="1:8" ht="15.75" customHeight="1" x14ac:dyDescent="0.25">
      <c r="A171" s="448"/>
      <c r="B171" s="448"/>
      <c r="C171" s="448"/>
      <c r="D171" s="449"/>
      <c r="E171" s="448"/>
      <c r="F171" s="449"/>
      <c r="G171" s="448"/>
      <c r="H171" s="448"/>
    </row>
    <row r="172" spans="1:8" ht="15.75" customHeight="1" x14ac:dyDescent="0.25">
      <c r="A172" s="448"/>
      <c r="B172" s="448"/>
      <c r="C172" s="448"/>
      <c r="D172" s="449"/>
      <c r="E172" s="448"/>
      <c r="F172" s="449"/>
      <c r="G172" s="448"/>
      <c r="H172" s="448"/>
    </row>
    <row r="173" spans="1:8" ht="15.75" customHeight="1" x14ac:dyDescent="0.25">
      <c r="A173" s="448"/>
      <c r="B173" s="448"/>
      <c r="C173" s="448"/>
      <c r="D173" s="449"/>
      <c r="E173" s="448"/>
      <c r="F173" s="449"/>
      <c r="G173" s="448"/>
      <c r="H173" s="448"/>
    </row>
    <row r="174" spans="1:8" ht="15.75" customHeight="1" x14ac:dyDescent="0.25">
      <c r="A174" s="448"/>
      <c r="B174" s="448"/>
      <c r="C174" s="448"/>
      <c r="D174" s="449"/>
      <c r="E174" s="448"/>
      <c r="F174" s="449"/>
      <c r="G174" s="448"/>
      <c r="H174" s="448"/>
    </row>
    <row r="175" spans="1:8" ht="15.75" customHeight="1" x14ac:dyDescent="0.25">
      <c r="A175" s="448"/>
      <c r="B175" s="448"/>
      <c r="C175" s="448"/>
      <c r="D175" s="449"/>
      <c r="E175" s="448"/>
      <c r="F175" s="449"/>
      <c r="G175" s="448"/>
      <c r="H175" s="448"/>
    </row>
    <row r="176" spans="1:8" ht="15.75" customHeight="1" x14ac:dyDescent="0.25">
      <c r="A176" s="448"/>
      <c r="B176" s="448"/>
      <c r="C176" s="448"/>
      <c r="D176" s="449"/>
      <c r="E176" s="448"/>
      <c r="F176" s="449"/>
      <c r="G176" s="448"/>
      <c r="H176" s="448"/>
    </row>
    <row r="177" spans="1:8" ht="15.75" customHeight="1" x14ac:dyDescent="0.25">
      <c r="A177" s="448"/>
      <c r="B177" s="448"/>
      <c r="C177" s="448"/>
      <c r="D177" s="449"/>
      <c r="E177" s="448"/>
      <c r="F177" s="449"/>
      <c r="G177" s="448"/>
      <c r="H177" s="448"/>
    </row>
    <row r="178" spans="1:8" ht="15.75" customHeight="1" x14ac:dyDescent="0.25">
      <c r="A178" s="448"/>
      <c r="B178" s="448"/>
      <c r="C178" s="448"/>
      <c r="D178" s="449"/>
      <c r="E178" s="448"/>
      <c r="F178" s="449"/>
      <c r="G178" s="448"/>
      <c r="H178" s="448"/>
    </row>
    <row r="179" spans="1:8" ht="15.75" customHeight="1" x14ac:dyDescent="0.25">
      <c r="A179" s="448"/>
      <c r="B179" s="448"/>
      <c r="C179" s="448"/>
      <c r="D179" s="449"/>
      <c r="E179" s="448"/>
      <c r="F179" s="449"/>
      <c r="G179" s="448"/>
      <c r="H179" s="448"/>
    </row>
    <row r="180" spans="1:8" ht="15.75" customHeight="1" x14ac:dyDescent="0.25">
      <c r="A180" s="448"/>
      <c r="B180" s="448"/>
      <c r="C180" s="448"/>
      <c r="D180" s="449"/>
      <c r="E180" s="448"/>
      <c r="F180" s="449"/>
      <c r="G180" s="448"/>
      <c r="H180" s="448"/>
    </row>
    <row r="181" spans="1:8" ht="15.75" customHeight="1" x14ac:dyDescent="0.25">
      <c r="A181" s="448"/>
      <c r="B181" s="448"/>
      <c r="C181" s="448"/>
      <c r="D181" s="449"/>
      <c r="E181" s="448"/>
      <c r="F181" s="449"/>
      <c r="G181" s="448"/>
      <c r="H181" s="448"/>
    </row>
    <row r="182" spans="1:8" ht="15.75" customHeight="1" x14ac:dyDescent="0.25">
      <c r="A182" s="448"/>
      <c r="B182" s="448"/>
      <c r="C182" s="448"/>
      <c r="D182" s="449"/>
      <c r="E182" s="448"/>
      <c r="F182" s="449"/>
      <c r="G182" s="448"/>
      <c r="H182" s="448"/>
    </row>
    <row r="183" spans="1:8" ht="15.75" customHeight="1" x14ac:dyDescent="0.25">
      <c r="A183" s="448"/>
      <c r="B183" s="448"/>
      <c r="C183" s="448"/>
      <c r="D183" s="449"/>
      <c r="E183" s="448"/>
      <c r="F183" s="449"/>
      <c r="G183" s="448"/>
      <c r="H183" s="448"/>
    </row>
    <row r="184" spans="1:8" ht="15.75" customHeight="1" x14ac:dyDescent="0.25">
      <c r="A184" s="448"/>
      <c r="B184" s="448"/>
      <c r="C184" s="448"/>
      <c r="D184" s="449"/>
      <c r="E184" s="448"/>
      <c r="F184" s="449"/>
      <c r="G184" s="448"/>
      <c r="H184" s="448"/>
    </row>
    <row r="185" spans="1:8" ht="15.75" customHeight="1" x14ac:dyDescent="0.25">
      <c r="A185" s="448"/>
      <c r="B185" s="448"/>
      <c r="C185" s="448"/>
      <c r="D185" s="449"/>
      <c r="E185" s="448"/>
      <c r="F185" s="449"/>
      <c r="G185" s="448"/>
      <c r="H185" s="448"/>
    </row>
    <row r="186" spans="1:8" ht="15.75" customHeight="1" x14ac:dyDescent="0.25">
      <c r="A186" s="448"/>
      <c r="B186" s="448"/>
      <c r="C186" s="448"/>
      <c r="D186" s="449"/>
      <c r="E186" s="448"/>
      <c r="F186" s="449"/>
      <c r="G186" s="448"/>
      <c r="H186" s="448"/>
    </row>
    <row r="187" spans="1:8" ht="15.75" customHeight="1" x14ac:dyDescent="0.25">
      <c r="A187" s="448"/>
      <c r="B187" s="448"/>
      <c r="C187" s="448"/>
      <c r="D187" s="449"/>
      <c r="E187" s="448"/>
      <c r="F187" s="449"/>
      <c r="G187" s="448"/>
      <c r="H187" s="448"/>
    </row>
    <row r="188" spans="1:8" ht="15.75" customHeight="1" x14ac:dyDescent="0.25">
      <c r="A188" s="448"/>
      <c r="B188" s="448"/>
      <c r="C188" s="448"/>
      <c r="D188" s="449"/>
      <c r="E188" s="448"/>
      <c r="F188" s="449"/>
      <c r="G188" s="448"/>
      <c r="H188" s="448"/>
    </row>
    <row r="189" spans="1:8" ht="15.75" customHeight="1" x14ac:dyDescent="0.25">
      <c r="A189" s="448"/>
      <c r="B189" s="448"/>
      <c r="C189" s="448"/>
      <c r="D189" s="449"/>
      <c r="E189" s="448"/>
      <c r="F189" s="449"/>
      <c r="G189" s="448"/>
      <c r="H189" s="448"/>
    </row>
    <row r="190" spans="1:8" ht="15.75" customHeight="1" x14ac:dyDescent="0.25">
      <c r="A190" s="448"/>
      <c r="B190" s="448"/>
      <c r="C190" s="448"/>
      <c r="D190" s="449"/>
      <c r="E190" s="448"/>
      <c r="F190" s="449"/>
      <c r="G190" s="448"/>
      <c r="H190" s="448"/>
    </row>
    <row r="191" spans="1:8" ht="15.75" customHeight="1" x14ac:dyDescent="0.25">
      <c r="A191" s="448"/>
      <c r="B191" s="448"/>
      <c r="C191" s="448"/>
      <c r="D191" s="449"/>
      <c r="E191" s="448"/>
      <c r="F191" s="449"/>
      <c r="G191" s="448"/>
      <c r="H191" s="448"/>
    </row>
    <row r="192" spans="1:8" ht="15.75" customHeight="1" x14ac:dyDescent="0.25">
      <c r="A192" s="448"/>
      <c r="B192" s="448"/>
      <c r="C192" s="448"/>
      <c r="D192" s="449"/>
      <c r="E192" s="448"/>
      <c r="F192" s="449"/>
      <c r="G192" s="448"/>
      <c r="H192" s="448"/>
    </row>
    <row r="193" spans="1:8" ht="15.75" customHeight="1" x14ac:dyDescent="0.25">
      <c r="A193" s="448"/>
      <c r="B193" s="448"/>
      <c r="C193" s="448"/>
      <c r="D193" s="449"/>
      <c r="E193" s="448"/>
      <c r="F193" s="449"/>
      <c r="G193" s="448"/>
      <c r="H193" s="448"/>
    </row>
    <row r="194" spans="1:8" ht="15.75" customHeight="1" x14ac:dyDescent="0.25">
      <c r="A194" s="448"/>
      <c r="B194" s="448"/>
      <c r="C194" s="448"/>
      <c r="D194" s="449"/>
      <c r="E194" s="448"/>
      <c r="F194" s="449"/>
      <c r="G194" s="448"/>
      <c r="H194" s="448"/>
    </row>
    <row r="195" spans="1:8" ht="15.75" customHeight="1" x14ac:dyDescent="0.25">
      <c r="A195" s="448"/>
      <c r="B195" s="448"/>
      <c r="C195" s="448"/>
      <c r="D195" s="449"/>
      <c r="E195" s="448"/>
      <c r="F195" s="449"/>
      <c r="G195" s="448"/>
      <c r="H195" s="448"/>
    </row>
    <row r="196" spans="1:8" ht="15.75" customHeight="1" x14ac:dyDescent="0.25">
      <c r="A196" s="448"/>
      <c r="B196" s="448"/>
      <c r="C196" s="448"/>
      <c r="D196" s="449"/>
      <c r="E196" s="448"/>
      <c r="F196" s="449"/>
      <c r="G196" s="448"/>
      <c r="H196" s="448"/>
    </row>
    <row r="197" spans="1:8" ht="15.75" customHeight="1" x14ac:dyDescent="0.25">
      <c r="A197" s="448"/>
      <c r="B197" s="448"/>
      <c r="C197" s="448"/>
      <c r="D197" s="449"/>
      <c r="E197" s="448"/>
      <c r="F197" s="449"/>
      <c r="G197" s="448"/>
      <c r="H197" s="448"/>
    </row>
    <row r="198" spans="1:8" ht="15.75" customHeight="1" x14ac:dyDescent="0.25">
      <c r="A198" s="448"/>
      <c r="B198" s="448"/>
      <c r="C198" s="448"/>
      <c r="D198" s="449"/>
      <c r="E198" s="448"/>
      <c r="F198" s="449"/>
      <c r="G198" s="448"/>
      <c r="H198" s="448"/>
    </row>
    <row r="199" spans="1:8" ht="15.75" customHeight="1" x14ac:dyDescent="0.25">
      <c r="A199" s="448"/>
      <c r="B199" s="448"/>
      <c r="C199" s="448"/>
      <c r="D199" s="449"/>
      <c r="E199" s="448"/>
      <c r="F199" s="449"/>
      <c r="G199" s="448"/>
      <c r="H199" s="448"/>
    </row>
    <row r="200" spans="1:8" ht="15.75" customHeight="1" x14ac:dyDescent="0.25">
      <c r="A200" s="448"/>
      <c r="B200" s="448"/>
      <c r="C200" s="448"/>
      <c r="D200" s="449"/>
      <c r="E200" s="448"/>
      <c r="F200" s="449"/>
      <c r="G200" s="448"/>
      <c r="H200" s="448"/>
    </row>
    <row r="201" spans="1:8" ht="15.75" customHeight="1" x14ac:dyDescent="0.25">
      <c r="A201" s="448"/>
      <c r="B201" s="448"/>
      <c r="C201" s="448"/>
      <c r="D201" s="449"/>
      <c r="E201" s="448"/>
      <c r="F201" s="449"/>
      <c r="G201" s="448"/>
      <c r="H201" s="448"/>
    </row>
    <row r="202" spans="1:8" ht="15.75" customHeight="1" x14ac:dyDescent="0.25">
      <c r="A202" s="448"/>
      <c r="B202" s="448"/>
      <c r="C202" s="448"/>
      <c r="D202" s="449"/>
      <c r="E202" s="448"/>
      <c r="F202" s="449"/>
      <c r="G202" s="448"/>
      <c r="H202" s="448"/>
    </row>
    <row r="203" spans="1:8" ht="15.75" customHeight="1" x14ac:dyDescent="0.25">
      <c r="A203" s="448"/>
      <c r="B203" s="448"/>
      <c r="C203" s="448"/>
      <c r="D203" s="449"/>
      <c r="E203" s="448"/>
      <c r="F203" s="449"/>
      <c r="G203" s="448"/>
      <c r="H203" s="448"/>
    </row>
    <row r="204" spans="1:8" ht="15.75" customHeight="1" x14ac:dyDescent="0.25">
      <c r="A204" s="448"/>
      <c r="B204" s="448"/>
      <c r="C204" s="448"/>
      <c r="D204" s="449"/>
      <c r="E204" s="448"/>
      <c r="F204" s="449"/>
      <c r="G204" s="448"/>
      <c r="H204" s="448"/>
    </row>
    <row r="205" spans="1:8" ht="15.75" customHeight="1" x14ac:dyDescent="0.25">
      <c r="A205" s="448"/>
      <c r="B205" s="448"/>
      <c r="C205" s="448"/>
      <c r="D205" s="449"/>
      <c r="E205" s="448"/>
      <c r="F205" s="449"/>
      <c r="G205" s="448"/>
      <c r="H205" s="448"/>
    </row>
    <row r="206" spans="1:8" ht="15.75" customHeight="1" x14ac:dyDescent="0.25">
      <c r="A206" s="448"/>
      <c r="B206" s="448"/>
      <c r="C206" s="448"/>
      <c r="D206" s="449"/>
      <c r="E206" s="448"/>
      <c r="F206" s="449"/>
      <c r="G206" s="448"/>
      <c r="H206" s="448"/>
    </row>
    <row r="207" spans="1:8" ht="15.75" customHeight="1" x14ac:dyDescent="0.25">
      <c r="A207" s="448"/>
      <c r="B207" s="448"/>
      <c r="C207" s="448"/>
      <c r="D207" s="449"/>
      <c r="E207" s="448"/>
      <c r="F207" s="449"/>
      <c r="G207" s="448"/>
      <c r="H207" s="448"/>
    </row>
    <row r="208" spans="1:8" ht="15.75" customHeight="1" x14ac:dyDescent="0.25">
      <c r="A208" s="448"/>
      <c r="B208" s="448"/>
      <c r="C208" s="448"/>
      <c r="D208" s="449"/>
      <c r="E208" s="448"/>
      <c r="F208" s="449"/>
      <c r="G208" s="448"/>
      <c r="H208" s="448"/>
    </row>
    <row r="209" spans="1:8" ht="15.75" customHeight="1" x14ac:dyDescent="0.25">
      <c r="A209" s="448"/>
      <c r="B209" s="448"/>
      <c r="C209" s="448"/>
      <c r="D209" s="449"/>
      <c r="E209" s="448"/>
      <c r="F209" s="449"/>
      <c r="G209" s="448"/>
      <c r="H209" s="448"/>
    </row>
    <row r="210" spans="1:8" ht="15.75" customHeight="1" x14ac:dyDescent="0.25">
      <c r="A210" s="448"/>
      <c r="B210" s="448"/>
      <c r="C210" s="448"/>
      <c r="D210" s="449"/>
      <c r="E210" s="448"/>
      <c r="F210" s="449"/>
      <c r="G210" s="448"/>
      <c r="H210" s="448"/>
    </row>
    <row r="211" spans="1:8" ht="15.75" customHeight="1" x14ac:dyDescent="0.25">
      <c r="A211" s="448"/>
      <c r="B211" s="448"/>
      <c r="C211" s="448"/>
      <c r="D211" s="449"/>
      <c r="E211" s="448"/>
      <c r="F211" s="449"/>
      <c r="G211" s="448"/>
      <c r="H211" s="448"/>
    </row>
    <row r="212" spans="1:8" ht="15.75" customHeight="1" x14ac:dyDescent="0.25">
      <c r="A212" s="448"/>
      <c r="B212" s="448"/>
      <c r="C212" s="448"/>
      <c r="D212" s="449"/>
      <c r="E212" s="448"/>
      <c r="F212" s="449"/>
      <c r="G212" s="448"/>
      <c r="H212" s="448"/>
    </row>
    <row r="213" spans="1:8" ht="15.75" customHeight="1" x14ac:dyDescent="0.25">
      <c r="A213" s="448"/>
      <c r="B213" s="448"/>
      <c r="C213" s="448"/>
      <c r="D213" s="449"/>
      <c r="E213" s="448"/>
      <c r="F213" s="449"/>
      <c r="G213" s="448"/>
      <c r="H213" s="448"/>
    </row>
    <row r="214" spans="1:8" ht="15.75" customHeight="1" x14ac:dyDescent="0.25">
      <c r="A214" s="448"/>
      <c r="B214" s="448"/>
      <c r="C214" s="448"/>
      <c r="D214" s="449"/>
      <c r="E214" s="448"/>
      <c r="F214" s="449"/>
      <c r="G214" s="448"/>
      <c r="H214" s="448"/>
    </row>
    <row r="215" spans="1:8" ht="15.75" customHeight="1" x14ac:dyDescent="0.25">
      <c r="A215" s="448"/>
      <c r="B215" s="448"/>
      <c r="C215" s="448"/>
      <c r="D215" s="449"/>
      <c r="E215" s="448"/>
      <c r="F215" s="449"/>
      <c r="G215" s="448"/>
      <c r="H215" s="448"/>
    </row>
    <row r="216" spans="1:8" ht="15.75" customHeight="1" x14ac:dyDescent="0.25">
      <c r="A216" s="448"/>
      <c r="B216" s="448"/>
      <c r="C216" s="448"/>
      <c r="D216" s="449"/>
      <c r="E216" s="448"/>
      <c r="F216" s="449"/>
      <c r="G216" s="448"/>
      <c r="H216" s="448"/>
    </row>
    <row r="217" spans="1:8" ht="15.75" customHeight="1" x14ac:dyDescent="0.25">
      <c r="A217" s="448"/>
      <c r="B217" s="448"/>
      <c r="C217" s="448"/>
      <c r="D217" s="449"/>
      <c r="E217" s="448"/>
      <c r="F217" s="449"/>
      <c r="G217" s="448"/>
      <c r="H217" s="448"/>
    </row>
    <row r="218" spans="1:8" ht="15.75" customHeight="1" x14ac:dyDescent="0.25">
      <c r="A218" s="448"/>
      <c r="B218" s="448"/>
      <c r="C218" s="448"/>
      <c r="D218" s="449"/>
      <c r="E218" s="448"/>
      <c r="F218" s="449"/>
      <c r="G218" s="448"/>
      <c r="H218" s="448"/>
    </row>
    <row r="219" spans="1:8" ht="15.75" customHeight="1" x14ac:dyDescent="0.25">
      <c r="A219" s="448"/>
      <c r="B219" s="448"/>
      <c r="C219" s="448"/>
      <c r="D219" s="449"/>
      <c r="E219" s="448"/>
      <c r="F219" s="449"/>
      <c r="G219" s="448"/>
      <c r="H219" s="448"/>
    </row>
    <row r="220" spans="1:8" ht="15.75" customHeight="1" x14ac:dyDescent="0.25">
      <c r="A220" s="448"/>
      <c r="B220" s="448"/>
      <c r="C220" s="448"/>
      <c r="D220" s="449"/>
      <c r="E220" s="448"/>
      <c r="F220" s="449"/>
      <c r="G220" s="448"/>
      <c r="H220" s="448"/>
    </row>
    <row r="221" spans="1:8" ht="15.75" customHeight="1" x14ac:dyDescent="0.25">
      <c r="A221" s="448"/>
      <c r="B221" s="448"/>
      <c r="C221" s="448"/>
      <c r="D221" s="449"/>
      <c r="E221" s="448"/>
      <c r="F221" s="449"/>
      <c r="G221" s="448"/>
      <c r="H221" s="448"/>
    </row>
    <row r="222" spans="1:8" ht="15.75" customHeight="1" x14ac:dyDescent="0.25">
      <c r="A222" s="448"/>
      <c r="B222" s="448"/>
      <c r="C222" s="448"/>
      <c r="D222" s="449"/>
      <c r="E222" s="448"/>
      <c r="F222" s="449"/>
      <c r="G222" s="448"/>
      <c r="H222" s="448"/>
    </row>
    <row r="223" spans="1:8" ht="15.75" customHeight="1" x14ac:dyDescent="0.25">
      <c r="A223" s="448"/>
      <c r="B223" s="448"/>
      <c r="C223" s="448"/>
      <c r="D223" s="449"/>
      <c r="E223" s="448"/>
      <c r="F223" s="449"/>
      <c r="G223" s="448"/>
      <c r="H223" s="448"/>
    </row>
    <row r="224" spans="1:8" ht="15.75" customHeight="1" x14ac:dyDescent="0.25">
      <c r="A224" s="448"/>
      <c r="B224" s="448"/>
      <c r="C224" s="448"/>
      <c r="D224" s="449"/>
      <c r="E224" s="448"/>
      <c r="F224" s="449"/>
      <c r="G224" s="448"/>
      <c r="H224" s="448"/>
    </row>
    <row r="225" spans="1:8" ht="15.75" customHeight="1" x14ac:dyDescent="0.25">
      <c r="A225" s="448"/>
      <c r="B225" s="448"/>
      <c r="C225" s="448"/>
      <c r="D225" s="449"/>
      <c r="E225" s="448"/>
      <c r="F225" s="449"/>
      <c r="G225" s="448"/>
      <c r="H225" s="448"/>
    </row>
    <row r="226" spans="1:8" ht="15.75" customHeight="1" x14ac:dyDescent="0.25">
      <c r="A226" s="448"/>
      <c r="B226" s="448"/>
      <c r="C226" s="448"/>
      <c r="D226" s="449"/>
      <c r="E226" s="448"/>
      <c r="F226" s="449"/>
      <c r="G226" s="448"/>
      <c r="H226" s="448"/>
    </row>
    <row r="227" spans="1:8" ht="15.75" customHeight="1" x14ac:dyDescent="0.25">
      <c r="A227" s="448"/>
      <c r="B227" s="448"/>
      <c r="C227" s="448"/>
      <c r="D227" s="449"/>
      <c r="E227" s="448"/>
      <c r="F227" s="449"/>
      <c r="G227" s="448"/>
      <c r="H227" s="448"/>
    </row>
    <row r="228" spans="1:8" ht="15.75" customHeight="1" x14ac:dyDescent="0.25">
      <c r="A228" s="448"/>
      <c r="B228" s="448"/>
      <c r="C228" s="448"/>
      <c r="D228" s="449"/>
      <c r="E228" s="448"/>
      <c r="F228" s="449"/>
      <c r="G228" s="448"/>
      <c r="H228" s="448"/>
    </row>
    <row r="229" spans="1:8" ht="15.75" customHeight="1" x14ac:dyDescent="0.25">
      <c r="A229" s="448"/>
      <c r="B229" s="448"/>
      <c r="C229" s="448"/>
      <c r="D229" s="449"/>
      <c r="E229" s="448"/>
      <c r="F229" s="449"/>
      <c r="G229" s="448"/>
      <c r="H229" s="448"/>
    </row>
    <row r="230" spans="1:8" ht="15.75" customHeight="1" x14ac:dyDescent="0.25">
      <c r="A230" s="448"/>
      <c r="B230" s="448"/>
      <c r="C230" s="448"/>
      <c r="D230" s="449"/>
      <c r="E230" s="448"/>
      <c r="F230" s="449"/>
      <c r="G230" s="448"/>
      <c r="H230" s="448"/>
    </row>
    <row r="231" spans="1:8" ht="15.75" customHeight="1" x14ac:dyDescent="0.25">
      <c r="A231" s="448"/>
      <c r="B231" s="448"/>
      <c r="C231" s="448"/>
      <c r="D231" s="449"/>
      <c r="E231" s="448"/>
      <c r="F231" s="449"/>
      <c r="G231" s="448"/>
      <c r="H231" s="448"/>
    </row>
    <row r="232" spans="1:8" ht="15.75" customHeight="1" x14ac:dyDescent="0.25">
      <c r="A232" s="448"/>
      <c r="B232" s="448"/>
      <c r="C232" s="448"/>
      <c r="D232" s="449"/>
      <c r="E232" s="448"/>
      <c r="F232" s="449"/>
      <c r="G232" s="448"/>
      <c r="H232" s="448"/>
    </row>
    <row r="233" spans="1:8" ht="15.75" customHeight="1" x14ac:dyDescent="0.25">
      <c r="A233" s="448"/>
      <c r="B233" s="448"/>
      <c r="C233" s="448"/>
      <c r="D233" s="449"/>
      <c r="E233" s="448"/>
      <c r="F233" s="449"/>
      <c r="G233" s="448"/>
      <c r="H233" s="448"/>
    </row>
    <row r="234" spans="1:8" ht="15.75" customHeight="1" x14ac:dyDescent="0.25">
      <c r="A234" s="448"/>
      <c r="B234" s="448"/>
      <c r="C234" s="448"/>
      <c r="D234" s="449"/>
      <c r="E234" s="448"/>
      <c r="F234" s="449"/>
      <c r="G234" s="448"/>
      <c r="H234" s="448"/>
    </row>
    <row r="235" spans="1:8" ht="15.75" customHeight="1" x14ac:dyDescent="0.25">
      <c r="A235" s="448"/>
      <c r="B235" s="448"/>
      <c r="C235" s="448"/>
      <c r="D235" s="449"/>
      <c r="E235" s="448"/>
      <c r="F235" s="449"/>
      <c r="G235" s="448"/>
      <c r="H235" s="448"/>
    </row>
    <row r="236" spans="1:8" ht="15.75" customHeight="1" x14ac:dyDescent="0.25">
      <c r="A236" s="448"/>
      <c r="B236" s="448"/>
      <c r="C236" s="448"/>
      <c r="D236" s="449"/>
      <c r="E236" s="448"/>
      <c r="F236" s="449"/>
      <c r="G236" s="448"/>
      <c r="H236" s="448"/>
    </row>
    <row r="237" spans="1:8" ht="15.75" customHeight="1" x14ac:dyDescent="0.25">
      <c r="A237" s="448"/>
      <c r="B237" s="448"/>
      <c r="C237" s="448"/>
      <c r="D237" s="449"/>
      <c r="E237" s="448"/>
      <c r="F237" s="449"/>
      <c r="G237" s="448"/>
      <c r="H237" s="448"/>
    </row>
    <row r="238" spans="1:8" ht="15.75" customHeight="1" x14ac:dyDescent="0.25">
      <c r="A238" s="448"/>
      <c r="B238" s="448"/>
      <c r="C238" s="448"/>
      <c r="D238" s="449"/>
      <c r="E238" s="448"/>
      <c r="F238" s="449"/>
      <c r="G238" s="448"/>
      <c r="H238" s="448"/>
    </row>
    <row r="239" spans="1:8" ht="15.75" customHeight="1" x14ac:dyDescent="0.25">
      <c r="A239" s="448"/>
      <c r="B239" s="448"/>
      <c r="C239" s="448"/>
      <c r="D239" s="449"/>
      <c r="E239" s="448"/>
      <c r="F239" s="449"/>
      <c r="G239" s="448"/>
      <c r="H239" s="448"/>
    </row>
    <row r="240" spans="1:8" ht="15.75" customHeight="1" x14ac:dyDescent="0.25">
      <c r="A240" s="448"/>
      <c r="B240" s="448"/>
      <c r="C240" s="448"/>
      <c r="D240" s="449"/>
      <c r="E240" s="448"/>
      <c r="F240" s="449"/>
      <c r="G240" s="448"/>
      <c r="H240" s="448"/>
    </row>
    <row r="241" spans="1:8" ht="15.75" customHeight="1" x14ac:dyDescent="0.25">
      <c r="A241" s="448"/>
      <c r="B241" s="448"/>
      <c r="C241" s="448"/>
      <c r="D241" s="449"/>
      <c r="E241" s="448"/>
      <c r="F241" s="449"/>
      <c r="G241" s="448"/>
      <c r="H241" s="448"/>
    </row>
    <row r="242" spans="1:8" ht="15.75" customHeight="1" x14ac:dyDescent="0.25">
      <c r="A242" s="448"/>
      <c r="B242" s="448"/>
      <c r="C242" s="448"/>
      <c r="D242" s="449"/>
      <c r="E242" s="448"/>
      <c r="F242" s="449"/>
      <c r="G242" s="448"/>
      <c r="H242" s="448"/>
    </row>
    <row r="243" spans="1:8" ht="15.75" customHeight="1" x14ac:dyDescent="0.25">
      <c r="A243" s="448"/>
      <c r="B243" s="448"/>
      <c r="C243" s="448"/>
      <c r="D243" s="449"/>
      <c r="E243" s="448"/>
      <c r="F243" s="449"/>
      <c r="G243" s="448"/>
      <c r="H243" s="448"/>
    </row>
    <row r="244" spans="1:8" ht="15.75" customHeight="1" x14ac:dyDescent="0.25">
      <c r="A244" s="448"/>
      <c r="B244" s="448"/>
      <c r="C244" s="448"/>
      <c r="D244" s="449"/>
      <c r="E244" s="448"/>
      <c r="F244" s="449"/>
      <c r="G244" s="448"/>
      <c r="H244" s="448"/>
    </row>
    <row r="245" spans="1:8" ht="15.75" customHeight="1" x14ac:dyDescent="0.25">
      <c r="A245" s="448"/>
      <c r="B245" s="448"/>
      <c r="C245" s="448"/>
      <c r="D245" s="449"/>
      <c r="E245" s="448"/>
      <c r="F245" s="449"/>
      <c r="G245" s="448"/>
      <c r="H245" s="448"/>
    </row>
    <row r="246" spans="1:8" ht="15.75" customHeight="1" x14ac:dyDescent="0.25">
      <c r="A246" s="448"/>
      <c r="B246" s="448"/>
      <c r="C246" s="448"/>
      <c r="D246" s="449"/>
      <c r="E246" s="448"/>
      <c r="F246" s="449"/>
      <c r="G246" s="448"/>
      <c r="H246" s="448"/>
    </row>
    <row r="247" spans="1:8" ht="15.75" customHeight="1" x14ac:dyDescent="0.25">
      <c r="A247" s="448"/>
      <c r="B247" s="448"/>
      <c r="C247" s="448"/>
      <c r="D247" s="449"/>
      <c r="E247" s="448"/>
      <c r="F247" s="449"/>
      <c r="G247" s="448"/>
      <c r="H247" s="448"/>
    </row>
    <row r="248" spans="1:8" ht="15.75" customHeight="1" x14ac:dyDescent="0.25">
      <c r="A248" s="448"/>
      <c r="B248" s="448"/>
      <c r="C248" s="448"/>
      <c r="D248" s="449"/>
      <c r="E248" s="448"/>
      <c r="F248" s="449"/>
      <c r="G248" s="448"/>
      <c r="H248" s="448"/>
    </row>
    <row r="249" spans="1:8" ht="15.75" customHeight="1" x14ac:dyDescent="0.25">
      <c r="A249" s="448"/>
      <c r="B249" s="448"/>
      <c r="C249" s="448"/>
      <c r="D249" s="449"/>
      <c r="E249" s="448"/>
      <c r="F249" s="449"/>
      <c r="G249" s="448"/>
      <c r="H249" s="448"/>
    </row>
    <row r="250" spans="1:8" ht="15.75" customHeight="1" x14ac:dyDescent="0.25">
      <c r="A250" s="448"/>
      <c r="B250" s="448"/>
      <c r="C250" s="448"/>
      <c r="D250" s="449"/>
      <c r="E250" s="448"/>
      <c r="F250" s="449"/>
      <c r="G250" s="448"/>
      <c r="H250" s="448"/>
    </row>
    <row r="251" spans="1:8" ht="15.75" customHeight="1" x14ac:dyDescent="0.25">
      <c r="A251" s="448"/>
      <c r="B251" s="448"/>
      <c r="C251" s="448"/>
      <c r="D251" s="449"/>
      <c r="E251" s="448"/>
      <c r="F251" s="449"/>
      <c r="G251" s="448"/>
      <c r="H251" s="448"/>
    </row>
    <row r="252" spans="1:8" ht="15.75" customHeight="1" x14ac:dyDescent="0.25">
      <c r="A252" s="448"/>
      <c r="B252" s="448"/>
      <c r="C252" s="448"/>
      <c r="D252" s="449"/>
      <c r="E252" s="448"/>
      <c r="F252" s="449"/>
      <c r="G252" s="448"/>
      <c r="H252" s="448"/>
    </row>
    <row r="253" spans="1:8" ht="15.75" customHeight="1" x14ac:dyDescent="0.25">
      <c r="A253" s="448"/>
      <c r="B253" s="448"/>
      <c r="C253" s="448"/>
      <c r="D253" s="449"/>
      <c r="E253" s="448"/>
      <c r="F253" s="449"/>
      <c r="G253" s="448"/>
      <c r="H253" s="448"/>
    </row>
    <row r="254" spans="1:8" ht="15.75" customHeight="1" x14ac:dyDescent="0.25">
      <c r="A254" s="448"/>
      <c r="B254" s="448"/>
      <c r="C254" s="448"/>
      <c r="D254" s="449"/>
      <c r="E254" s="448"/>
      <c r="F254" s="449"/>
      <c r="G254" s="448"/>
      <c r="H254" s="448"/>
    </row>
    <row r="255" spans="1:8" ht="15.75" customHeight="1" x14ac:dyDescent="0.25">
      <c r="A255" s="448"/>
      <c r="B255" s="448"/>
      <c r="C255" s="448"/>
      <c r="D255" s="449"/>
      <c r="E255" s="448"/>
      <c r="F255" s="449"/>
      <c r="G255" s="448"/>
      <c r="H255" s="448"/>
    </row>
    <row r="256" spans="1:8" ht="15.75" customHeight="1" x14ac:dyDescent="0.25">
      <c r="A256" s="448"/>
      <c r="B256" s="448"/>
      <c r="C256" s="448"/>
      <c r="D256" s="449"/>
      <c r="E256" s="448"/>
      <c r="F256" s="449"/>
      <c r="G256" s="448"/>
      <c r="H256" s="448"/>
    </row>
    <row r="257" spans="1:8" ht="15.75" customHeight="1" x14ac:dyDescent="0.25">
      <c r="A257" s="448"/>
      <c r="B257" s="448"/>
      <c r="C257" s="448"/>
      <c r="D257" s="449"/>
      <c r="E257" s="448"/>
      <c r="F257" s="449"/>
      <c r="G257" s="448"/>
      <c r="H257" s="448"/>
    </row>
    <row r="258" spans="1:8" ht="15.75" customHeight="1" x14ac:dyDescent="0.25">
      <c r="A258" s="448"/>
      <c r="B258" s="448"/>
      <c r="C258" s="448"/>
      <c r="D258" s="449"/>
      <c r="E258" s="448"/>
      <c r="F258" s="449"/>
      <c r="G258" s="448"/>
      <c r="H258" s="448"/>
    </row>
    <row r="259" spans="1:8" ht="15.75" customHeight="1" x14ac:dyDescent="0.25">
      <c r="A259" s="448"/>
      <c r="B259" s="448"/>
      <c r="C259" s="448"/>
      <c r="D259" s="449"/>
      <c r="E259" s="448"/>
      <c r="F259" s="449"/>
      <c r="G259" s="448"/>
      <c r="H259" s="448"/>
    </row>
    <row r="260" spans="1:8" ht="15.75" customHeight="1" x14ac:dyDescent="0.25">
      <c r="A260" s="448"/>
      <c r="B260" s="448"/>
      <c r="C260" s="448"/>
      <c r="D260" s="449"/>
      <c r="E260" s="448"/>
      <c r="F260" s="449"/>
      <c r="G260" s="448"/>
      <c r="H260" s="448"/>
    </row>
    <row r="261" spans="1:8" ht="15.75" customHeight="1" x14ac:dyDescent="0.25">
      <c r="A261" s="448"/>
      <c r="B261" s="448"/>
      <c r="C261" s="448"/>
      <c r="D261" s="449"/>
      <c r="E261" s="448"/>
      <c r="F261" s="449"/>
      <c r="G261" s="448"/>
      <c r="H261" s="448"/>
    </row>
    <row r="262" spans="1:8" ht="15.75" customHeight="1" x14ac:dyDescent="0.25">
      <c r="A262" s="448"/>
      <c r="B262" s="448"/>
      <c r="C262" s="448"/>
      <c r="D262" s="449"/>
      <c r="E262" s="448"/>
      <c r="F262" s="449"/>
      <c r="G262" s="448"/>
      <c r="H262" s="448"/>
    </row>
    <row r="263" spans="1:8" ht="15.75" customHeight="1" x14ac:dyDescent="0.25">
      <c r="A263" s="448"/>
      <c r="B263" s="448"/>
      <c r="C263" s="448"/>
      <c r="D263" s="449"/>
      <c r="E263" s="448"/>
      <c r="F263" s="449"/>
      <c r="G263" s="448"/>
      <c r="H263" s="448"/>
    </row>
    <row r="264" spans="1:8" ht="15.75" customHeight="1" x14ac:dyDescent="0.25">
      <c r="A264" s="448"/>
      <c r="B264" s="448"/>
      <c r="C264" s="448"/>
      <c r="D264" s="449"/>
      <c r="E264" s="448"/>
      <c r="F264" s="449"/>
      <c r="G264" s="448"/>
      <c r="H264" s="448"/>
    </row>
    <row r="265" spans="1:8" ht="15.75" customHeight="1" x14ac:dyDescent="0.25">
      <c r="A265" s="448"/>
      <c r="B265" s="448"/>
      <c r="C265" s="448"/>
      <c r="D265" s="449"/>
      <c r="E265" s="448"/>
      <c r="F265" s="449"/>
      <c r="G265" s="448"/>
      <c r="H265" s="448"/>
    </row>
    <row r="266" spans="1:8" ht="15.75" customHeight="1" x14ac:dyDescent="0.25">
      <c r="A266" s="448"/>
      <c r="B266" s="448"/>
      <c r="C266" s="448"/>
      <c r="D266" s="449"/>
      <c r="E266" s="448"/>
      <c r="F266" s="449"/>
      <c r="G266" s="448"/>
      <c r="H266" s="448"/>
    </row>
    <row r="267" spans="1:8" ht="15.75" customHeight="1" x14ac:dyDescent="0.25">
      <c r="A267" s="448"/>
      <c r="B267" s="448"/>
      <c r="C267" s="448"/>
      <c r="D267" s="449"/>
      <c r="E267" s="448"/>
      <c r="F267" s="449"/>
      <c r="G267" s="448"/>
      <c r="H267" s="448"/>
    </row>
    <row r="268" spans="1:8" ht="15.75" customHeight="1" x14ac:dyDescent="0.25">
      <c r="A268" s="448"/>
      <c r="B268" s="448"/>
      <c r="C268" s="448"/>
      <c r="D268" s="449"/>
      <c r="E268" s="448"/>
      <c r="F268" s="449"/>
      <c r="G268" s="448"/>
      <c r="H268" s="448"/>
    </row>
    <row r="269" spans="1:8" ht="15.75" customHeight="1" x14ac:dyDescent="0.25">
      <c r="A269" s="448"/>
      <c r="B269" s="448"/>
      <c r="C269" s="448"/>
      <c r="D269" s="449"/>
      <c r="E269" s="448"/>
      <c r="F269" s="449"/>
      <c r="G269" s="448"/>
      <c r="H269" s="448"/>
    </row>
    <row r="270" spans="1:8" ht="15.75" customHeight="1" x14ac:dyDescent="0.25">
      <c r="A270" s="448"/>
      <c r="B270" s="448"/>
      <c r="C270" s="448"/>
      <c r="D270" s="449"/>
      <c r="E270" s="448"/>
      <c r="F270" s="449"/>
      <c r="G270" s="448"/>
      <c r="H270" s="448"/>
    </row>
    <row r="271" spans="1:8" ht="15.75" customHeight="1" x14ac:dyDescent="0.25">
      <c r="A271" s="448"/>
      <c r="B271" s="448"/>
      <c r="C271" s="448"/>
      <c r="D271" s="449"/>
      <c r="E271" s="448"/>
      <c r="F271" s="449"/>
      <c r="G271" s="448"/>
      <c r="H271" s="448"/>
    </row>
    <row r="272" spans="1:8" ht="15.75" customHeight="1" x14ac:dyDescent="0.25">
      <c r="A272" s="448"/>
      <c r="B272" s="448"/>
      <c r="C272" s="448"/>
      <c r="D272" s="449"/>
      <c r="E272" s="448"/>
      <c r="F272" s="449"/>
      <c r="G272" s="448"/>
      <c r="H272" s="448"/>
    </row>
    <row r="273" spans="1:8" ht="15.75" customHeight="1" x14ac:dyDescent="0.25">
      <c r="A273" s="448"/>
      <c r="B273" s="448"/>
      <c r="C273" s="448"/>
      <c r="D273" s="449"/>
      <c r="E273" s="448"/>
      <c r="F273" s="449"/>
      <c r="G273" s="448"/>
      <c r="H273" s="448"/>
    </row>
    <row r="274" spans="1:8" ht="15.75" customHeight="1" x14ac:dyDescent="0.25">
      <c r="A274" s="448"/>
      <c r="B274" s="448"/>
      <c r="C274" s="448"/>
      <c r="D274" s="449"/>
      <c r="E274" s="448"/>
      <c r="F274" s="449"/>
      <c r="G274" s="448"/>
      <c r="H274" s="448"/>
    </row>
    <row r="275" spans="1:8" ht="15.75" customHeight="1" x14ac:dyDescent="0.25">
      <c r="A275" s="448"/>
      <c r="B275" s="448"/>
      <c r="C275" s="448"/>
      <c r="D275" s="449"/>
      <c r="E275" s="448"/>
      <c r="F275" s="449"/>
      <c r="G275" s="448"/>
      <c r="H275" s="448"/>
    </row>
    <row r="276" spans="1:8" ht="15.75" customHeight="1" x14ac:dyDescent="0.25">
      <c r="A276" s="448"/>
      <c r="B276" s="448"/>
      <c r="C276" s="448"/>
      <c r="D276" s="449"/>
      <c r="E276" s="448"/>
      <c r="F276" s="449"/>
      <c r="G276" s="448"/>
      <c r="H276" s="448"/>
    </row>
    <row r="277" spans="1:8" ht="15.75" customHeight="1" x14ac:dyDescent="0.25">
      <c r="A277" s="448"/>
      <c r="B277" s="448"/>
      <c r="C277" s="448"/>
      <c r="D277" s="449"/>
      <c r="E277" s="448"/>
      <c r="F277" s="449"/>
      <c r="G277" s="448"/>
      <c r="H277" s="448"/>
    </row>
    <row r="278" spans="1:8" ht="15.75" customHeight="1" x14ac:dyDescent="0.25">
      <c r="A278" s="448"/>
      <c r="B278" s="448"/>
      <c r="C278" s="448"/>
      <c r="D278" s="449"/>
      <c r="E278" s="448"/>
      <c r="F278" s="449"/>
      <c r="G278" s="448"/>
      <c r="H278" s="448"/>
    </row>
    <row r="279" spans="1:8" ht="15.75" customHeight="1" x14ac:dyDescent="0.25">
      <c r="A279" s="448"/>
      <c r="B279" s="448"/>
      <c r="C279" s="448"/>
      <c r="D279" s="449"/>
      <c r="E279" s="448"/>
      <c r="F279" s="449"/>
      <c r="G279" s="448"/>
      <c r="H279" s="448"/>
    </row>
    <row r="280" spans="1:8" ht="15.75" customHeight="1" x14ac:dyDescent="0.25">
      <c r="A280" s="448"/>
      <c r="B280" s="448"/>
      <c r="C280" s="448"/>
      <c r="D280" s="449"/>
      <c r="E280" s="448"/>
      <c r="F280" s="449"/>
      <c r="G280" s="448"/>
      <c r="H280" s="448"/>
    </row>
    <row r="281" spans="1:8" ht="15.75" customHeight="1" x14ac:dyDescent="0.25">
      <c r="A281" s="448"/>
      <c r="B281" s="448"/>
      <c r="C281" s="448"/>
      <c r="D281" s="449"/>
      <c r="E281" s="448"/>
      <c r="F281" s="449"/>
      <c r="G281" s="448"/>
      <c r="H281" s="448"/>
    </row>
    <row r="282" spans="1:8" ht="15.75" customHeight="1" x14ac:dyDescent="0.25">
      <c r="A282" s="448"/>
      <c r="B282" s="448"/>
      <c r="C282" s="448"/>
      <c r="D282" s="449"/>
      <c r="E282" s="448"/>
      <c r="F282" s="449"/>
      <c r="G282" s="448"/>
      <c r="H282" s="448"/>
    </row>
    <row r="283" spans="1:8" ht="15.75" customHeight="1" x14ac:dyDescent="0.25">
      <c r="A283" s="448"/>
      <c r="B283" s="448"/>
      <c r="C283" s="448"/>
      <c r="D283" s="449"/>
      <c r="E283" s="448"/>
      <c r="F283" s="449"/>
      <c r="G283" s="448"/>
      <c r="H283" s="448"/>
    </row>
    <row r="284" spans="1:8" ht="15.75" customHeight="1" x14ac:dyDescent="0.25">
      <c r="A284" s="448"/>
      <c r="B284" s="448"/>
      <c r="C284" s="448"/>
      <c r="D284" s="449"/>
      <c r="E284" s="448"/>
      <c r="F284" s="449"/>
      <c r="G284" s="448"/>
      <c r="H284" s="448"/>
    </row>
    <row r="285" spans="1:8" ht="15.75" customHeight="1" x14ac:dyDescent="0.25">
      <c r="A285" s="448"/>
      <c r="B285" s="448"/>
      <c r="C285" s="448"/>
      <c r="D285" s="449"/>
      <c r="E285" s="448"/>
      <c r="F285" s="449"/>
      <c r="G285" s="448"/>
      <c r="H285" s="448"/>
    </row>
    <row r="286" spans="1:8" ht="15.75" customHeight="1" x14ac:dyDescent="0.25">
      <c r="A286" s="448"/>
      <c r="B286" s="448"/>
      <c r="C286" s="448"/>
      <c r="D286" s="449"/>
      <c r="E286" s="448"/>
      <c r="F286" s="449"/>
      <c r="G286" s="448"/>
      <c r="H286" s="448"/>
    </row>
    <row r="287" spans="1:8" ht="15.75" customHeight="1" x14ac:dyDescent="0.25">
      <c r="A287" s="448"/>
      <c r="B287" s="448"/>
      <c r="C287" s="448"/>
      <c r="D287" s="449"/>
      <c r="E287" s="448"/>
      <c r="F287" s="449"/>
      <c r="G287" s="448"/>
      <c r="H287" s="448"/>
    </row>
    <row r="288" spans="1:8" ht="15.75" customHeight="1" x14ac:dyDescent="0.25">
      <c r="A288" s="448"/>
      <c r="B288" s="448"/>
      <c r="C288" s="448"/>
      <c r="D288" s="449"/>
      <c r="E288" s="448"/>
      <c r="F288" s="449"/>
      <c r="G288" s="448"/>
      <c r="H288" s="448"/>
    </row>
    <row r="289" spans="1:8" ht="15.75" customHeight="1" x14ac:dyDescent="0.25">
      <c r="A289" s="448"/>
      <c r="B289" s="448"/>
      <c r="C289" s="448"/>
      <c r="D289" s="449"/>
      <c r="E289" s="448"/>
      <c r="F289" s="449"/>
      <c r="G289" s="448"/>
      <c r="H289" s="448"/>
    </row>
    <row r="290" spans="1:8" ht="15.75" customHeight="1" x14ac:dyDescent="0.25">
      <c r="A290" s="448"/>
      <c r="B290" s="448"/>
      <c r="C290" s="448"/>
      <c r="D290" s="449"/>
      <c r="E290" s="448"/>
      <c r="F290" s="449"/>
      <c r="G290" s="448"/>
      <c r="H290" s="448"/>
    </row>
    <row r="291" spans="1:8" ht="15.75" customHeight="1" x14ac:dyDescent="0.25">
      <c r="A291" s="448"/>
      <c r="B291" s="448"/>
      <c r="C291" s="448"/>
      <c r="D291" s="449"/>
      <c r="E291" s="448"/>
      <c r="F291" s="449"/>
      <c r="G291" s="448"/>
      <c r="H291" s="448"/>
    </row>
    <row r="292" spans="1:8" ht="15.75" customHeight="1" x14ac:dyDescent="0.25">
      <c r="A292" s="448"/>
      <c r="B292" s="448"/>
      <c r="C292" s="448"/>
      <c r="D292" s="449"/>
      <c r="E292" s="448"/>
      <c r="F292" s="449"/>
      <c r="G292" s="448"/>
      <c r="H292" s="448"/>
    </row>
    <row r="293" spans="1:8" ht="15.75" customHeight="1" x14ac:dyDescent="0.25">
      <c r="A293" s="448"/>
      <c r="B293" s="448"/>
      <c r="C293" s="448"/>
      <c r="D293" s="449"/>
      <c r="E293" s="448"/>
      <c r="F293" s="449"/>
      <c r="G293" s="448"/>
      <c r="H293" s="448"/>
    </row>
    <row r="294" spans="1:8" ht="15.75" customHeight="1" x14ac:dyDescent="0.25">
      <c r="A294" s="448"/>
      <c r="B294" s="448"/>
      <c r="C294" s="448"/>
      <c r="D294" s="449"/>
      <c r="E294" s="448"/>
      <c r="F294" s="449"/>
      <c r="G294" s="448"/>
      <c r="H294" s="448"/>
    </row>
    <row r="295" spans="1:8" ht="15.75" customHeight="1" x14ac:dyDescent="0.25">
      <c r="A295" s="448"/>
      <c r="B295" s="448"/>
      <c r="C295" s="448"/>
      <c r="D295" s="449"/>
      <c r="E295" s="448"/>
      <c r="F295" s="449"/>
      <c r="G295" s="448"/>
      <c r="H295" s="448"/>
    </row>
    <row r="296" spans="1:8" ht="15.75" customHeight="1" x14ac:dyDescent="0.25">
      <c r="A296" s="448"/>
      <c r="B296" s="448"/>
      <c r="C296" s="448"/>
      <c r="D296" s="449"/>
      <c r="E296" s="448"/>
      <c r="F296" s="449"/>
      <c r="G296" s="448"/>
      <c r="H296" s="448"/>
    </row>
    <row r="297" spans="1:8" ht="15.75" customHeight="1" x14ac:dyDescent="0.25">
      <c r="A297" s="448"/>
      <c r="B297" s="448"/>
      <c r="C297" s="448"/>
      <c r="D297" s="449"/>
      <c r="E297" s="448"/>
      <c r="F297" s="449"/>
      <c r="G297" s="448"/>
      <c r="H297" s="448"/>
    </row>
    <row r="298" spans="1:8" ht="15.75" customHeight="1" x14ac:dyDescent="0.25">
      <c r="A298" s="448"/>
      <c r="B298" s="448"/>
      <c r="C298" s="448"/>
      <c r="D298" s="449"/>
      <c r="E298" s="448"/>
      <c r="F298" s="449"/>
      <c r="G298" s="448"/>
      <c r="H298" s="448"/>
    </row>
    <row r="299" spans="1:8" ht="15.75" customHeight="1" x14ac:dyDescent="0.25">
      <c r="A299" s="448"/>
      <c r="B299" s="448"/>
      <c r="C299" s="448"/>
      <c r="D299" s="449"/>
      <c r="E299" s="448"/>
      <c r="F299" s="449"/>
      <c r="G299" s="448"/>
      <c r="H299" s="448"/>
    </row>
    <row r="300" spans="1:8" ht="15.75" customHeight="1" x14ac:dyDescent="0.25">
      <c r="A300" s="448"/>
      <c r="B300" s="448"/>
      <c r="C300" s="448"/>
      <c r="D300" s="449"/>
      <c r="E300" s="448"/>
      <c r="F300" s="449"/>
      <c r="G300" s="448"/>
      <c r="H300" s="448"/>
    </row>
    <row r="301" spans="1:8" ht="15.75" customHeight="1" x14ac:dyDescent="0.25">
      <c r="A301" s="448"/>
      <c r="B301" s="448"/>
      <c r="C301" s="448"/>
      <c r="D301" s="449"/>
      <c r="E301" s="448"/>
      <c r="F301" s="449"/>
      <c r="G301" s="448"/>
      <c r="H301" s="448"/>
    </row>
    <row r="302" spans="1:8" ht="15.75" customHeight="1" x14ac:dyDescent="0.25">
      <c r="A302" s="448"/>
      <c r="B302" s="448"/>
      <c r="C302" s="448"/>
      <c r="D302" s="449"/>
      <c r="E302" s="448"/>
      <c r="F302" s="449"/>
      <c r="G302" s="448"/>
      <c r="H302" s="448"/>
    </row>
    <row r="303" spans="1:8" ht="15.75" customHeight="1" x14ac:dyDescent="0.25">
      <c r="A303" s="448"/>
      <c r="B303" s="448"/>
      <c r="C303" s="448"/>
      <c r="D303" s="449"/>
      <c r="E303" s="448"/>
      <c r="F303" s="449"/>
      <c r="G303" s="448"/>
      <c r="H303" s="448"/>
    </row>
    <row r="304" spans="1:8" ht="15.75" customHeight="1" x14ac:dyDescent="0.25">
      <c r="A304" s="448"/>
      <c r="B304" s="448"/>
      <c r="C304" s="448"/>
      <c r="D304" s="449"/>
      <c r="E304" s="448"/>
      <c r="F304" s="449"/>
      <c r="G304" s="448"/>
      <c r="H304" s="448"/>
    </row>
    <row r="305" spans="1:8" ht="15.75" customHeight="1" x14ac:dyDescent="0.25">
      <c r="A305" s="448"/>
      <c r="B305" s="448"/>
      <c r="C305" s="448"/>
      <c r="D305" s="449"/>
      <c r="E305" s="448"/>
      <c r="F305" s="449"/>
      <c r="G305" s="448"/>
      <c r="H305" s="448"/>
    </row>
    <row r="306" spans="1:8" ht="15.75" customHeight="1" x14ac:dyDescent="0.25">
      <c r="A306" s="448"/>
      <c r="B306" s="448"/>
      <c r="C306" s="448"/>
      <c r="D306" s="449"/>
      <c r="E306" s="448"/>
      <c r="F306" s="449"/>
      <c r="G306" s="448"/>
      <c r="H306" s="448"/>
    </row>
    <row r="307" spans="1:8" ht="15.75" customHeight="1" x14ac:dyDescent="0.25">
      <c r="A307" s="448"/>
      <c r="B307" s="448"/>
      <c r="C307" s="448"/>
      <c r="D307" s="449"/>
      <c r="E307" s="448"/>
      <c r="F307" s="449"/>
      <c r="G307" s="448"/>
      <c r="H307" s="448"/>
    </row>
    <row r="308" spans="1:8" ht="15.75" customHeight="1" x14ac:dyDescent="0.25">
      <c r="A308" s="448"/>
      <c r="B308" s="448"/>
      <c r="C308" s="448"/>
      <c r="D308" s="449"/>
      <c r="E308" s="448"/>
      <c r="F308" s="449"/>
      <c r="G308" s="448"/>
      <c r="H308" s="448"/>
    </row>
    <row r="309" spans="1:8" ht="15.75" customHeight="1" x14ac:dyDescent="0.25">
      <c r="A309" s="448"/>
      <c r="B309" s="448"/>
      <c r="C309" s="448"/>
      <c r="D309" s="449"/>
      <c r="E309" s="448"/>
      <c r="F309" s="449"/>
      <c r="G309" s="448"/>
      <c r="H309" s="448"/>
    </row>
    <row r="310" spans="1:8" ht="15.75" customHeight="1" x14ac:dyDescent="0.25">
      <c r="A310" s="448"/>
      <c r="B310" s="448"/>
      <c r="C310" s="448"/>
      <c r="D310" s="449"/>
      <c r="E310" s="448"/>
      <c r="F310" s="449"/>
      <c r="G310" s="448"/>
      <c r="H310" s="448"/>
    </row>
    <row r="311" spans="1:8" ht="15.75" customHeight="1" x14ac:dyDescent="0.25">
      <c r="A311" s="448"/>
      <c r="B311" s="448"/>
      <c r="C311" s="448"/>
      <c r="D311" s="449"/>
      <c r="E311" s="448"/>
      <c r="F311" s="449"/>
      <c r="G311" s="448"/>
      <c r="H311" s="448"/>
    </row>
    <row r="312" spans="1:8" ht="15.75" customHeight="1" x14ac:dyDescent="0.25">
      <c r="A312" s="448"/>
      <c r="B312" s="448"/>
      <c r="C312" s="448"/>
      <c r="D312" s="449"/>
      <c r="E312" s="448"/>
      <c r="F312" s="449"/>
      <c r="G312" s="448"/>
      <c r="H312" s="448"/>
    </row>
    <row r="313" spans="1:8" ht="15.75" customHeight="1" x14ac:dyDescent="0.25">
      <c r="A313" s="448"/>
      <c r="B313" s="448"/>
      <c r="C313" s="448"/>
      <c r="D313" s="449"/>
      <c r="E313" s="448"/>
      <c r="F313" s="449"/>
      <c r="G313" s="448"/>
      <c r="H313" s="448"/>
    </row>
    <row r="314" spans="1:8" ht="15.75" customHeight="1" x14ac:dyDescent="0.25">
      <c r="A314" s="448"/>
      <c r="B314" s="448"/>
      <c r="C314" s="448"/>
      <c r="D314" s="449"/>
      <c r="E314" s="448"/>
      <c r="F314" s="449"/>
      <c r="G314" s="448"/>
      <c r="H314" s="448"/>
    </row>
    <row r="315" spans="1:8" ht="15.75" customHeight="1" x14ac:dyDescent="0.25">
      <c r="A315" s="448"/>
      <c r="B315" s="448"/>
      <c r="C315" s="448"/>
      <c r="D315" s="449"/>
      <c r="E315" s="448"/>
      <c r="F315" s="449"/>
      <c r="G315" s="448"/>
      <c r="H315" s="448"/>
    </row>
    <row r="316" spans="1:8" ht="15.75" customHeight="1" x14ac:dyDescent="0.25">
      <c r="A316" s="448"/>
      <c r="B316" s="448"/>
      <c r="C316" s="448"/>
      <c r="D316" s="449"/>
      <c r="E316" s="448"/>
      <c r="F316" s="449"/>
      <c r="G316" s="448"/>
      <c r="H316" s="448"/>
    </row>
    <row r="317" spans="1:8" ht="15.75" customHeight="1" x14ac:dyDescent="0.25">
      <c r="A317" s="448"/>
      <c r="B317" s="448"/>
      <c r="C317" s="448"/>
      <c r="D317" s="449"/>
      <c r="E317" s="448"/>
      <c r="F317" s="449"/>
      <c r="G317" s="448"/>
      <c r="H317" s="448"/>
    </row>
    <row r="318" spans="1:8" ht="15.75" customHeight="1" x14ac:dyDescent="0.25">
      <c r="A318" s="448"/>
      <c r="B318" s="448"/>
      <c r="C318" s="448"/>
      <c r="D318" s="449"/>
      <c r="E318" s="448"/>
      <c r="F318" s="449"/>
      <c r="G318" s="448"/>
      <c r="H318" s="448"/>
    </row>
    <row r="319" spans="1:8" ht="15.75" customHeight="1" x14ac:dyDescent="0.25">
      <c r="A319" s="448"/>
      <c r="B319" s="448"/>
      <c r="C319" s="448"/>
      <c r="D319" s="449"/>
      <c r="E319" s="448"/>
      <c r="F319" s="449"/>
      <c r="G319" s="448"/>
      <c r="H319" s="448"/>
    </row>
    <row r="320" spans="1:8" ht="15.75" customHeight="1" x14ac:dyDescent="0.25">
      <c r="A320" s="448"/>
      <c r="B320" s="448"/>
      <c r="C320" s="448"/>
      <c r="D320" s="449"/>
      <c r="E320" s="448"/>
      <c r="F320" s="449"/>
      <c r="G320" s="448"/>
      <c r="H320" s="448"/>
    </row>
    <row r="321" spans="1:8" ht="15.75" customHeight="1" x14ac:dyDescent="0.25">
      <c r="A321" s="448"/>
      <c r="B321" s="448"/>
      <c r="C321" s="448"/>
      <c r="D321" s="449"/>
      <c r="E321" s="448"/>
      <c r="F321" s="449"/>
      <c r="G321" s="448"/>
      <c r="H321" s="448"/>
    </row>
    <row r="322" spans="1:8" ht="15.75" customHeight="1" x14ac:dyDescent="0.25">
      <c r="A322" s="448"/>
      <c r="B322" s="448"/>
      <c r="C322" s="448"/>
      <c r="D322" s="449"/>
      <c r="E322" s="448"/>
      <c r="F322" s="449"/>
      <c r="G322" s="448"/>
      <c r="H322" s="448"/>
    </row>
    <row r="323" spans="1:8" ht="15.75" customHeight="1" x14ac:dyDescent="0.25">
      <c r="A323" s="448"/>
      <c r="B323" s="448"/>
      <c r="C323" s="448"/>
      <c r="D323" s="449"/>
      <c r="E323" s="448"/>
      <c r="F323" s="449"/>
      <c r="G323" s="448"/>
      <c r="H323" s="448"/>
    </row>
    <row r="324" spans="1:8" ht="15.75" customHeight="1" x14ac:dyDescent="0.25">
      <c r="A324" s="448"/>
      <c r="B324" s="448"/>
      <c r="C324" s="448"/>
      <c r="D324" s="449"/>
      <c r="E324" s="448"/>
      <c r="F324" s="449"/>
      <c r="G324" s="448"/>
      <c r="H324" s="448"/>
    </row>
    <row r="325" spans="1:8" ht="15.75" customHeight="1" x14ac:dyDescent="0.25">
      <c r="A325" s="448"/>
      <c r="B325" s="448"/>
      <c r="C325" s="448"/>
      <c r="D325" s="449"/>
      <c r="E325" s="448"/>
      <c r="F325" s="449"/>
      <c r="G325" s="448"/>
      <c r="H325" s="448"/>
    </row>
    <row r="326" spans="1:8" ht="15.75" customHeight="1" x14ac:dyDescent="0.25">
      <c r="A326" s="448"/>
      <c r="B326" s="448"/>
      <c r="C326" s="448"/>
      <c r="D326" s="449"/>
      <c r="E326" s="448"/>
      <c r="F326" s="449"/>
      <c r="G326" s="448"/>
      <c r="H326" s="448"/>
    </row>
    <row r="327" spans="1:8" ht="15.75" customHeight="1" x14ac:dyDescent="0.25">
      <c r="A327" s="448"/>
      <c r="B327" s="448"/>
      <c r="C327" s="448"/>
      <c r="D327" s="449"/>
      <c r="E327" s="448"/>
      <c r="F327" s="449"/>
      <c r="G327" s="448"/>
      <c r="H327" s="448"/>
    </row>
    <row r="328" spans="1:8" ht="15.75" customHeight="1" x14ac:dyDescent="0.25">
      <c r="A328" s="448"/>
      <c r="B328" s="448"/>
      <c r="C328" s="448"/>
      <c r="D328" s="449"/>
      <c r="E328" s="448"/>
      <c r="F328" s="449"/>
      <c r="G328" s="448"/>
      <c r="H328" s="448"/>
    </row>
    <row r="329" spans="1:8" ht="15.75" customHeight="1" x14ac:dyDescent="0.25">
      <c r="A329" s="448"/>
      <c r="B329" s="448"/>
      <c r="C329" s="448"/>
      <c r="D329" s="449"/>
      <c r="E329" s="448"/>
      <c r="F329" s="449"/>
      <c r="G329" s="448"/>
      <c r="H329" s="448"/>
    </row>
    <row r="330" spans="1:8" ht="15.75" customHeight="1" x14ac:dyDescent="0.25">
      <c r="A330" s="448"/>
      <c r="B330" s="448"/>
      <c r="C330" s="448"/>
      <c r="D330" s="449"/>
      <c r="E330" s="448"/>
      <c r="F330" s="449"/>
      <c r="G330" s="448"/>
      <c r="H330" s="448"/>
    </row>
    <row r="331" spans="1:8" ht="15.75" customHeight="1" x14ac:dyDescent="0.25">
      <c r="A331" s="448"/>
      <c r="B331" s="448"/>
      <c r="C331" s="448"/>
      <c r="D331" s="449"/>
      <c r="E331" s="448"/>
      <c r="F331" s="449"/>
      <c r="G331" s="448"/>
      <c r="H331" s="448"/>
    </row>
    <row r="332" spans="1:8" ht="15.75" customHeight="1" x14ac:dyDescent="0.25">
      <c r="A332" s="448"/>
      <c r="B332" s="448"/>
      <c r="C332" s="448"/>
      <c r="D332" s="449"/>
      <c r="E332" s="448"/>
      <c r="F332" s="449"/>
      <c r="G332" s="448"/>
      <c r="H332" s="448"/>
    </row>
    <row r="333" spans="1:8" ht="15.75" customHeight="1" x14ac:dyDescent="0.25">
      <c r="A333" s="448"/>
      <c r="B333" s="448"/>
      <c r="C333" s="448"/>
      <c r="D333" s="449"/>
      <c r="E333" s="448"/>
      <c r="F333" s="449"/>
      <c r="G333" s="448"/>
      <c r="H333" s="448"/>
    </row>
    <row r="334" spans="1:8" ht="15.75" customHeight="1" x14ac:dyDescent="0.25">
      <c r="A334" s="448"/>
      <c r="B334" s="448"/>
      <c r="C334" s="448"/>
      <c r="D334" s="449"/>
      <c r="E334" s="448"/>
      <c r="F334" s="449"/>
      <c r="G334" s="448"/>
      <c r="H334" s="448"/>
    </row>
    <row r="335" spans="1:8" ht="15.75" customHeight="1" x14ac:dyDescent="0.25">
      <c r="A335" s="448"/>
      <c r="B335" s="448"/>
      <c r="C335" s="448"/>
      <c r="D335" s="449"/>
      <c r="E335" s="448"/>
      <c r="F335" s="449"/>
      <c r="G335" s="448"/>
      <c r="H335" s="448"/>
    </row>
    <row r="336" spans="1:8" ht="15.75" customHeight="1" x14ac:dyDescent="0.25">
      <c r="A336" s="448"/>
      <c r="B336" s="448"/>
      <c r="C336" s="448"/>
      <c r="D336" s="449"/>
      <c r="E336" s="448"/>
      <c r="F336" s="449"/>
      <c r="G336" s="448"/>
      <c r="H336" s="448"/>
    </row>
    <row r="337" spans="1:8" ht="15.75" customHeight="1" x14ac:dyDescent="0.25">
      <c r="A337" s="448"/>
      <c r="B337" s="448"/>
      <c r="C337" s="448"/>
      <c r="D337" s="449"/>
      <c r="E337" s="448"/>
      <c r="F337" s="449"/>
      <c r="G337" s="448"/>
      <c r="H337" s="448"/>
    </row>
    <row r="338" spans="1:8" ht="15.75" customHeight="1" x14ac:dyDescent="0.25">
      <c r="A338" s="448"/>
      <c r="B338" s="448"/>
      <c r="C338" s="448"/>
      <c r="D338" s="449"/>
      <c r="E338" s="448"/>
      <c r="F338" s="449"/>
      <c r="G338" s="448"/>
      <c r="H338" s="448"/>
    </row>
    <row r="339" spans="1:8" ht="15.75" customHeight="1" x14ac:dyDescent="0.25">
      <c r="A339" s="448"/>
      <c r="B339" s="448"/>
      <c r="C339" s="448"/>
      <c r="D339" s="449"/>
      <c r="E339" s="448"/>
      <c r="F339" s="449"/>
      <c r="G339" s="448"/>
      <c r="H339" s="448"/>
    </row>
    <row r="340" spans="1:8" ht="15.75" customHeight="1" x14ac:dyDescent="0.25">
      <c r="A340" s="448"/>
      <c r="B340" s="448"/>
      <c r="C340" s="448"/>
      <c r="D340" s="449"/>
      <c r="E340" s="448"/>
      <c r="F340" s="449"/>
      <c r="G340" s="448"/>
      <c r="H340" s="448"/>
    </row>
    <row r="341" spans="1:8" ht="15.75" customHeight="1" x14ac:dyDescent="0.25">
      <c r="A341" s="448"/>
      <c r="B341" s="448"/>
      <c r="C341" s="448"/>
      <c r="D341" s="449"/>
      <c r="E341" s="448"/>
      <c r="F341" s="449"/>
      <c r="G341" s="448"/>
      <c r="H341" s="448"/>
    </row>
    <row r="342" spans="1:8" ht="15.75" customHeight="1" x14ac:dyDescent="0.25">
      <c r="A342" s="448"/>
      <c r="B342" s="448"/>
      <c r="C342" s="448"/>
      <c r="D342" s="449"/>
      <c r="E342" s="448"/>
      <c r="F342" s="449"/>
      <c r="G342" s="448"/>
      <c r="H342" s="448"/>
    </row>
    <row r="343" spans="1:8" ht="15.75" customHeight="1" x14ac:dyDescent="0.25">
      <c r="A343" s="448"/>
      <c r="B343" s="448"/>
      <c r="C343" s="448"/>
      <c r="D343" s="449"/>
      <c r="E343" s="448"/>
      <c r="F343" s="449"/>
      <c r="G343" s="448"/>
      <c r="H343" s="448"/>
    </row>
    <row r="344" spans="1:8" ht="15.75" customHeight="1" x14ac:dyDescent="0.25">
      <c r="A344" s="448"/>
      <c r="B344" s="448"/>
      <c r="C344" s="448"/>
      <c r="D344" s="449"/>
      <c r="E344" s="448"/>
      <c r="F344" s="449"/>
      <c r="G344" s="448"/>
      <c r="H344" s="448"/>
    </row>
    <row r="345" spans="1:8" ht="15.75" customHeight="1" x14ac:dyDescent="0.25">
      <c r="A345" s="448"/>
      <c r="B345" s="448"/>
      <c r="C345" s="448"/>
      <c r="D345" s="449"/>
      <c r="E345" s="448"/>
      <c r="F345" s="449"/>
      <c r="G345" s="448"/>
      <c r="H345" s="448"/>
    </row>
    <row r="346" spans="1:8" ht="15.75" customHeight="1" x14ac:dyDescent="0.25">
      <c r="A346" s="448"/>
      <c r="B346" s="448"/>
      <c r="C346" s="448"/>
      <c r="D346" s="449"/>
      <c r="E346" s="448"/>
      <c r="F346" s="449"/>
      <c r="G346" s="448"/>
      <c r="H346" s="448"/>
    </row>
    <row r="347" spans="1:8" ht="15.75" customHeight="1" x14ac:dyDescent="0.25">
      <c r="A347" s="448"/>
      <c r="B347" s="448"/>
      <c r="C347" s="448"/>
      <c r="D347" s="449"/>
      <c r="E347" s="448"/>
      <c r="F347" s="449"/>
      <c r="G347" s="448"/>
      <c r="H347" s="448"/>
    </row>
    <row r="348" spans="1:8" ht="15.75" customHeight="1" x14ac:dyDescent="0.25">
      <c r="A348" s="448"/>
      <c r="B348" s="448"/>
      <c r="C348" s="448"/>
      <c r="D348" s="449"/>
      <c r="E348" s="448"/>
      <c r="F348" s="449"/>
      <c r="G348" s="448"/>
      <c r="H348" s="448"/>
    </row>
    <row r="349" spans="1:8" ht="15.75" customHeight="1" x14ac:dyDescent="0.25">
      <c r="A349" s="448"/>
      <c r="B349" s="448"/>
      <c r="C349" s="448"/>
      <c r="D349" s="449"/>
      <c r="E349" s="448"/>
      <c r="F349" s="449"/>
      <c r="G349" s="448"/>
      <c r="H349" s="448"/>
    </row>
    <row r="350" spans="1:8" ht="15.75" customHeight="1" x14ac:dyDescent="0.25">
      <c r="A350" s="448"/>
      <c r="B350" s="448"/>
      <c r="C350" s="448"/>
      <c r="D350" s="449"/>
      <c r="E350" s="448"/>
      <c r="F350" s="449"/>
      <c r="G350" s="448"/>
      <c r="H350" s="448"/>
    </row>
    <row r="351" spans="1:8" ht="15.75" customHeight="1" x14ac:dyDescent="0.25">
      <c r="A351" s="448"/>
      <c r="B351" s="448"/>
      <c r="C351" s="448"/>
      <c r="D351" s="449"/>
      <c r="E351" s="448"/>
      <c r="F351" s="449"/>
      <c r="G351" s="448"/>
      <c r="H351" s="448"/>
    </row>
    <row r="352" spans="1:8" ht="15.75" customHeight="1" x14ac:dyDescent="0.25">
      <c r="A352" s="448"/>
      <c r="B352" s="448"/>
      <c r="C352" s="448"/>
      <c r="D352" s="449"/>
      <c r="E352" s="448"/>
      <c r="F352" s="449"/>
      <c r="G352" s="448"/>
      <c r="H352" s="448"/>
    </row>
    <row r="353" spans="1:8" ht="15.75" customHeight="1" x14ac:dyDescent="0.25">
      <c r="A353" s="448"/>
      <c r="B353" s="448"/>
      <c r="C353" s="448"/>
      <c r="D353" s="449"/>
      <c r="E353" s="448"/>
      <c r="F353" s="449"/>
      <c r="G353" s="448"/>
      <c r="H353" s="448"/>
    </row>
    <row r="354" spans="1:8" ht="15.75" customHeight="1" x14ac:dyDescent="0.25">
      <c r="A354" s="448"/>
      <c r="B354" s="448"/>
      <c r="C354" s="448"/>
      <c r="D354" s="449"/>
      <c r="E354" s="448"/>
      <c r="F354" s="449"/>
      <c r="G354" s="448"/>
      <c r="H354" s="448"/>
    </row>
    <row r="355" spans="1:8" ht="15.75" customHeight="1" x14ac:dyDescent="0.25">
      <c r="A355" s="448"/>
      <c r="B355" s="448"/>
      <c r="C355" s="448"/>
      <c r="D355" s="449"/>
      <c r="E355" s="448"/>
      <c r="F355" s="449"/>
      <c r="G355" s="448"/>
      <c r="H355" s="448"/>
    </row>
    <row r="356" spans="1:8" ht="15.75" customHeight="1" x14ac:dyDescent="0.25">
      <c r="A356" s="448"/>
      <c r="B356" s="448"/>
      <c r="C356" s="448"/>
      <c r="D356" s="449"/>
      <c r="E356" s="448"/>
      <c r="F356" s="449"/>
      <c r="G356" s="448"/>
      <c r="H356" s="448"/>
    </row>
    <row r="357" spans="1:8" ht="15.75" customHeight="1" x14ac:dyDescent="0.25">
      <c r="A357" s="448"/>
      <c r="B357" s="448"/>
      <c r="C357" s="448"/>
      <c r="D357" s="449"/>
      <c r="E357" s="448"/>
      <c r="F357" s="449"/>
      <c r="G357" s="448"/>
      <c r="H357" s="448"/>
    </row>
    <row r="358" spans="1:8" ht="15.75" customHeight="1" x14ac:dyDescent="0.25">
      <c r="A358" s="448"/>
      <c r="B358" s="448"/>
      <c r="C358" s="448"/>
      <c r="D358" s="449"/>
      <c r="E358" s="448"/>
      <c r="F358" s="449"/>
      <c r="G358" s="448"/>
      <c r="H358" s="448"/>
    </row>
    <row r="359" spans="1:8" ht="15.75" customHeight="1" x14ac:dyDescent="0.25">
      <c r="A359" s="448"/>
      <c r="B359" s="448"/>
      <c r="C359" s="448"/>
      <c r="D359" s="449"/>
      <c r="E359" s="448"/>
      <c r="F359" s="449"/>
      <c r="G359" s="448"/>
      <c r="H359" s="448"/>
    </row>
    <row r="360" spans="1:8" ht="15.75" customHeight="1" x14ac:dyDescent="0.25">
      <c r="A360" s="448"/>
      <c r="B360" s="448"/>
      <c r="C360" s="448"/>
      <c r="D360" s="449"/>
      <c r="E360" s="448"/>
      <c r="F360" s="449"/>
      <c r="G360" s="448"/>
      <c r="H360" s="448"/>
    </row>
    <row r="361" spans="1:8" ht="15.75" customHeight="1" x14ac:dyDescent="0.25">
      <c r="A361" s="448"/>
      <c r="B361" s="448"/>
      <c r="C361" s="448"/>
      <c r="D361" s="449"/>
      <c r="E361" s="448"/>
      <c r="F361" s="449"/>
      <c r="G361" s="448"/>
      <c r="H361" s="448"/>
    </row>
    <row r="362" spans="1:8" ht="15.75" customHeight="1" x14ac:dyDescent="0.25">
      <c r="A362" s="448"/>
      <c r="B362" s="448"/>
      <c r="C362" s="448"/>
      <c r="D362" s="449"/>
      <c r="E362" s="448"/>
      <c r="F362" s="449"/>
      <c r="G362" s="448"/>
      <c r="H362" s="448"/>
    </row>
    <row r="363" spans="1:8" ht="15.75" customHeight="1" x14ac:dyDescent="0.25">
      <c r="A363" s="448"/>
      <c r="B363" s="448"/>
      <c r="C363" s="448"/>
      <c r="D363" s="449"/>
      <c r="E363" s="448"/>
      <c r="F363" s="449"/>
      <c r="G363" s="448"/>
      <c r="H363" s="448"/>
    </row>
    <row r="364" spans="1:8" ht="15.75" customHeight="1" x14ac:dyDescent="0.25">
      <c r="A364" s="448"/>
      <c r="B364" s="448"/>
      <c r="C364" s="448"/>
      <c r="D364" s="449"/>
      <c r="E364" s="448"/>
      <c r="F364" s="449"/>
      <c r="G364" s="448"/>
      <c r="H364" s="448"/>
    </row>
    <row r="365" spans="1:8" ht="15.75" customHeight="1" x14ac:dyDescent="0.25">
      <c r="A365" s="448"/>
      <c r="B365" s="448"/>
      <c r="C365" s="448"/>
      <c r="D365" s="449"/>
      <c r="E365" s="448"/>
      <c r="F365" s="449"/>
      <c r="G365" s="448"/>
      <c r="H365" s="448"/>
    </row>
    <row r="366" spans="1:8" ht="15.75" customHeight="1" x14ac:dyDescent="0.25">
      <c r="A366" s="448"/>
      <c r="B366" s="448"/>
      <c r="C366" s="448"/>
      <c r="D366" s="449"/>
      <c r="E366" s="448"/>
      <c r="F366" s="449"/>
      <c r="G366" s="448"/>
      <c r="H366" s="448"/>
    </row>
    <row r="367" spans="1:8" ht="15.75" customHeight="1" x14ac:dyDescent="0.25">
      <c r="A367" s="448"/>
      <c r="B367" s="448"/>
      <c r="C367" s="448"/>
      <c r="D367" s="449"/>
      <c r="E367" s="448"/>
      <c r="F367" s="449"/>
      <c r="G367" s="448"/>
      <c r="H367" s="448"/>
    </row>
    <row r="368" spans="1:8" ht="15.75" customHeight="1" x14ac:dyDescent="0.25">
      <c r="A368" s="448"/>
      <c r="B368" s="448"/>
      <c r="C368" s="448"/>
      <c r="D368" s="449"/>
      <c r="E368" s="448"/>
      <c r="F368" s="449"/>
      <c r="G368" s="448"/>
      <c r="H368" s="448"/>
    </row>
    <row r="369" spans="1:8" ht="15.75" customHeight="1" x14ac:dyDescent="0.25">
      <c r="A369" s="448"/>
      <c r="B369" s="448"/>
      <c r="C369" s="448"/>
      <c r="D369" s="449"/>
      <c r="E369" s="448"/>
      <c r="F369" s="449"/>
      <c r="G369" s="448"/>
      <c r="H369" s="448"/>
    </row>
    <row r="370" spans="1:8" ht="15.75" customHeight="1" x14ac:dyDescent="0.25">
      <c r="A370" s="448"/>
      <c r="B370" s="448"/>
      <c r="C370" s="448"/>
      <c r="D370" s="449"/>
      <c r="E370" s="448"/>
      <c r="F370" s="449"/>
      <c r="G370" s="448"/>
      <c r="H370" s="448"/>
    </row>
    <row r="371" spans="1:8" ht="15.75" customHeight="1" x14ac:dyDescent="0.25">
      <c r="A371" s="448"/>
      <c r="B371" s="448"/>
      <c r="C371" s="448"/>
      <c r="D371" s="449"/>
      <c r="E371" s="448"/>
      <c r="F371" s="449"/>
      <c r="G371" s="448"/>
      <c r="H371" s="448"/>
    </row>
    <row r="372" spans="1:8" ht="15.75" customHeight="1" x14ac:dyDescent="0.25">
      <c r="A372" s="448"/>
      <c r="B372" s="448"/>
      <c r="C372" s="448"/>
      <c r="D372" s="449"/>
      <c r="E372" s="448"/>
      <c r="F372" s="449"/>
      <c r="G372" s="448"/>
      <c r="H372" s="448"/>
    </row>
    <row r="373" spans="1:8" ht="15.75" customHeight="1" x14ac:dyDescent="0.25">
      <c r="A373" s="448"/>
      <c r="B373" s="448"/>
      <c r="C373" s="448"/>
      <c r="D373" s="449"/>
      <c r="E373" s="448"/>
      <c r="F373" s="449"/>
      <c r="G373" s="448"/>
      <c r="H373" s="448"/>
    </row>
    <row r="374" spans="1:8" ht="15.75" customHeight="1" x14ac:dyDescent="0.25">
      <c r="A374" s="448"/>
      <c r="B374" s="448"/>
      <c r="C374" s="448"/>
      <c r="D374" s="449"/>
      <c r="E374" s="448"/>
      <c r="F374" s="449"/>
      <c r="G374" s="448"/>
      <c r="H374" s="448"/>
    </row>
    <row r="375" spans="1:8" ht="15.75" customHeight="1" x14ac:dyDescent="0.25">
      <c r="A375" s="448"/>
      <c r="B375" s="448"/>
      <c r="C375" s="448"/>
      <c r="D375" s="449"/>
      <c r="E375" s="448"/>
      <c r="F375" s="449"/>
      <c r="G375" s="448"/>
      <c r="H375" s="448"/>
    </row>
    <row r="376" spans="1:8" ht="15.75" customHeight="1" x14ac:dyDescent="0.25">
      <c r="A376" s="448"/>
      <c r="B376" s="448"/>
      <c r="C376" s="448"/>
      <c r="D376" s="449"/>
      <c r="E376" s="448"/>
      <c r="F376" s="449"/>
      <c r="G376" s="448"/>
      <c r="H376" s="448"/>
    </row>
    <row r="377" spans="1:8" ht="15.75" customHeight="1" x14ac:dyDescent="0.25">
      <c r="A377" s="448"/>
      <c r="B377" s="448"/>
      <c r="C377" s="448"/>
      <c r="D377" s="449"/>
      <c r="E377" s="448"/>
      <c r="F377" s="449"/>
      <c r="G377" s="448"/>
      <c r="H377" s="448"/>
    </row>
    <row r="378" spans="1:8" ht="15.75" customHeight="1" x14ac:dyDescent="0.25">
      <c r="A378" s="448"/>
      <c r="B378" s="448"/>
      <c r="C378" s="448"/>
      <c r="D378" s="449"/>
      <c r="E378" s="448"/>
      <c r="F378" s="449"/>
      <c r="G378" s="448"/>
      <c r="H378" s="448"/>
    </row>
    <row r="379" spans="1:8" ht="15.75" customHeight="1" x14ac:dyDescent="0.25">
      <c r="A379" s="448"/>
      <c r="B379" s="448"/>
      <c r="C379" s="448"/>
      <c r="D379" s="449"/>
      <c r="E379" s="448"/>
      <c r="F379" s="449"/>
      <c r="G379" s="448"/>
      <c r="H379" s="448"/>
    </row>
    <row r="380" spans="1:8" ht="15.75" customHeight="1" x14ac:dyDescent="0.25">
      <c r="A380" s="448"/>
      <c r="B380" s="448"/>
      <c r="C380" s="448"/>
      <c r="D380" s="449"/>
      <c r="E380" s="448"/>
      <c r="F380" s="449"/>
      <c r="G380" s="448"/>
      <c r="H380" s="448"/>
    </row>
    <row r="381" spans="1:8" ht="15.75" customHeight="1" x14ac:dyDescent="0.25">
      <c r="A381" s="448"/>
      <c r="B381" s="448"/>
      <c r="C381" s="448"/>
      <c r="D381" s="449"/>
      <c r="E381" s="448"/>
      <c r="F381" s="449"/>
      <c r="G381" s="448"/>
      <c r="H381" s="448"/>
    </row>
    <row r="382" spans="1:8" ht="15.75" customHeight="1" x14ac:dyDescent="0.25">
      <c r="A382" s="448"/>
      <c r="B382" s="448"/>
      <c r="C382" s="448"/>
      <c r="D382" s="449"/>
      <c r="E382" s="448"/>
      <c r="F382" s="449"/>
      <c r="G382" s="448"/>
      <c r="H382" s="448"/>
    </row>
    <row r="383" spans="1:8" ht="15.75" customHeight="1" x14ac:dyDescent="0.25">
      <c r="A383" s="448"/>
      <c r="B383" s="448"/>
      <c r="C383" s="448"/>
      <c r="D383" s="449"/>
      <c r="E383" s="448"/>
      <c r="F383" s="449"/>
      <c r="G383" s="448"/>
      <c r="H383" s="448"/>
    </row>
    <row r="384" spans="1:8" ht="15.75" customHeight="1" x14ac:dyDescent="0.25">
      <c r="A384" s="448"/>
      <c r="B384" s="448"/>
      <c r="C384" s="448"/>
      <c r="D384" s="449"/>
      <c r="E384" s="448"/>
      <c r="F384" s="449"/>
      <c r="G384" s="448"/>
      <c r="H384" s="448"/>
    </row>
    <row r="385" spans="1:8" ht="15.75" customHeight="1" x14ac:dyDescent="0.25">
      <c r="A385" s="448"/>
      <c r="B385" s="448"/>
      <c r="C385" s="448"/>
      <c r="D385" s="449"/>
      <c r="E385" s="448"/>
      <c r="F385" s="449"/>
      <c r="G385" s="448"/>
      <c r="H385" s="448"/>
    </row>
    <row r="386" spans="1:8" ht="15.75" customHeight="1" x14ac:dyDescent="0.25">
      <c r="A386" s="448"/>
      <c r="B386" s="448"/>
      <c r="C386" s="448"/>
      <c r="D386" s="449"/>
      <c r="E386" s="448"/>
      <c r="F386" s="449"/>
      <c r="G386" s="448"/>
      <c r="H386" s="448"/>
    </row>
    <row r="387" spans="1:8" ht="15.75" customHeight="1" x14ac:dyDescent="0.25">
      <c r="A387" s="448"/>
      <c r="B387" s="448"/>
      <c r="C387" s="448"/>
      <c r="D387" s="449"/>
      <c r="E387" s="448"/>
      <c r="F387" s="449"/>
      <c r="G387" s="448"/>
      <c r="H387" s="448"/>
    </row>
    <row r="388" spans="1:8" ht="15.75" customHeight="1" x14ac:dyDescent="0.25">
      <c r="A388" s="448"/>
      <c r="B388" s="448"/>
      <c r="C388" s="448"/>
      <c r="D388" s="449"/>
      <c r="E388" s="448"/>
      <c r="F388" s="449"/>
      <c r="G388" s="448"/>
      <c r="H388" s="448"/>
    </row>
    <row r="389" spans="1:8" ht="15.75" customHeight="1" x14ac:dyDescent="0.25">
      <c r="A389" s="448"/>
      <c r="B389" s="448"/>
      <c r="C389" s="448"/>
      <c r="D389" s="449"/>
      <c r="E389" s="448"/>
      <c r="F389" s="449"/>
      <c r="G389" s="448"/>
      <c r="H389" s="448"/>
    </row>
    <row r="390" spans="1:8" ht="15.75" customHeight="1" x14ac:dyDescent="0.25">
      <c r="A390" s="448"/>
      <c r="B390" s="448"/>
      <c r="C390" s="448"/>
      <c r="D390" s="449"/>
      <c r="E390" s="448"/>
      <c r="F390" s="449"/>
      <c r="G390" s="448"/>
      <c r="H390" s="448"/>
    </row>
    <row r="391" spans="1:8" ht="15.75" customHeight="1" x14ac:dyDescent="0.25">
      <c r="A391" s="448"/>
      <c r="B391" s="448"/>
      <c r="C391" s="448"/>
      <c r="D391" s="449"/>
      <c r="E391" s="448"/>
      <c r="F391" s="449"/>
      <c r="G391" s="448"/>
      <c r="H391" s="448"/>
    </row>
    <row r="392" spans="1:8" ht="15.75" customHeight="1" x14ac:dyDescent="0.25">
      <c r="A392" s="448"/>
      <c r="B392" s="448"/>
      <c r="C392" s="448"/>
      <c r="D392" s="449"/>
      <c r="E392" s="448"/>
      <c r="F392" s="449"/>
      <c r="G392" s="448"/>
      <c r="H392" s="448"/>
    </row>
    <row r="393" spans="1:8" ht="15.75" customHeight="1" x14ac:dyDescent="0.25">
      <c r="A393" s="448"/>
      <c r="B393" s="448"/>
      <c r="C393" s="448"/>
      <c r="D393" s="449"/>
      <c r="E393" s="448"/>
      <c r="F393" s="449"/>
      <c r="G393" s="448"/>
      <c r="H393" s="448"/>
    </row>
    <row r="394" spans="1:8" ht="15.75" customHeight="1" x14ac:dyDescent="0.25">
      <c r="A394" s="448"/>
      <c r="B394" s="448"/>
      <c r="C394" s="448"/>
      <c r="D394" s="449"/>
      <c r="E394" s="448"/>
      <c r="F394" s="449"/>
      <c r="G394" s="448"/>
      <c r="H394" s="448"/>
    </row>
    <row r="395" spans="1:8" ht="15.75" customHeight="1" x14ac:dyDescent="0.25">
      <c r="A395" s="448"/>
      <c r="B395" s="448"/>
      <c r="C395" s="448"/>
      <c r="D395" s="449"/>
      <c r="E395" s="448"/>
      <c r="F395" s="449"/>
      <c r="G395" s="448"/>
      <c r="H395" s="448"/>
    </row>
    <row r="396" spans="1:8" ht="15.75" customHeight="1" x14ac:dyDescent="0.25">
      <c r="A396" s="448"/>
      <c r="B396" s="448"/>
      <c r="C396" s="448"/>
      <c r="D396" s="449"/>
      <c r="E396" s="448"/>
      <c r="F396" s="449"/>
      <c r="G396" s="448"/>
      <c r="H396" s="448"/>
    </row>
    <row r="397" spans="1:8" ht="15.75" customHeight="1" x14ac:dyDescent="0.25">
      <c r="A397" s="448"/>
      <c r="B397" s="448"/>
      <c r="C397" s="448"/>
      <c r="D397" s="449"/>
      <c r="E397" s="448"/>
      <c r="F397" s="449"/>
      <c r="G397" s="448"/>
      <c r="H397" s="448"/>
    </row>
    <row r="398" spans="1:8" ht="15.75" customHeight="1" x14ac:dyDescent="0.25">
      <c r="A398" s="448"/>
      <c r="B398" s="448"/>
      <c r="C398" s="448"/>
      <c r="D398" s="449"/>
      <c r="E398" s="448"/>
      <c r="F398" s="449"/>
      <c r="G398" s="448"/>
      <c r="H398" s="448"/>
    </row>
    <row r="399" spans="1:8" ht="15.75" customHeight="1" x14ac:dyDescent="0.25">
      <c r="A399" s="448"/>
      <c r="B399" s="448"/>
      <c r="C399" s="448"/>
      <c r="D399" s="449"/>
      <c r="E399" s="448"/>
      <c r="F399" s="449"/>
      <c r="G399" s="448"/>
      <c r="H399" s="448"/>
    </row>
    <row r="400" spans="1:8" ht="15.75" customHeight="1" x14ac:dyDescent="0.25">
      <c r="A400" s="448"/>
      <c r="B400" s="448"/>
      <c r="C400" s="448"/>
      <c r="D400" s="449"/>
      <c r="E400" s="448"/>
      <c r="F400" s="449"/>
      <c r="G400" s="448"/>
      <c r="H400" s="448"/>
    </row>
    <row r="401" spans="1:8" ht="15.75" customHeight="1" x14ac:dyDescent="0.25">
      <c r="A401" s="448"/>
      <c r="B401" s="448"/>
      <c r="C401" s="448"/>
      <c r="D401" s="449"/>
      <c r="E401" s="448"/>
      <c r="F401" s="449"/>
      <c r="G401" s="448"/>
      <c r="H401" s="448"/>
    </row>
    <row r="402" spans="1:8" ht="15.75" customHeight="1" x14ac:dyDescent="0.25">
      <c r="A402" s="448"/>
      <c r="B402" s="448"/>
      <c r="C402" s="448"/>
      <c r="D402" s="449"/>
      <c r="E402" s="448"/>
      <c r="F402" s="449"/>
      <c r="G402" s="448"/>
      <c r="H402" s="448"/>
    </row>
    <row r="403" spans="1:8" ht="15.75" customHeight="1" x14ac:dyDescent="0.25">
      <c r="A403" s="448"/>
      <c r="B403" s="448"/>
      <c r="C403" s="448"/>
      <c r="D403" s="449"/>
      <c r="E403" s="448"/>
      <c r="F403" s="449"/>
      <c r="G403" s="448"/>
      <c r="H403" s="448"/>
    </row>
    <row r="404" spans="1:8" ht="15.75" customHeight="1" x14ac:dyDescent="0.25">
      <c r="A404" s="448"/>
      <c r="B404" s="448"/>
      <c r="C404" s="448"/>
      <c r="D404" s="449"/>
      <c r="E404" s="448"/>
      <c r="F404" s="449"/>
      <c r="G404" s="448"/>
      <c r="H404" s="448"/>
    </row>
    <row r="405" spans="1:8" ht="15.75" customHeight="1" x14ac:dyDescent="0.25">
      <c r="A405" s="448"/>
      <c r="B405" s="448"/>
      <c r="C405" s="448"/>
      <c r="D405" s="449"/>
      <c r="E405" s="448"/>
      <c r="F405" s="449"/>
      <c r="G405" s="448"/>
      <c r="H405" s="448"/>
    </row>
    <row r="406" spans="1:8" ht="15.75" customHeight="1" x14ac:dyDescent="0.25">
      <c r="A406" s="448"/>
      <c r="B406" s="448"/>
      <c r="C406" s="448"/>
      <c r="D406" s="449"/>
      <c r="E406" s="448"/>
      <c r="F406" s="449"/>
      <c r="G406" s="448"/>
      <c r="H406" s="448"/>
    </row>
    <row r="407" spans="1:8" ht="15.75" customHeight="1" x14ac:dyDescent="0.25">
      <c r="A407" s="448"/>
      <c r="B407" s="448"/>
      <c r="C407" s="448"/>
      <c r="D407" s="449"/>
      <c r="E407" s="448"/>
      <c r="F407" s="449"/>
      <c r="G407" s="448"/>
      <c r="H407" s="448"/>
    </row>
    <row r="408" spans="1:8" ht="15.75" customHeight="1" x14ac:dyDescent="0.25">
      <c r="A408" s="448"/>
      <c r="B408" s="448"/>
      <c r="C408" s="448"/>
      <c r="D408" s="449"/>
      <c r="E408" s="448"/>
      <c r="F408" s="449"/>
      <c r="G408" s="448"/>
      <c r="H408" s="448"/>
    </row>
    <row r="409" spans="1:8" ht="15.75" customHeight="1" x14ac:dyDescent="0.25">
      <c r="A409" s="448"/>
      <c r="B409" s="448"/>
      <c r="C409" s="448"/>
      <c r="D409" s="449"/>
      <c r="E409" s="448"/>
      <c r="F409" s="449"/>
      <c r="G409" s="448"/>
      <c r="H409" s="448"/>
    </row>
    <row r="410" spans="1:8" ht="15.75" customHeight="1" x14ac:dyDescent="0.25">
      <c r="A410" s="448"/>
      <c r="B410" s="448"/>
      <c r="C410" s="448"/>
      <c r="D410" s="449"/>
      <c r="E410" s="448"/>
      <c r="F410" s="449"/>
      <c r="G410" s="448"/>
      <c r="H410" s="448"/>
    </row>
    <row r="411" spans="1:8" ht="15.75" customHeight="1" x14ac:dyDescent="0.25">
      <c r="A411" s="448"/>
      <c r="B411" s="448"/>
      <c r="C411" s="448"/>
      <c r="D411" s="449"/>
      <c r="E411" s="448"/>
      <c r="F411" s="449"/>
      <c r="G411" s="448"/>
      <c r="H411" s="448"/>
    </row>
    <row r="412" spans="1:8" ht="15.75" customHeight="1" x14ac:dyDescent="0.25">
      <c r="A412" s="448"/>
      <c r="B412" s="448"/>
      <c r="C412" s="448"/>
      <c r="D412" s="449"/>
      <c r="E412" s="448"/>
      <c r="F412" s="449"/>
      <c r="G412" s="448"/>
      <c r="H412" s="448"/>
    </row>
    <row r="413" spans="1:8" ht="15.75" customHeight="1" x14ac:dyDescent="0.25">
      <c r="A413" s="448"/>
      <c r="B413" s="448"/>
      <c r="C413" s="448"/>
      <c r="D413" s="449"/>
      <c r="E413" s="448"/>
      <c r="F413" s="449"/>
      <c r="G413" s="448"/>
      <c r="H413" s="448"/>
    </row>
    <row r="414" spans="1:8" ht="15.75" customHeight="1" x14ac:dyDescent="0.25">
      <c r="A414" s="448"/>
      <c r="B414" s="448"/>
      <c r="C414" s="448"/>
      <c r="D414" s="449"/>
      <c r="E414" s="448"/>
      <c r="F414" s="449"/>
      <c r="G414" s="448"/>
      <c r="H414" s="448"/>
    </row>
    <row r="415" spans="1:8" ht="15.75" customHeight="1" x14ac:dyDescent="0.25">
      <c r="A415" s="448"/>
      <c r="B415" s="448"/>
      <c r="C415" s="448"/>
      <c r="D415" s="449"/>
      <c r="E415" s="448"/>
      <c r="F415" s="449"/>
      <c r="G415" s="448"/>
      <c r="H415" s="448"/>
    </row>
    <row r="416" spans="1:8" ht="15.75" customHeight="1" x14ac:dyDescent="0.25">
      <c r="A416" s="448"/>
      <c r="B416" s="448"/>
      <c r="C416" s="448"/>
      <c r="D416" s="449"/>
      <c r="E416" s="448"/>
      <c r="F416" s="449"/>
      <c r="G416" s="448"/>
      <c r="H416" s="448"/>
    </row>
    <row r="417" spans="1:8" ht="15.75" customHeight="1" x14ac:dyDescent="0.25">
      <c r="A417" s="448"/>
      <c r="B417" s="448"/>
      <c r="C417" s="448"/>
      <c r="D417" s="449"/>
      <c r="E417" s="448"/>
      <c r="F417" s="449"/>
      <c r="G417" s="448"/>
      <c r="H417" s="448"/>
    </row>
    <row r="418" spans="1:8" ht="15.75" customHeight="1" x14ac:dyDescent="0.25">
      <c r="A418" s="448"/>
      <c r="B418" s="448"/>
      <c r="C418" s="448"/>
      <c r="D418" s="449"/>
      <c r="E418" s="448"/>
      <c r="F418" s="449"/>
      <c r="G418" s="448"/>
      <c r="H418" s="448"/>
    </row>
    <row r="419" spans="1:8" ht="15.75" customHeight="1" x14ac:dyDescent="0.25">
      <c r="A419" s="448"/>
      <c r="B419" s="448"/>
      <c r="C419" s="448"/>
      <c r="D419" s="449"/>
      <c r="E419" s="448"/>
      <c r="F419" s="449"/>
      <c r="G419" s="448"/>
      <c r="H419" s="448"/>
    </row>
    <row r="420" spans="1:8" ht="15.75" customHeight="1" x14ac:dyDescent="0.25">
      <c r="A420" s="448"/>
      <c r="B420" s="448"/>
      <c r="C420" s="448"/>
      <c r="D420" s="449"/>
      <c r="E420" s="448"/>
      <c r="F420" s="449"/>
      <c r="G420" s="448"/>
      <c r="H420" s="448"/>
    </row>
    <row r="421" spans="1:8" ht="15.75" customHeight="1" x14ac:dyDescent="0.25">
      <c r="A421" s="448"/>
      <c r="B421" s="448"/>
      <c r="C421" s="448"/>
      <c r="D421" s="449"/>
      <c r="E421" s="448"/>
      <c r="F421" s="449"/>
      <c r="G421" s="448"/>
      <c r="H421" s="448"/>
    </row>
    <row r="422" spans="1:8" ht="15.75" customHeight="1" x14ac:dyDescent="0.25">
      <c r="A422" s="448"/>
      <c r="B422" s="448"/>
      <c r="C422" s="448"/>
      <c r="D422" s="449"/>
      <c r="E422" s="448"/>
      <c r="F422" s="449"/>
      <c r="G422" s="448"/>
      <c r="H422" s="448"/>
    </row>
    <row r="423" spans="1:8" ht="15.75" customHeight="1" x14ac:dyDescent="0.25">
      <c r="A423" s="448"/>
      <c r="B423" s="448"/>
      <c r="C423" s="448"/>
      <c r="D423" s="449"/>
      <c r="E423" s="448"/>
      <c r="F423" s="449"/>
      <c r="G423" s="448"/>
      <c r="H423" s="448"/>
    </row>
    <row r="424" spans="1:8" ht="15.75" customHeight="1" x14ac:dyDescent="0.25">
      <c r="A424" s="448"/>
      <c r="B424" s="448"/>
      <c r="C424" s="448"/>
      <c r="D424" s="449"/>
      <c r="E424" s="448"/>
      <c r="F424" s="449"/>
      <c r="G424" s="448"/>
      <c r="H424" s="448"/>
    </row>
    <row r="425" spans="1:8" ht="15.75" customHeight="1" x14ac:dyDescent="0.25">
      <c r="A425" s="448"/>
      <c r="B425" s="448"/>
      <c r="C425" s="448"/>
      <c r="D425" s="449"/>
      <c r="E425" s="448"/>
      <c r="F425" s="449"/>
      <c r="G425" s="448"/>
      <c r="H425" s="448"/>
    </row>
    <row r="426" spans="1:8" ht="15.75" customHeight="1" x14ac:dyDescent="0.25">
      <c r="A426" s="448"/>
      <c r="B426" s="448"/>
      <c r="C426" s="448"/>
      <c r="D426" s="449"/>
      <c r="E426" s="448"/>
      <c r="F426" s="449"/>
      <c r="G426" s="448"/>
      <c r="H426" s="448"/>
    </row>
    <row r="427" spans="1:8" ht="15.75" customHeight="1" x14ac:dyDescent="0.25">
      <c r="A427" s="448"/>
      <c r="B427" s="448"/>
      <c r="C427" s="448"/>
      <c r="D427" s="449"/>
      <c r="E427" s="448"/>
      <c r="F427" s="449"/>
      <c r="G427" s="448"/>
      <c r="H427" s="448"/>
    </row>
    <row r="428" spans="1:8" ht="15.75" customHeight="1" x14ac:dyDescent="0.25">
      <c r="A428" s="448"/>
      <c r="B428" s="448"/>
      <c r="C428" s="448"/>
      <c r="D428" s="449"/>
      <c r="E428" s="448"/>
      <c r="F428" s="449"/>
      <c r="G428" s="448"/>
      <c r="H428" s="448"/>
    </row>
    <row r="429" spans="1:8" ht="15.75" customHeight="1" x14ac:dyDescent="0.25">
      <c r="A429" s="448"/>
      <c r="B429" s="448"/>
      <c r="C429" s="448"/>
      <c r="D429" s="449"/>
      <c r="E429" s="448"/>
      <c r="F429" s="449"/>
      <c r="G429" s="448"/>
      <c r="H429" s="448"/>
    </row>
    <row r="430" spans="1:8" ht="15.75" customHeight="1" x14ac:dyDescent="0.25">
      <c r="A430" s="448"/>
      <c r="B430" s="448"/>
      <c r="C430" s="448"/>
      <c r="D430" s="449"/>
      <c r="E430" s="448"/>
      <c r="F430" s="449"/>
      <c r="G430" s="448"/>
      <c r="H430" s="448"/>
    </row>
    <row r="431" spans="1:8" ht="15.75" customHeight="1" x14ac:dyDescent="0.25">
      <c r="A431" s="448"/>
      <c r="B431" s="448"/>
      <c r="C431" s="448"/>
      <c r="D431" s="449"/>
      <c r="E431" s="448"/>
      <c r="F431" s="449"/>
      <c r="G431" s="448"/>
      <c r="H431" s="448"/>
    </row>
    <row r="432" spans="1:8" ht="15.75" customHeight="1" x14ac:dyDescent="0.25">
      <c r="A432" s="448"/>
      <c r="B432" s="448"/>
      <c r="C432" s="448"/>
      <c r="D432" s="449"/>
      <c r="E432" s="448"/>
      <c r="F432" s="449"/>
      <c r="G432" s="448"/>
      <c r="H432" s="448"/>
    </row>
    <row r="433" spans="1:8" ht="15.75" customHeight="1" x14ac:dyDescent="0.25">
      <c r="A433" s="448"/>
      <c r="B433" s="448"/>
      <c r="C433" s="448"/>
      <c r="D433" s="449"/>
      <c r="E433" s="448"/>
      <c r="F433" s="449"/>
      <c r="G433" s="448"/>
      <c r="H433" s="448"/>
    </row>
    <row r="434" spans="1:8" ht="15.75" customHeight="1" x14ac:dyDescent="0.25">
      <c r="A434" s="448"/>
      <c r="B434" s="448"/>
      <c r="C434" s="448"/>
      <c r="D434" s="449"/>
      <c r="E434" s="448"/>
      <c r="F434" s="449"/>
      <c r="G434" s="448"/>
      <c r="H434" s="448"/>
    </row>
    <row r="435" spans="1:8" ht="15.75" customHeight="1" x14ac:dyDescent="0.25">
      <c r="A435" s="448"/>
      <c r="B435" s="448"/>
      <c r="C435" s="448"/>
      <c r="D435" s="449"/>
      <c r="E435" s="448"/>
      <c r="F435" s="449"/>
      <c r="G435" s="448"/>
      <c r="H435" s="448"/>
    </row>
    <row r="436" spans="1:8" ht="15.75" customHeight="1" x14ac:dyDescent="0.25">
      <c r="A436" s="448"/>
      <c r="B436" s="448"/>
      <c r="C436" s="448"/>
      <c r="D436" s="449"/>
      <c r="E436" s="448"/>
      <c r="F436" s="449"/>
      <c r="G436" s="448"/>
      <c r="H436" s="448"/>
    </row>
    <row r="437" spans="1:8" ht="15.75" customHeight="1" x14ac:dyDescent="0.25">
      <c r="A437" s="448"/>
      <c r="B437" s="448"/>
      <c r="C437" s="448"/>
      <c r="D437" s="449"/>
      <c r="E437" s="448"/>
      <c r="F437" s="449"/>
      <c r="G437" s="448"/>
      <c r="H437" s="448"/>
    </row>
    <row r="438" spans="1:8" ht="15.75" customHeight="1" x14ac:dyDescent="0.25">
      <c r="A438" s="448"/>
      <c r="B438" s="448"/>
      <c r="C438" s="448"/>
      <c r="D438" s="449"/>
      <c r="E438" s="448"/>
      <c r="F438" s="449"/>
      <c r="G438" s="448"/>
      <c r="H438" s="448"/>
    </row>
    <row r="439" spans="1:8" ht="15.75" customHeight="1" x14ac:dyDescent="0.25">
      <c r="A439" s="448"/>
      <c r="B439" s="448"/>
      <c r="C439" s="448"/>
      <c r="D439" s="449"/>
      <c r="E439" s="448"/>
      <c r="F439" s="449"/>
      <c r="G439" s="448"/>
      <c r="H439" s="448"/>
    </row>
    <row r="440" spans="1:8" ht="15.75" customHeight="1" x14ac:dyDescent="0.25">
      <c r="A440" s="448"/>
      <c r="B440" s="448"/>
      <c r="C440" s="448"/>
      <c r="D440" s="449"/>
      <c r="E440" s="448"/>
      <c r="F440" s="449"/>
      <c r="G440" s="448"/>
      <c r="H440" s="448"/>
    </row>
    <row r="441" spans="1:8" ht="15.75" customHeight="1" x14ac:dyDescent="0.25">
      <c r="A441" s="448"/>
      <c r="B441" s="448"/>
      <c r="C441" s="448"/>
      <c r="D441" s="449"/>
      <c r="E441" s="448"/>
      <c r="F441" s="449"/>
      <c r="G441" s="448"/>
      <c r="H441" s="448"/>
    </row>
    <row r="442" spans="1:8" ht="15.75" customHeight="1" x14ac:dyDescent="0.25">
      <c r="A442" s="448"/>
      <c r="B442" s="448"/>
      <c r="C442" s="448"/>
      <c r="D442" s="449"/>
      <c r="E442" s="448"/>
      <c r="F442" s="449"/>
      <c r="G442" s="448"/>
      <c r="H442" s="448"/>
    </row>
    <row r="443" spans="1:8" ht="15.75" customHeight="1" x14ac:dyDescent="0.25">
      <c r="A443" s="448"/>
      <c r="B443" s="448"/>
      <c r="C443" s="448"/>
      <c r="D443" s="449"/>
      <c r="E443" s="448"/>
      <c r="F443" s="449"/>
      <c r="G443" s="448"/>
      <c r="H443" s="448"/>
    </row>
    <row r="444" spans="1:8" ht="15.75" customHeight="1" x14ac:dyDescent="0.25">
      <c r="A444" s="448"/>
      <c r="B444" s="448"/>
      <c r="C444" s="448"/>
      <c r="D444" s="449"/>
      <c r="E444" s="448"/>
      <c r="F444" s="449"/>
      <c r="G444" s="448"/>
      <c r="H444" s="448"/>
    </row>
    <row r="445" spans="1:8" ht="15.75" customHeight="1" x14ac:dyDescent="0.25">
      <c r="A445" s="448"/>
      <c r="B445" s="448"/>
      <c r="C445" s="448"/>
      <c r="D445" s="449"/>
      <c r="E445" s="448"/>
      <c r="F445" s="449"/>
      <c r="G445" s="448"/>
      <c r="H445" s="448"/>
    </row>
    <row r="446" spans="1:8" ht="15.75" customHeight="1" x14ac:dyDescent="0.25">
      <c r="A446" s="448"/>
      <c r="B446" s="448"/>
      <c r="C446" s="448"/>
      <c r="D446" s="449"/>
      <c r="E446" s="448"/>
      <c r="F446" s="449"/>
      <c r="G446" s="448"/>
      <c r="H446" s="448"/>
    </row>
    <row r="447" spans="1:8" ht="15.75" customHeight="1" x14ac:dyDescent="0.25">
      <c r="A447" s="448"/>
      <c r="B447" s="448"/>
      <c r="C447" s="448"/>
      <c r="D447" s="449"/>
      <c r="E447" s="448"/>
      <c r="F447" s="449"/>
      <c r="G447" s="448"/>
      <c r="H447" s="448"/>
    </row>
    <row r="448" spans="1:8" ht="15.75" customHeight="1" x14ac:dyDescent="0.25">
      <c r="A448" s="448"/>
      <c r="B448" s="448"/>
      <c r="C448" s="448"/>
      <c r="D448" s="449"/>
      <c r="E448" s="448"/>
      <c r="F448" s="449"/>
      <c r="G448" s="448"/>
      <c r="H448" s="448"/>
    </row>
    <row r="449" spans="1:8" ht="15.75" customHeight="1" x14ac:dyDescent="0.25">
      <c r="A449" s="448"/>
      <c r="B449" s="448"/>
      <c r="C449" s="448"/>
      <c r="D449" s="449"/>
      <c r="E449" s="448"/>
      <c r="F449" s="449"/>
      <c r="G449" s="448"/>
      <c r="H449" s="448"/>
    </row>
    <row r="450" spans="1:8" ht="15.75" customHeight="1" x14ac:dyDescent="0.25">
      <c r="A450" s="448"/>
      <c r="B450" s="448"/>
      <c r="C450" s="448"/>
      <c r="D450" s="449"/>
      <c r="E450" s="448"/>
      <c r="F450" s="449"/>
      <c r="G450" s="448"/>
      <c r="H450" s="448"/>
    </row>
    <row r="451" spans="1:8" ht="15.75" customHeight="1" x14ac:dyDescent="0.25">
      <c r="A451" s="448"/>
      <c r="B451" s="448"/>
      <c r="C451" s="448"/>
      <c r="D451" s="449"/>
      <c r="E451" s="448"/>
      <c r="F451" s="449"/>
      <c r="G451" s="448"/>
      <c r="H451" s="448"/>
    </row>
    <row r="452" spans="1:8" ht="15.75" customHeight="1" x14ac:dyDescent="0.25">
      <c r="A452" s="448"/>
      <c r="B452" s="448"/>
      <c r="C452" s="448"/>
      <c r="D452" s="449"/>
      <c r="E452" s="448"/>
      <c r="F452" s="449"/>
      <c r="G452" s="448"/>
      <c r="H452" s="448"/>
    </row>
    <row r="453" spans="1:8" ht="15.75" customHeight="1" x14ac:dyDescent="0.25">
      <c r="A453" s="448"/>
      <c r="B453" s="448"/>
      <c r="C453" s="448"/>
      <c r="D453" s="449"/>
      <c r="E453" s="448"/>
      <c r="F453" s="449"/>
      <c r="G453" s="448"/>
      <c r="H453" s="448"/>
    </row>
    <row r="454" spans="1:8" ht="15.75" customHeight="1" x14ac:dyDescent="0.25">
      <c r="A454" s="448"/>
      <c r="B454" s="448"/>
      <c r="C454" s="448"/>
      <c r="D454" s="449"/>
      <c r="E454" s="448"/>
      <c r="F454" s="449"/>
      <c r="G454" s="448"/>
      <c r="H454" s="448"/>
    </row>
    <row r="455" spans="1:8" ht="15.75" customHeight="1" x14ac:dyDescent="0.25">
      <c r="A455" s="448"/>
      <c r="B455" s="448"/>
      <c r="C455" s="448"/>
      <c r="D455" s="449"/>
      <c r="E455" s="448"/>
      <c r="F455" s="449"/>
      <c r="G455" s="448"/>
      <c r="H455" s="448"/>
    </row>
    <row r="456" spans="1:8" ht="15.75" customHeight="1" x14ac:dyDescent="0.25">
      <c r="A456" s="448"/>
      <c r="B456" s="448"/>
      <c r="C456" s="448"/>
      <c r="D456" s="449"/>
      <c r="E456" s="448"/>
      <c r="F456" s="449"/>
      <c r="G456" s="448"/>
      <c r="H456" s="448"/>
    </row>
    <row r="457" spans="1:8" ht="15.75" customHeight="1" x14ac:dyDescent="0.25">
      <c r="A457" s="448"/>
      <c r="B457" s="448"/>
      <c r="C457" s="448"/>
      <c r="D457" s="449"/>
      <c r="E457" s="448"/>
      <c r="F457" s="449"/>
      <c r="G457" s="448"/>
      <c r="H457" s="448"/>
    </row>
    <row r="458" spans="1:8" ht="15.75" customHeight="1" x14ac:dyDescent="0.25">
      <c r="A458" s="448"/>
      <c r="B458" s="448"/>
      <c r="C458" s="448"/>
      <c r="D458" s="449"/>
      <c r="E458" s="448"/>
      <c r="F458" s="449"/>
      <c r="G458" s="448"/>
      <c r="H458" s="448"/>
    </row>
    <row r="459" spans="1:8" ht="15.75" customHeight="1" x14ac:dyDescent="0.25">
      <c r="A459" s="448"/>
      <c r="B459" s="448"/>
      <c r="C459" s="448"/>
      <c r="D459" s="449"/>
      <c r="E459" s="448"/>
      <c r="F459" s="449"/>
      <c r="G459" s="448"/>
      <c r="H459" s="448"/>
    </row>
    <row r="460" spans="1:8" ht="15.75" customHeight="1" x14ac:dyDescent="0.25">
      <c r="A460" s="448"/>
      <c r="B460" s="448"/>
      <c r="C460" s="448"/>
      <c r="D460" s="449"/>
      <c r="E460" s="448"/>
      <c r="F460" s="449"/>
      <c r="G460" s="448"/>
      <c r="H460" s="448"/>
    </row>
    <row r="461" spans="1:8" ht="15.75" customHeight="1" x14ac:dyDescent="0.25">
      <c r="A461" s="448"/>
      <c r="B461" s="448"/>
      <c r="C461" s="448"/>
      <c r="D461" s="449"/>
      <c r="E461" s="448"/>
      <c r="F461" s="449"/>
      <c r="G461" s="448"/>
      <c r="H461" s="448"/>
    </row>
    <row r="462" spans="1:8" ht="15.75" customHeight="1" x14ac:dyDescent="0.25">
      <c r="A462" s="448"/>
      <c r="B462" s="448"/>
      <c r="C462" s="448"/>
      <c r="D462" s="449"/>
      <c r="E462" s="448"/>
      <c r="F462" s="449"/>
      <c r="G462" s="448"/>
      <c r="H462" s="448"/>
    </row>
    <row r="463" spans="1:8" ht="15.75" customHeight="1" x14ac:dyDescent="0.25">
      <c r="A463" s="448"/>
      <c r="B463" s="448"/>
      <c r="C463" s="448"/>
      <c r="D463" s="449"/>
      <c r="E463" s="448"/>
      <c r="F463" s="449"/>
      <c r="G463" s="448"/>
      <c r="H463" s="448"/>
    </row>
    <row r="464" spans="1:8" ht="15.75" customHeight="1" x14ac:dyDescent="0.25">
      <c r="A464" s="448"/>
      <c r="B464" s="448"/>
      <c r="C464" s="448"/>
      <c r="D464" s="449"/>
      <c r="E464" s="448"/>
      <c r="F464" s="449"/>
      <c r="G464" s="448"/>
      <c r="H464" s="448"/>
    </row>
    <row r="465" spans="1:8" ht="15.75" customHeight="1" x14ac:dyDescent="0.25">
      <c r="A465" s="448"/>
      <c r="B465" s="448"/>
      <c r="C465" s="448"/>
      <c r="D465" s="449"/>
      <c r="E465" s="448"/>
      <c r="F465" s="449"/>
      <c r="G465" s="448"/>
      <c r="H465" s="448"/>
    </row>
    <row r="466" spans="1:8" ht="15.75" customHeight="1" x14ac:dyDescent="0.25">
      <c r="A466" s="448"/>
      <c r="B466" s="448"/>
      <c r="C466" s="448"/>
      <c r="D466" s="449"/>
      <c r="E466" s="448"/>
      <c r="F466" s="449"/>
      <c r="G466" s="448"/>
      <c r="H466" s="448"/>
    </row>
    <row r="467" spans="1:8" ht="15.75" customHeight="1" x14ac:dyDescent="0.25">
      <c r="A467" s="448"/>
      <c r="B467" s="448"/>
      <c r="C467" s="448"/>
      <c r="D467" s="449"/>
      <c r="E467" s="448"/>
      <c r="F467" s="449"/>
      <c r="G467" s="448"/>
      <c r="H467" s="448"/>
    </row>
    <row r="468" spans="1:8" ht="15.75" customHeight="1" x14ac:dyDescent="0.25">
      <c r="A468" s="448"/>
      <c r="B468" s="448"/>
      <c r="C468" s="448"/>
      <c r="D468" s="449"/>
      <c r="E468" s="448"/>
      <c r="F468" s="449"/>
      <c r="G468" s="448"/>
      <c r="H468" s="448"/>
    </row>
    <row r="469" spans="1:8" ht="15.75" customHeight="1" x14ac:dyDescent="0.25">
      <c r="A469" s="448"/>
      <c r="B469" s="448"/>
      <c r="C469" s="448"/>
      <c r="D469" s="449"/>
      <c r="E469" s="448"/>
      <c r="F469" s="449"/>
      <c r="G469" s="448"/>
      <c r="H469" s="448"/>
    </row>
    <row r="470" spans="1:8" ht="15.75" customHeight="1" x14ac:dyDescent="0.25">
      <c r="A470" s="448"/>
      <c r="B470" s="448"/>
      <c r="C470" s="448"/>
      <c r="D470" s="449"/>
      <c r="E470" s="448"/>
      <c r="F470" s="449"/>
      <c r="G470" s="448"/>
      <c r="H470" s="448"/>
    </row>
    <row r="471" spans="1:8" ht="15.75" customHeight="1" x14ac:dyDescent="0.25">
      <c r="A471" s="448"/>
      <c r="B471" s="448"/>
      <c r="C471" s="448"/>
      <c r="D471" s="449"/>
      <c r="E471" s="448"/>
      <c r="F471" s="449"/>
      <c r="G471" s="448"/>
      <c r="H471" s="448"/>
    </row>
    <row r="472" spans="1:8" ht="15.75" customHeight="1" x14ac:dyDescent="0.25">
      <c r="A472" s="448"/>
      <c r="B472" s="448"/>
      <c r="C472" s="448"/>
      <c r="D472" s="449"/>
      <c r="E472" s="448"/>
      <c r="F472" s="449"/>
      <c r="G472" s="448"/>
      <c r="H472" s="448"/>
    </row>
    <row r="473" spans="1:8" ht="15.75" customHeight="1" x14ac:dyDescent="0.25">
      <c r="A473" s="448"/>
      <c r="B473" s="448"/>
      <c r="C473" s="448"/>
      <c r="D473" s="449"/>
      <c r="E473" s="448"/>
      <c r="F473" s="449"/>
      <c r="G473" s="448"/>
      <c r="H473" s="448"/>
    </row>
    <row r="474" spans="1:8" ht="15.75" customHeight="1" x14ac:dyDescent="0.25">
      <c r="A474" s="448"/>
      <c r="B474" s="448"/>
      <c r="C474" s="448"/>
      <c r="D474" s="449"/>
      <c r="E474" s="448"/>
      <c r="F474" s="449"/>
      <c r="G474" s="448"/>
      <c r="H474" s="448"/>
    </row>
    <row r="475" spans="1:8" ht="15.75" customHeight="1" x14ac:dyDescent="0.25">
      <c r="A475" s="448"/>
      <c r="B475" s="448"/>
      <c r="C475" s="448"/>
      <c r="D475" s="449"/>
      <c r="E475" s="448"/>
      <c r="F475" s="449"/>
      <c r="G475" s="448"/>
      <c r="H475" s="448"/>
    </row>
    <row r="476" spans="1:8" ht="15.75" customHeight="1" x14ac:dyDescent="0.25">
      <c r="A476" s="448"/>
      <c r="B476" s="448"/>
      <c r="C476" s="448"/>
      <c r="D476" s="449"/>
      <c r="E476" s="448"/>
      <c r="F476" s="449"/>
      <c r="G476" s="448"/>
      <c r="H476" s="448"/>
    </row>
    <row r="477" spans="1:8" ht="15.75" customHeight="1" x14ac:dyDescent="0.25">
      <c r="A477" s="448"/>
      <c r="B477" s="448"/>
      <c r="C477" s="448"/>
      <c r="D477" s="449"/>
      <c r="E477" s="448"/>
      <c r="F477" s="449"/>
      <c r="G477" s="448"/>
      <c r="H477" s="448"/>
    </row>
    <row r="478" spans="1:8" ht="15.75" customHeight="1" x14ac:dyDescent="0.25">
      <c r="A478" s="448"/>
      <c r="B478" s="448"/>
      <c r="C478" s="448"/>
      <c r="D478" s="449"/>
      <c r="E478" s="448"/>
      <c r="F478" s="449"/>
      <c r="G478" s="448"/>
      <c r="H478" s="448"/>
    </row>
    <row r="479" spans="1:8" ht="15.75" customHeight="1" x14ac:dyDescent="0.25">
      <c r="A479" s="448"/>
      <c r="B479" s="448"/>
      <c r="C479" s="448"/>
      <c r="D479" s="449"/>
      <c r="E479" s="448"/>
      <c r="F479" s="449"/>
      <c r="G479" s="448"/>
      <c r="H479" s="448"/>
    </row>
    <row r="480" spans="1:8" ht="15.75" customHeight="1" x14ac:dyDescent="0.25">
      <c r="A480" s="448"/>
      <c r="B480" s="448"/>
      <c r="C480" s="448"/>
      <c r="D480" s="449"/>
      <c r="E480" s="448"/>
      <c r="F480" s="449"/>
      <c r="G480" s="448"/>
      <c r="H480" s="448"/>
    </row>
    <row r="481" spans="1:8" ht="15.75" customHeight="1" x14ac:dyDescent="0.25">
      <c r="A481" s="448"/>
      <c r="B481" s="448"/>
      <c r="C481" s="448"/>
      <c r="D481" s="449"/>
      <c r="E481" s="448"/>
      <c r="F481" s="449"/>
      <c r="G481" s="448"/>
      <c r="H481" s="448"/>
    </row>
    <row r="482" spans="1:8" ht="15.75" customHeight="1" x14ac:dyDescent="0.25">
      <c r="A482" s="448"/>
      <c r="B482" s="448"/>
      <c r="C482" s="448"/>
      <c r="D482" s="449"/>
      <c r="E482" s="448"/>
      <c r="F482" s="449"/>
      <c r="G482" s="448"/>
      <c r="H482" s="448"/>
    </row>
    <row r="483" spans="1:8" ht="15.75" customHeight="1" x14ac:dyDescent="0.25">
      <c r="A483" s="448"/>
      <c r="B483" s="448"/>
      <c r="C483" s="448"/>
      <c r="D483" s="449"/>
      <c r="E483" s="448"/>
      <c r="F483" s="449"/>
      <c r="G483" s="448"/>
      <c r="H483" s="448"/>
    </row>
    <row r="484" spans="1:8" ht="15.75" customHeight="1" x14ac:dyDescent="0.25">
      <c r="A484" s="448"/>
      <c r="B484" s="448"/>
      <c r="C484" s="448"/>
      <c r="D484" s="449"/>
      <c r="E484" s="448"/>
      <c r="F484" s="449"/>
      <c r="G484" s="448"/>
      <c r="H484" s="448"/>
    </row>
    <row r="485" spans="1:8" ht="15.75" customHeight="1" x14ac:dyDescent="0.25">
      <c r="A485" s="448"/>
      <c r="B485" s="448"/>
      <c r="C485" s="448"/>
      <c r="D485" s="449"/>
      <c r="E485" s="448"/>
      <c r="F485" s="449"/>
      <c r="G485" s="448"/>
      <c r="H485" s="448"/>
    </row>
    <row r="486" spans="1:8" ht="15.75" customHeight="1" x14ac:dyDescent="0.25">
      <c r="A486" s="448"/>
      <c r="B486" s="448"/>
      <c r="C486" s="448"/>
      <c r="D486" s="449"/>
      <c r="E486" s="448"/>
      <c r="F486" s="449"/>
      <c r="G486" s="448"/>
      <c r="H486" s="448"/>
    </row>
    <row r="487" spans="1:8" ht="15.75" customHeight="1" x14ac:dyDescent="0.25">
      <c r="A487" s="448"/>
      <c r="B487" s="448"/>
      <c r="C487" s="448"/>
      <c r="D487" s="449"/>
      <c r="E487" s="448"/>
      <c r="F487" s="449"/>
      <c r="G487" s="448"/>
      <c r="H487" s="448"/>
    </row>
    <row r="488" spans="1:8" ht="15.75" customHeight="1" x14ac:dyDescent="0.25">
      <c r="A488" s="448"/>
      <c r="B488" s="448"/>
      <c r="C488" s="448"/>
      <c r="D488" s="449"/>
      <c r="E488" s="448"/>
      <c r="F488" s="449"/>
      <c r="G488" s="448"/>
      <c r="H488" s="448"/>
    </row>
    <row r="489" spans="1:8" ht="15.75" customHeight="1" x14ac:dyDescent="0.25">
      <c r="A489" s="448"/>
      <c r="B489" s="448"/>
      <c r="C489" s="448"/>
      <c r="D489" s="449"/>
      <c r="E489" s="448"/>
      <c r="F489" s="449"/>
      <c r="G489" s="448"/>
      <c r="H489" s="448"/>
    </row>
    <row r="490" spans="1:8" ht="15.75" customHeight="1" x14ac:dyDescent="0.25">
      <c r="A490" s="448"/>
      <c r="B490" s="448"/>
      <c r="C490" s="448"/>
      <c r="D490" s="449"/>
      <c r="E490" s="448"/>
      <c r="F490" s="449"/>
      <c r="G490" s="448"/>
      <c r="H490" s="448"/>
    </row>
    <row r="491" spans="1:8" ht="15.75" customHeight="1" x14ac:dyDescent="0.25">
      <c r="A491" s="448"/>
      <c r="B491" s="448"/>
      <c r="C491" s="448"/>
      <c r="D491" s="449"/>
      <c r="E491" s="448"/>
      <c r="F491" s="449"/>
      <c r="G491" s="448"/>
      <c r="H491" s="448"/>
    </row>
    <row r="492" spans="1:8" ht="15.75" customHeight="1" x14ac:dyDescent="0.25">
      <c r="A492" s="448"/>
      <c r="B492" s="448"/>
      <c r="C492" s="448"/>
      <c r="D492" s="449"/>
      <c r="E492" s="448"/>
      <c r="F492" s="449"/>
      <c r="G492" s="448"/>
      <c r="H492" s="448"/>
    </row>
    <row r="493" spans="1:8" ht="15.75" customHeight="1" x14ac:dyDescent="0.25">
      <c r="A493" s="448"/>
      <c r="B493" s="448"/>
      <c r="C493" s="448"/>
      <c r="D493" s="449"/>
      <c r="E493" s="448"/>
      <c r="F493" s="449"/>
      <c r="G493" s="448"/>
      <c r="H493" s="448"/>
    </row>
    <row r="494" spans="1:8" ht="15.75" customHeight="1" x14ac:dyDescent="0.25">
      <c r="A494" s="448"/>
      <c r="B494" s="448"/>
      <c r="C494" s="448"/>
      <c r="D494" s="449"/>
      <c r="E494" s="448"/>
      <c r="F494" s="449"/>
      <c r="G494" s="448"/>
      <c r="H494" s="448"/>
    </row>
    <row r="495" spans="1:8" ht="15.75" customHeight="1" x14ac:dyDescent="0.25">
      <c r="A495" s="448"/>
      <c r="B495" s="448"/>
      <c r="C495" s="448"/>
      <c r="D495" s="449"/>
      <c r="E495" s="448"/>
      <c r="F495" s="449"/>
      <c r="G495" s="448"/>
      <c r="H495" s="448"/>
    </row>
    <row r="496" spans="1:8" ht="15.75" customHeight="1" x14ac:dyDescent="0.25">
      <c r="A496" s="448"/>
      <c r="B496" s="448"/>
      <c r="C496" s="448"/>
      <c r="D496" s="449"/>
      <c r="E496" s="448"/>
      <c r="F496" s="449"/>
      <c r="G496" s="448"/>
      <c r="H496" s="448"/>
    </row>
    <row r="497" spans="1:8" ht="15.75" customHeight="1" x14ac:dyDescent="0.25">
      <c r="A497" s="448"/>
      <c r="B497" s="448"/>
      <c r="C497" s="448"/>
      <c r="D497" s="449"/>
      <c r="E497" s="448"/>
      <c r="F497" s="449"/>
      <c r="G497" s="448"/>
      <c r="H497" s="448"/>
    </row>
    <row r="498" spans="1:8" ht="15.75" customHeight="1" x14ac:dyDescent="0.25">
      <c r="A498" s="448"/>
      <c r="B498" s="448"/>
      <c r="C498" s="448"/>
      <c r="D498" s="449"/>
      <c r="E498" s="448"/>
      <c r="F498" s="449"/>
      <c r="G498" s="448"/>
      <c r="H498" s="448"/>
    </row>
    <row r="499" spans="1:8" ht="15.75" customHeight="1" x14ac:dyDescent="0.25">
      <c r="A499" s="448"/>
      <c r="B499" s="448"/>
      <c r="C499" s="448"/>
      <c r="D499" s="449"/>
      <c r="E499" s="448"/>
      <c r="F499" s="449"/>
      <c r="G499" s="448"/>
      <c r="H499" s="448"/>
    </row>
    <row r="500" spans="1:8" ht="15.75" customHeight="1" x14ac:dyDescent="0.25">
      <c r="A500" s="448"/>
      <c r="B500" s="448"/>
      <c r="C500" s="448"/>
      <c r="D500" s="449"/>
      <c r="E500" s="448"/>
      <c r="F500" s="449"/>
      <c r="G500" s="448"/>
      <c r="H500" s="448"/>
    </row>
    <row r="501" spans="1:8" ht="15.75" customHeight="1" x14ac:dyDescent="0.25">
      <c r="A501" s="448"/>
      <c r="B501" s="448"/>
      <c r="C501" s="448"/>
      <c r="D501" s="449"/>
      <c r="E501" s="448"/>
      <c r="F501" s="449"/>
      <c r="G501" s="448"/>
      <c r="H501" s="448"/>
    </row>
    <row r="502" spans="1:8" ht="15.75" customHeight="1" x14ac:dyDescent="0.25">
      <c r="A502" s="448"/>
      <c r="B502" s="448"/>
      <c r="C502" s="448"/>
      <c r="D502" s="449"/>
      <c r="E502" s="448"/>
      <c r="F502" s="449"/>
      <c r="G502" s="448"/>
      <c r="H502" s="448"/>
    </row>
    <row r="503" spans="1:8" ht="15.75" customHeight="1" x14ac:dyDescent="0.25">
      <c r="A503" s="448"/>
      <c r="B503" s="448"/>
      <c r="C503" s="448"/>
      <c r="D503" s="449"/>
      <c r="E503" s="448"/>
      <c r="F503" s="449"/>
      <c r="G503" s="448"/>
      <c r="H503" s="448"/>
    </row>
    <row r="504" spans="1:8" ht="15.75" customHeight="1" x14ac:dyDescent="0.25">
      <c r="A504" s="448"/>
      <c r="B504" s="448"/>
      <c r="C504" s="448"/>
      <c r="D504" s="449"/>
      <c r="E504" s="448"/>
      <c r="F504" s="449"/>
      <c r="G504" s="448"/>
      <c r="H504" s="448"/>
    </row>
    <row r="505" spans="1:8" ht="15.75" customHeight="1" x14ac:dyDescent="0.25">
      <c r="A505" s="448"/>
      <c r="B505" s="448"/>
      <c r="C505" s="448"/>
      <c r="D505" s="449"/>
      <c r="E505" s="448"/>
      <c r="F505" s="449"/>
      <c r="G505" s="448"/>
      <c r="H505" s="448"/>
    </row>
    <row r="506" spans="1:8" ht="15.75" customHeight="1" x14ac:dyDescent="0.25">
      <c r="A506" s="448"/>
      <c r="B506" s="448"/>
      <c r="C506" s="448"/>
      <c r="D506" s="449"/>
      <c r="E506" s="448"/>
      <c r="F506" s="449"/>
      <c r="G506" s="448"/>
      <c r="H506" s="448"/>
    </row>
    <row r="507" spans="1:8" ht="15.75" customHeight="1" x14ac:dyDescent="0.25">
      <c r="A507" s="448"/>
      <c r="B507" s="448"/>
      <c r="C507" s="448"/>
      <c r="D507" s="449"/>
      <c r="E507" s="448"/>
      <c r="F507" s="449"/>
      <c r="G507" s="448"/>
      <c r="H507" s="448"/>
    </row>
    <row r="508" spans="1:8" ht="15.75" customHeight="1" x14ac:dyDescent="0.25">
      <c r="A508" s="448"/>
      <c r="B508" s="448"/>
      <c r="C508" s="448"/>
      <c r="D508" s="449"/>
      <c r="E508" s="448"/>
      <c r="F508" s="449"/>
      <c r="G508" s="448"/>
      <c r="H508" s="448"/>
    </row>
    <row r="509" spans="1:8" ht="15.75" customHeight="1" x14ac:dyDescent="0.25">
      <c r="A509" s="448"/>
      <c r="B509" s="448"/>
      <c r="C509" s="448"/>
      <c r="D509" s="449"/>
      <c r="E509" s="448"/>
      <c r="F509" s="449"/>
      <c r="G509" s="448"/>
      <c r="H509" s="448"/>
    </row>
    <row r="510" spans="1:8" ht="15.75" customHeight="1" x14ac:dyDescent="0.25">
      <c r="A510" s="448"/>
      <c r="B510" s="448"/>
      <c r="C510" s="448"/>
      <c r="D510" s="449"/>
      <c r="E510" s="448"/>
      <c r="F510" s="449"/>
      <c r="G510" s="448"/>
      <c r="H510" s="448"/>
    </row>
    <row r="511" spans="1:8" ht="15.75" customHeight="1" x14ac:dyDescent="0.25">
      <c r="A511" s="448"/>
      <c r="B511" s="448"/>
      <c r="C511" s="448"/>
      <c r="D511" s="449"/>
      <c r="E511" s="448"/>
      <c r="F511" s="449"/>
      <c r="G511" s="448"/>
      <c r="H511" s="448"/>
    </row>
    <row r="512" spans="1:8" ht="15.75" customHeight="1" x14ac:dyDescent="0.25">
      <c r="A512" s="448"/>
      <c r="B512" s="448"/>
      <c r="C512" s="448"/>
      <c r="D512" s="449"/>
      <c r="E512" s="448"/>
      <c r="F512" s="449"/>
      <c r="G512" s="448"/>
      <c r="H512" s="448"/>
    </row>
    <row r="513" spans="1:8" ht="15.75" customHeight="1" x14ac:dyDescent="0.25">
      <c r="A513" s="448"/>
      <c r="B513" s="448"/>
      <c r="C513" s="448"/>
      <c r="D513" s="449"/>
      <c r="E513" s="448"/>
      <c r="F513" s="449"/>
      <c r="G513" s="448"/>
      <c r="H513" s="448"/>
    </row>
    <row r="514" spans="1:8" ht="15.75" customHeight="1" x14ac:dyDescent="0.25">
      <c r="A514" s="448"/>
      <c r="B514" s="448"/>
      <c r="C514" s="448"/>
      <c r="D514" s="449"/>
      <c r="E514" s="448"/>
      <c r="F514" s="449"/>
      <c r="G514" s="448"/>
      <c r="H514" s="448"/>
    </row>
    <row r="515" spans="1:8" ht="15.75" customHeight="1" x14ac:dyDescent="0.25">
      <c r="A515" s="448"/>
      <c r="B515" s="448"/>
      <c r="C515" s="448"/>
      <c r="D515" s="449"/>
      <c r="E515" s="448"/>
      <c r="F515" s="449"/>
      <c r="G515" s="448"/>
      <c r="H515" s="448"/>
    </row>
    <row r="516" spans="1:8" ht="15.75" customHeight="1" x14ac:dyDescent="0.25">
      <c r="A516" s="448"/>
      <c r="B516" s="448"/>
      <c r="C516" s="448"/>
      <c r="D516" s="449"/>
      <c r="E516" s="448"/>
      <c r="F516" s="449"/>
      <c r="G516" s="448"/>
      <c r="H516" s="448"/>
    </row>
    <row r="517" spans="1:8" ht="15.75" customHeight="1" x14ac:dyDescent="0.25">
      <c r="A517" s="448"/>
      <c r="B517" s="448"/>
      <c r="C517" s="448"/>
      <c r="D517" s="449"/>
      <c r="E517" s="448"/>
      <c r="F517" s="449"/>
      <c r="G517" s="448"/>
      <c r="H517" s="448"/>
    </row>
    <row r="518" spans="1:8" ht="15.75" customHeight="1" x14ac:dyDescent="0.25">
      <c r="A518" s="448"/>
      <c r="B518" s="448"/>
      <c r="C518" s="448"/>
      <c r="D518" s="449"/>
      <c r="E518" s="448"/>
      <c r="F518" s="449"/>
      <c r="G518" s="448"/>
      <c r="H518" s="448"/>
    </row>
    <row r="519" spans="1:8" ht="15.75" customHeight="1" x14ac:dyDescent="0.25">
      <c r="A519" s="448"/>
      <c r="B519" s="448"/>
      <c r="C519" s="448"/>
      <c r="D519" s="449"/>
      <c r="E519" s="448"/>
      <c r="F519" s="449"/>
      <c r="G519" s="448"/>
      <c r="H519" s="448"/>
    </row>
    <row r="520" spans="1:8" ht="15.75" customHeight="1" x14ac:dyDescent="0.25">
      <c r="A520" s="448"/>
      <c r="B520" s="448"/>
      <c r="C520" s="448"/>
      <c r="D520" s="449"/>
      <c r="E520" s="448"/>
      <c r="F520" s="449"/>
      <c r="G520" s="448"/>
      <c r="H520" s="448"/>
    </row>
    <row r="521" spans="1:8" ht="15.75" customHeight="1" x14ac:dyDescent="0.25">
      <c r="A521" s="448"/>
      <c r="B521" s="448"/>
      <c r="C521" s="448"/>
      <c r="D521" s="449"/>
      <c r="E521" s="448"/>
      <c r="F521" s="449"/>
      <c r="G521" s="448"/>
      <c r="H521" s="448"/>
    </row>
    <row r="522" spans="1:8" ht="15.75" customHeight="1" x14ac:dyDescent="0.25">
      <c r="A522" s="448"/>
      <c r="B522" s="448"/>
      <c r="C522" s="448"/>
      <c r="D522" s="449"/>
      <c r="E522" s="448"/>
      <c r="F522" s="449"/>
      <c r="G522" s="448"/>
      <c r="H522" s="448"/>
    </row>
    <row r="523" spans="1:8" ht="15.75" customHeight="1" x14ac:dyDescent="0.25">
      <c r="A523" s="448"/>
      <c r="B523" s="448"/>
      <c r="C523" s="448"/>
      <c r="D523" s="449"/>
      <c r="E523" s="448"/>
      <c r="F523" s="449"/>
      <c r="G523" s="448"/>
      <c r="H523" s="448"/>
    </row>
    <row r="524" spans="1:8" ht="15.75" customHeight="1" x14ac:dyDescent="0.25">
      <c r="A524" s="448"/>
      <c r="B524" s="448"/>
      <c r="C524" s="448"/>
      <c r="D524" s="449"/>
      <c r="E524" s="448"/>
      <c r="F524" s="449"/>
      <c r="G524" s="448"/>
      <c r="H524" s="448"/>
    </row>
    <row r="525" spans="1:8" ht="15.75" customHeight="1" x14ac:dyDescent="0.25">
      <c r="A525" s="448"/>
      <c r="B525" s="448"/>
      <c r="C525" s="448"/>
      <c r="D525" s="449"/>
      <c r="E525" s="448"/>
      <c r="F525" s="449"/>
      <c r="G525" s="448"/>
      <c r="H525" s="448"/>
    </row>
    <row r="526" spans="1:8" ht="15.75" customHeight="1" x14ac:dyDescent="0.25">
      <c r="A526" s="448"/>
      <c r="B526" s="448"/>
      <c r="C526" s="448"/>
      <c r="D526" s="449"/>
      <c r="E526" s="448"/>
      <c r="F526" s="449"/>
      <c r="G526" s="448"/>
      <c r="H526" s="448"/>
    </row>
    <row r="527" spans="1:8" ht="15.75" customHeight="1" x14ac:dyDescent="0.25">
      <c r="A527" s="448"/>
      <c r="B527" s="448"/>
      <c r="C527" s="448"/>
      <c r="D527" s="449"/>
      <c r="E527" s="448"/>
      <c r="F527" s="449"/>
      <c r="G527" s="448"/>
      <c r="H527" s="448"/>
    </row>
    <row r="528" spans="1:8" ht="15.75" customHeight="1" x14ac:dyDescent="0.25">
      <c r="A528" s="448"/>
      <c r="B528" s="448"/>
      <c r="C528" s="448"/>
      <c r="D528" s="449"/>
      <c r="E528" s="448"/>
      <c r="F528" s="449"/>
      <c r="G528" s="448"/>
      <c r="H528" s="448"/>
    </row>
    <row r="529" spans="1:8" ht="15.75" customHeight="1" x14ac:dyDescent="0.25">
      <c r="A529" s="448"/>
      <c r="B529" s="448"/>
      <c r="C529" s="448"/>
      <c r="D529" s="449"/>
      <c r="E529" s="448"/>
      <c r="F529" s="449"/>
      <c r="G529" s="448"/>
      <c r="H529" s="448"/>
    </row>
    <row r="530" spans="1:8" ht="15.75" customHeight="1" x14ac:dyDescent="0.25">
      <c r="A530" s="448"/>
      <c r="B530" s="448"/>
      <c r="C530" s="448"/>
      <c r="D530" s="449"/>
      <c r="E530" s="448"/>
      <c r="F530" s="449"/>
      <c r="G530" s="448"/>
      <c r="H530" s="448"/>
    </row>
    <row r="531" spans="1:8" ht="15.75" customHeight="1" x14ac:dyDescent="0.25">
      <c r="A531" s="448"/>
      <c r="B531" s="448"/>
      <c r="C531" s="448"/>
      <c r="D531" s="449"/>
      <c r="E531" s="448"/>
      <c r="F531" s="449"/>
      <c r="G531" s="448"/>
      <c r="H531" s="448"/>
    </row>
    <row r="532" spans="1:8" ht="15.75" customHeight="1" x14ac:dyDescent="0.25">
      <c r="A532" s="448"/>
      <c r="B532" s="448"/>
      <c r="C532" s="448"/>
      <c r="D532" s="449"/>
      <c r="E532" s="448"/>
      <c r="F532" s="449"/>
      <c r="G532" s="448"/>
      <c r="H532" s="448"/>
    </row>
    <row r="533" spans="1:8" ht="15.75" customHeight="1" x14ac:dyDescent="0.25">
      <c r="A533" s="448"/>
      <c r="B533" s="448"/>
      <c r="C533" s="448"/>
      <c r="D533" s="449"/>
      <c r="E533" s="448"/>
      <c r="F533" s="449"/>
      <c r="G533" s="448"/>
      <c r="H533" s="448"/>
    </row>
    <row r="534" spans="1:8" ht="15.75" customHeight="1" x14ac:dyDescent="0.25">
      <c r="A534" s="448"/>
      <c r="B534" s="448"/>
      <c r="C534" s="448"/>
      <c r="D534" s="449"/>
      <c r="E534" s="448"/>
      <c r="F534" s="449"/>
      <c r="G534" s="448"/>
      <c r="H534" s="448"/>
    </row>
    <row r="535" spans="1:8" ht="15.75" customHeight="1" x14ac:dyDescent="0.25">
      <c r="A535" s="448"/>
      <c r="B535" s="448"/>
      <c r="C535" s="448"/>
      <c r="D535" s="449"/>
      <c r="E535" s="448"/>
      <c r="F535" s="449"/>
      <c r="G535" s="448"/>
      <c r="H535" s="448"/>
    </row>
    <row r="536" spans="1:8" ht="15.75" customHeight="1" x14ac:dyDescent="0.25">
      <c r="A536" s="448"/>
      <c r="B536" s="448"/>
      <c r="C536" s="448"/>
      <c r="D536" s="449"/>
      <c r="E536" s="448"/>
      <c r="F536" s="449"/>
      <c r="G536" s="448"/>
      <c r="H536" s="448"/>
    </row>
    <row r="537" spans="1:8" ht="15.75" customHeight="1" x14ac:dyDescent="0.25">
      <c r="A537" s="448"/>
      <c r="B537" s="448"/>
      <c r="C537" s="448"/>
      <c r="D537" s="449"/>
      <c r="E537" s="448"/>
      <c r="F537" s="449"/>
      <c r="G537" s="448"/>
      <c r="H537" s="448"/>
    </row>
    <row r="538" spans="1:8" ht="15.75" customHeight="1" x14ac:dyDescent="0.25">
      <c r="A538" s="448"/>
      <c r="B538" s="448"/>
      <c r="C538" s="448"/>
      <c r="D538" s="449"/>
      <c r="E538" s="448"/>
      <c r="F538" s="449"/>
      <c r="G538" s="448"/>
      <c r="H538" s="448"/>
    </row>
    <row r="539" spans="1:8" ht="15.75" customHeight="1" x14ac:dyDescent="0.25">
      <c r="A539" s="448"/>
      <c r="B539" s="448"/>
      <c r="C539" s="448"/>
      <c r="D539" s="449"/>
      <c r="E539" s="448"/>
      <c r="F539" s="449"/>
      <c r="G539" s="448"/>
      <c r="H539" s="448"/>
    </row>
    <row r="540" spans="1:8" ht="15.75" customHeight="1" x14ac:dyDescent="0.25">
      <c r="A540" s="448"/>
      <c r="B540" s="448"/>
      <c r="C540" s="448"/>
      <c r="D540" s="449"/>
      <c r="E540" s="448"/>
      <c r="F540" s="449"/>
      <c r="G540" s="448"/>
      <c r="H540" s="448"/>
    </row>
    <row r="541" spans="1:8" ht="15.75" customHeight="1" x14ac:dyDescent="0.25">
      <c r="A541" s="448"/>
      <c r="B541" s="448"/>
      <c r="C541" s="448"/>
      <c r="D541" s="449"/>
      <c r="E541" s="448"/>
      <c r="F541" s="449"/>
      <c r="G541" s="448"/>
      <c r="H541" s="448"/>
    </row>
    <row r="542" spans="1:8" ht="15.75" customHeight="1" x14ac:dyDescent="0.25">
      <c r="A542" s="448"/>
      <c r="B542" s="448"/>
      <c r="C542" s="448"/>
      <c r="D542" s="449"/>
      <c r="E542" s="448"/>
      <c r="F542" s="449"/>
      <c r="G542" s="448"/>
      <c r="H542" s="448"/>
    </row>
    <row r="543" spans="1:8" ht="15.75" customHeight="1" x14ac:dyDescent="0.25">
      <c r="A543" s="448"/>
      <c r="B543" s="448"/>
      <c r="C543" s="448"/>
      <c r="D543" s="449"/>
      <c r="E543" s="448"/>
      <c r="F543" s="449"/>
      <c r="G543" s="448"/>
      <c r="H543" s="448"/>
    </row>
    <row r="544" spans="1:8" ht="15.75" customHeight="1" x14ac:dyDescent="0.25">
      <c r="A544" s="448"/>
      <c r="B544" s="448"/>
      <c r="C544" s="448"/>
      <c r="D544" s="449"/>
      <c r="E544" s="448"/>
      <c r="F544" s="449"/>
      <c r="G544" s="448"/>
      <c r="H544" s="448"/>
    </row>
    <row r="545" spans="1:8" ht="15.75" customHeight="1" x14ac:dyDescent="0.25">
      <c r="A545" s="448"/>
      <c r="B545" s="448"/>
      <c r="C545" s="448"/>
      <c r="D545" s="449"/>
      <c r="E545" s="448"/>
      <c r="F545" s="449"/>
      <c r="G545" s="448"/>
      <c r="H545" s="448"/>
    </row>
    <row r="546" spans="1:8" ht="15.75" customHeight="1" x14ac:dyDescent="0.25">
      <c r="A546" s="448"/>
      <c r="B546" s="448"/>
      <c r="C546" s="448"/>
      <c r="D546" s="449"/>
      <c r="E546" s="448"/>
      <c r="F546" s="449"/>
      <c r="G546" s="448"/>
      <c r="H546" s="448"/>
    </row>
    <row r="547" spans="1:8" ht="15.75" customHeight="1" x14ac:dyDescent="0.25">
      <c r="A547" s="448"/>
      <c r="B547" s="448"/>
      <c r="C547" s="448"/>
      <c r="D547" s="449"/>
      <c r="E547" s="448"/>
      <c r="F547" s="449"/>
      <c r="G547" s="448"/>
      <c r="H547" s="448"/>
    </row>
    <row r="548" spans="1:8" ht="15.75" customHeight="1" x14ac:dyDescent="0.25">
      <c r="A548" s="448"/>
      <c r="B548" s="448"/>
      <c r="C548" s="448"/>
      <c r="D548" s="449"/>
      <c r="E548" s="448"/>
      <c r="F548" s="449"/>
      <c r="G548" s="448"/>
      <c r="H548" s="448"/>
    </row>
    <row r="549" spans="1:8" ht="15.75" customHeight="1" x14ac:dyDescent="0.25">
      <c r="A549" s="448"/>
      <c r="B549" s="448"/>
      <c r="C549" s="448"/>
      <c r="D549" s="449"/>
      <c r="E549" s="448"/>
      <c r="F549" s="449"/>
      <c r="G549" s="448"/>
      <c r="H549" s="448"/>
    </row>
    <row r="550" spans="1:8" ht="15.75" customHeight="1" x14ac:dyDescent="0.25">
      <c r="A550" s="448"/>
      <c r="B550" s="448"/>
      <c r="C550" s="448"/>
      <c r="D550" s="449"/>
      <c r="E550" s="448"/>
      <c r="F550" s="449"/>
      <c r="G550" s="448"/>
      <c r="H550" s="448"/>
    </row>
    <row r="551" spans="1:8" ht="15.75" customHeight="1" x14ac:dyDescent="0.25">
      <c r="A551" s="448"/>
      <c r="B551" s="448"/>
      <c r="C551" s="448"/>
      <c r="D551" s="449"/>
      <c r="E551" s="448"/>
      <c r="F551" s="449"/>
      <c r="G551" s="448"/>
      <c r="H551" s="448"/>
    </row>
    <row r="552" spans="1:8" ht="15.75" customHeight="1" x14ac:dyDescent="0.25">
      <c r="A552" s="448"/>
      <c r="B552" s="448"/>
      <c r="C552" s="448"/>
      <c r="D552" s="449"/>
      <c r="E552" s="448"/>
      <c r="F552" s="449"/>
      <c r="G552" s="448"/>
      <c r="H552" s="448"/>
    </row>
    <row r="553" spans="1:8" ht="15.75" customHeight="1" x14ac:dyDescent="0.25">
      <c r="A553" s="448"/>
      <c r="B553" s="448"/>
      <c r="C553" s="448"/>
      <c r="D553" s="449"/>
      <c r="E553" s="448"/>
      <c r="F553" s="449"/>
      <c r="G553" s="448"/>
      <c r="H553" s="448"/>
    </row>
    <row r="554" spans="1:8" ht="15.75" customHeight="1" x14ac:dyDescent="0.25">
      <c r="A554" s="448"/>
      <c r="B554" s="448"/>
      <c r="C554" s="448"/>
      <c r="D554" s="449"/>
      <c r="E554" s="448"/>
      <c r="F554" s="449"/>
      <c r="G554" s="448"/>
      <c r="H554" s="448"/>
    </row>
    <row r="555" spans="1:8" ht="15.75" customHeight="1" x14ac:dyDescent="0.25">
      <c r="A555" s="448"/>
      <c r="B555" s="448"/>
      <c r="C555" s="448"/>
      <c r="D555" s="449"/>
      <c r="E555" s="448"/>
      <c r="F555" s="449"/>
      <c r="G555" s="448"/>
      <c r="H555" s="448"/>
    </row>
    <row r="556" spans="1:8" ht="15.75" customHeight="1" x14ac:dyDescent="0.25">
      <c r="A556" s="448"/>
      <c r="B556" s="448"/>
      <c r="C556" s="448"/>
      <c r="D556" s="449"/>
      <c r="E556" s="448"/>
      <c r="F556" s="449"/>
      <c r="G556" s="448"/>
      <c r="H556" s="448"/>
    </row>
    <row r="557" spans="1:8" ht="15.75" customHeight="1" x14ac:dyDescent="0.25">
      <c r="A557" s="448"/>
      <c r="B557" s="448"/>
      <c r="C557" s="448"/>
      <c r="D557" s="449"/>
      <c r="E557" s="448"/>
      <c r="F557" s="449"/>
      <c r="G557" s="448"/>
      <c r="H557" s="448"/>
    </row>
    <row r="558" spans="1:8" ht="15.75" customHeight="1" x14ac:dyDescent="0.25">
      <c r="A558" s="448"/>
      <c r="B558" s="448"/>
      <c r="C558" s="448"/>
      <c r="D558" s="449"/>
      <c r="E558" s="448"/>
      <c r="F558" s="449"/>
      <c r="G558" s="448"/>
      <c r="H558" s="448"/>
    </row>
    <row r="559" spans="1:8" ht="15.75" customHeight="1" x14ac:dyDescent="0.25">
      <c r="A559" s="448"/>
      <c r="B559" s="448"/>
      <c r="C559" s="448"/>
      <c r="D559" s="449"/>
      <c r="E559" s="448"/>
      <c r="F559" s="449"/>
      <c r="G559" s="448"/>
      <c r="H559" s="448"/>
    </row>
    <row r="560" spans="1:8" ht="15.75" customHeight="1" x14ac:dyDescent="0.25">
      <c r="A560" s="448"/>
      <c r="B560" s="448"/>
      <c r="C560" s="448"/>
      <c r="D560" s="449"/>
      <c r="E560" s="448"/>
      <c r="F560" s="449"/>
      <c r="G560" s="448"/>
      <c r="H560" s="448"/>
    </row>
    <row r="561" spans="1:8" ht="15.75" customHeight="1" x14ac:dyDescent="0.25">
      <c r="A561" s="448"/>
      <c r="B561" s="448"/>
      <c r="C561" s="448"/>
      <c r="D561" s="449"/>
      <c r="E561" s="448"/>
      <c r="F561" s="449"/>
      <c r="G561" s="448"/>
      <c r="H561" s="448"/>
    </row>
    <row r="562" spans="1:8" ht="15.75" customHeight="1" x14ac:dyDescent="0.25">
      <c r="A562" s="448"/>
      <c r="B562" s="448"/>
      <c r="C562" s="448"/>
      <c r="D562" s="449"/>
      <c r="E562" s="448"/>
      <c r="F562" s="449"/>
      <c r="G562" s="448"/>
      <c r="H562" s="448"/>
    </row>
    <row r="563" spans="1:8" ht="15.75" customHeight="1" x14ac:dyDescent="0.25">
      <c r="A563" s="448"/>
      <c r="B563" s="448"/>
      <c r="C563" s="448"/>
      <c r="D563" s="449"/>
      <c r="E563" s="448"/>
      <c r="F563" s="449"/>
      <c r="G563" s="448"/>
      <c r="H563" s="448"/>
    </row>
    <row r="564" spans="1:8" ht="15.75" customHeight="1" x14ac:dyDescent="0.25">
      <c r="A564" s="448"/>
      <c r="B564" s="448"/>
      <c r="C564" s="448"/>
      <c r="D564" s="449"/>
      <c r="E564" s="448"/>
      <c r="F564" s="449"/>
      <c r="G564" s="448"/>
      <c r="H564" s="448"/>
    </row>
    <row r="565" spans="1:8" ht="15.75" customHeight="1" x14ac:dyDescent="0.25">
      <c r="A565" s="448"/>
      <c r="B565" s="448"/>
      <c r="C565" s="448"/>
      <c r="D565" s="449"/>
      <c r="E565" s="448"/>
      <c r="F565" s="449"/>
      <c r="G565" s="448"/>
      <c r="H565" s="448"/>
    </row>
    <row r="566" spans="1:8" ht="15.75" customHeight="1" x14ac:dyDescent="0.25">
      <c r="A566" s="448"/>
      <c r="B566" s="448"/>
      <c r="C566" s="448"/>
      <c r="D566" s="449"/>
      <c r="E566" s="448"/>
      <c r="F566" s="449"/>
      <c r="G566" s="448"/>
      <c r="H566" s="448"/>
    </row>
    <row r="567" spans="1:8" ht="15.75" customHeight="1" x14ac:dyDescent="0.25">
      <c r="A567" s="448"/>
      <c r="B567" s="448"/>
      <c r="C567" s="448"/>
      <c r="D567" s="449"/>
      <c r="E567" s="448"/>
      <c r="F567" s="449"/>
      <c r="G567" s="448"/>
      <c r="H567" s="448"/>
    </row>
    <row r="568" spans="1:8" ht="15.75" customHeight="1" x14ac:dyDescent="0.25">
      <c r="A568" s="448"/>
      <c r="B568" s="448"/>
      <c r="C568" s="448"/>
      <c r="D568" s="449"/>
      <c r="E568" s="448"/>
      <c r="F568" s="449"/>
      <c r="G568" s="448"/>
      <c r="H568" s="448"/>
    </row>
    <row r="569" spans="1:8" ht="15.75" customHeight="1" x14ac:dyDescent="0.25">
      <c r="A569" s="448"/>
      <c r="B569" s="448"/>
      <c r="C569" s="448"/>
      <c r="D569" s="449"/>
      <c r="E569" s="448"/>
      <c r="F569" s="449"/>
      <c r="G569" s="448"/>
      <c r="H569" s="448"/>
    </row>
    <row r="570" spans="1:8" ht="15.75" customHeight="1" x14ac:dyDescent="0.25">
      <c r="A570" s="448"/>
      <c r="B570" s="448"/>
      <c r="C570" s="448"/>
      <c r="D570" s="449"/>
      <c r="E570" s="448"/>
      <c r="F570" s="449"/>
      <c r="G570" s="448"/>
      <c r="H570" s="448"/>
    </row>
    <row r="571" spans="1:8" ht="15.75" customHeight="1" x14ac:dyDescent="0.25">
      <c r="A571" s="448"/>
      <c r="B571" s="448"/>
      <c r="C571" s="448"/>
      <c r="D571" s="449"/>
      <c r="E571" s="448"/>
      <c r="F571" s="449"/>
      <c r="G571" s="448"/>
      <c r="H571" s="448"/>
    </row>
    <row r="572" spans="1:8" ht="15.75" customHeight="1" x14ac:dyDescent="0.25">
      <c r="A572" s="448"/>
      <c r="B572" s="448"/>
      <c r="C572" s="448"/>
      <c r="D572" s="449"/>
      <c r="E572" s="448"/>
      <c r="F572" s="449"/>
      <c r="G572" s="448"/>
      <c r="H572" s="448"/>
    </row>
    <row r="573" spans="1:8" ht="15.75" customHeight="1" x14ac:dyDescent="0.25">
      <c r="A573" s="448"/>
      <c r="B573" s="448"/>
      <c r="C573" s="448"/>
      <c r="D573" s="449"/>
      <c r="E573" s="448"/>
      <c r="F573" s="449"/>
      <c r="G573" s="448"/>
      <c r="H573" s="448"/>
    </row>
    <row r="574" spans="1:8" ht="15.75" customHeight="1" x14ac:dyDescent="0.25">
      <c r="A574" s="448"/>
      <c r="B574" s="448"/>
      <c r="C574" s="448"/>
      <c r="D574" s="449"/>
      <c r="E574" s="448"/>
      <c r="F574" s="449"/>
      <c r="G574" s="448"/>
      <c r="H574" s="448"/>
    </row>
    <row r="575" spans="1:8" ht="15.75" customHeight="1" x14ac:dyDescent="0.25">
      <c r="A575" s="448"/>
      <c r="B575" s="448"/>
      <c r="C575" s="448"/>
      <c r="D575" s="449"/>
      <c r="E575" s="448"/>
      <c r="F575" s="449"/>
      <c r="G575" s="448"/>
      <c r="H575" s="448"/>
    </row>
    <row r="576" spans="1:8" ht="15.75" customHeight="1" x14ac:dyDescent="0.25">
      <c r="A576" s="448"/>
      <c r="B576" s="448"/>
      <c r="C576" s="448"/>
      <c r="D576" s="449"/>
      <c r="E576" s="448"/>
      <c r="F576" s="449"/>
      <c r="G576" s="448"/>
      <c r="H576" s="448"/>
    </row>
    <row r="577" spans="1:8" ht="15.75" customHeight="1" x14ac:dyDescent="0.25">
      <c r="A577" s="448"/>
      <c r="B577" s="448"/>
      <c r="C577" s="448"/>
      <c r="D577" s="449"/>
      <c r="E577" s="448"/>
      <c r="F577" s="449"/>
      <c r="G577" s="448"/>
      <c r="H577" s="448"/>
    </row>
    <row r="578" spans="1:8" ht="15.75" customHeight="1" x14ac:dyDescent="0.25">
      <c r="A578" s="448"/>
      <c r="B578" s="448"/>
      <c r="C578" s="448"/>
      <c r="D578" s="449"/>
      <c r="E578" s="448"/>
      <c r="F578" s="449"/>
      <c r="G578" s="448"/>
      <c r="H578" s="448"/>
    </row>
    <row r="579" spans="1:8" ht="15.75" customHeight="1" x14ac:dyDescent="0.25">
      <c r="A579" s="448"/>
      <c r="B579" s="448"/>
      <c r="C579" s="448"/>
      <c r="D579" s="449"/>
      <c r="E579" s="448"/>
      <c r="F579" s="449"/>
      <c r="G579" s="448"/>
      <c r="H579" s="448"/>
    </row>
    <row r="580" spans="1:8" ht="15.75" customHeight="1" x14ac:dyDescent="0.25">
      <c r="A580" s="448"/>
      <c r="B580" s="448"/>
      <c r="C580" s="448"/>
      <c r="D580" s="449"/>
      <c r="E580" s="448"/>
      <c r="F580" s="449"/>
      <c r="G580" s="448"/>
      <c r="H580" s="448"/>
    </row>
    <row r="581" spans="1:8" ht="15.75" customHeight="1" x14ac:dyDescent="0.25">
      <c r="A581" s="448"/>
      <c r="B581" s="448"/>
      <c r="C581" s="448"/>
      <c r="D581" s="449"/>
      <c r="E581" s="448"/>
      <c r="F581" s="449"/>
      <c r="G581" s="448"/>
      <c r="H581" s="448"/>
    </row>
    <row r="582" spans="1:8" ht="15.75" customHeight="1" x14ac:dyDescent="0.25">
      <c r="A582" s="448"/>
      <c r="B582" s="448"/>
      <c r="C582" s="448"/>
      <c r="D582" s="449"/>
      <c r="E582" s="448"/>
      <c r="F582" s="449"/>
      <c r="G582" s="448"/>
      <c r="H582" s="448"/>
    </row>
    <row r="583" spans="1:8" ht="15.75" customHeight="1" x14ac:dyDescent="0.25">
      <c r="A583" s="448"/>
      <c r="B583" s="448"/>
      <c r="C583" s="448"/>
      <c r="D583" s="449"/>
      <c r="E583" s="448"/>
      <c r="F583" s="449"/>
      <c r="G583" s="448"/>
      <c r="H583" s="448"/>
    </row>
    <row r="584" spans="1:8" ht="15.75" customHeight="1" x14ac:dyDescent="0.25">
      <c r="A584" s="448"/>
      <c r="B584" s="448"/>
      <c r="C584" s="448"/>
      <c r="D584" s="449"/>
      <c r="E584" s="448"/>
      <c r="F584" s="449"/>
      <c r="G584" s="448"/>
      <c r="H584" s="448"/>
    </row>
    <row r="585" spans="1:8" ht="15.75" customHeight="1" x14ac:dyDescent="0.25">
      <c r="A585" s="448"/>
      <c r="B585" s="448"/>
      <c r="C585" s="448"/>
      <c r="D585" s="449"/>
      <c r="E585" s="448"/>
      <c r="F585" s="449"/>
      <c r="G585" s="448"/>
      <c r="H585" s="448"/>
    </row>
    <row r="586" spans="1:8" ht="15.75" customHeight="1" x14ac:dyDescent="0.25">
      <c r="A586" s="448"/>
      <c r="B586" s="448"/>
      <c r="C586" s="448"/>
      <c r="D586" s="449"/>
      <c r="E586" s="448"/>
      <c r="F586" s="449"/>
      <c r="G586" s="448"/>
      <c r="H586" s="448"/>
    </row>
    <row r="587" spans="1:8" ht="15.75" customHeight="1" x14ac:dyDescent="0.25">
      <c r="A587" s="448"/>
      <c r="B587" s="448"/>
      <c r="C587" s="448"/>
      <c r="D587" s="449"/>
      <c r="E587" s="448"/>
      <c r="F587" s="449"/>
      <c r="G587" s="448"/>
      <c r="H587" s="448"/>
    </row>
    <row r="588" spans="1:8" ht="15.75" customHeight="1" x14ac:dyDescent="0.25">
      <c r="A588" s="448"/>
      <c r="B588" s="448"/>
      <c r="C588" s="448"/>
      <c r="D588" s="449"/>
      <c r="E588" s="448"/>
      <c r="F588" s="449"/>
      <c r="G588" s="448"/>
      <c r="H588" s="448"/>
    </row>
    <row r="589" spans="1:8" ht="15.75" customHeight="1" x14ac:dyDescent="0.25">
      <c r="A589" s="448"/>
      <c r="B589" s="448"/>
      <c r="C589" s="448"/>
      <c r="D589" s="449"/>
      <c r="E589" s="448"/>
      <c r="F589" s="449"/>
      <c r="G589" s="448"/>
      <c r="H589" s="448"/>
    </row>
    <row r="590" spans="1:8" ht="15.75" customHeight="1" x14ac:dyDescent="0.25">
      <c r="A590" s="448"/>
      <c r="B590" s="448"/>
      <c r="C590" s="448"/>
      <c r="D590" s="449"/>
      <c r="E590" s="448"/>
      <c r="F590" s="449"/>
      <c r="G590" s="448"/>
      <c r="H590" s="448"/>
    </row>
    <row r="591" spans="1:8" ht="15.75" customHeight="1" x14ac:dyDescent="0.25">
      <c r="A591" s="448"/>
      <c r="B591" s="448"/>
      <c r="C591" s="448"/>
      <c r="D591" s="449"/>
      <c r="E591" s="448"/>
      <c r="F591" s="449"/>
      <c r="G591" s="448"/>
      <c r="H591" s="448"/>
    </row>
    <row r="592" spans="1:8" ht="15.75" customHeight="1" x14ac:dyDescent="0.25">
      <c r="A592" s="448"/>
      <c r="B592" s="448"/>
      <c r="C592" s="448"/>
      <c r="D592" s="449"/>
      <c r="E592" s="448"/>
      <c r="F592" s="449"/>
      <c r="G592" s="448"/>
      <c r="H592" s="448"/>
    </row>
    <row r="593" spans="1:8" ht="15.75" customHeight="1" x14ac:dyDescent="0.25">
      <c r="A593" s="448"/>
      <c r="B593" s="448"/>
      <c r="C593" s="448"/>
      <c r="D593" s="449"/>
      <c r="E593" s="448"/>
      <c r="F593" s="449"/>
      <c r="G593" s="448"/>
      <c r="H593" s="448"/>
    </row>
    <row r="594" spans="1:8" ht="15.75" customHeight="1" x14ac:dyDescent="0.25">
      <c r="A594" s="448"/>
      <c r="B594" s="448"/>
      <c r="C594" s="448"/>
      <c r="D594" s="449"/>
      <c r="E594" s="448"/>
      <c r="F594" s="449"/>
      <c r="G594" s="448"/>
      <c r="H594" s="448"/>
    </row>
    <row r="595" spans="1:8" ht="15.75" customHeight="1" x14ac:dyDescent="0.25">
      <c r="A595" s="448"/>
      <c r="B595" s="448"/>
      <c r="C595" s="448"/>
      <c r="D595" s="449"/>
      <c r="E595" s="448"/>
      <c r="F595" s="449"/>
      <c r="G595" s="448"/>
      <c r="H595" s="448"/>
    </row>
    <row r="596" spans="1:8" ht="15.75" customHeight="1" x14ac:dyDescent="0.25">
      <c r="A596" s="448"/>
      <c r="B596" s="448"/>
      <c r="C596" s="448"/>
      <c r="D596" s="449"/>
      <c r="E596" s="448"/>
      <c r="F596" s="449"/>
      <c r="G596" s="448"/>
      <c r="H596" s="448"/>
    </row>
    <row r="597" spans="1:8" ht="15.75" customHeight="1" x14ac:dyDescent="0.25">
      <c r="A597" s="448"/>
      <c r="B597" s="448"/>
      <c r="C597" s="448"/>
      <c r="D597" s="449"/>
      <c r="E597" s="448"/>
      <c r="F597" s="449"/>
      <c r="G597" s="448"/>
      <c r="H597" s="448"/>
    </row>
    <row r="598" spans="1:8" ht="15.75" customHeight="1" x14ac:dyDescent="0.25">
      <c r="A598" s="448"/>
      <c r="B598" s="448"/>
      <c r="C598" s="448"/>
      <c r="D598" s="449"/>
      <c r="E598" s="448"/>
      <c r="F598" s="449"/>
      <c r="G598" s="448"/>
      <c r="H598" s="448"/>
    </row>
    <row r="599" spans="1:8" ht="15.75" customHeight="1" x14ac:dyDescent="0.25">
      <c r="A599" s="448"/>
      <c r="B599" s="448"/>
      <c r="C599" s="448"/>
      <c r="D599" s="449"/>
      <c r="E599" s="448"/>
      <c r="F599" s="449"/>
      <c r="G599" s="448"/>
      <c r="H599" s="448"/>
    </row>
    <row r="600" spans="1:8" ht="15.75" customHeight="1" x14ac:dyDescent="0.25">
      <c r="A600" s="448"/>
      <c r="B600" s="448"/>
      <c r="C600" s="448"/>
      <c r="D600" s="449"/>
      <c r="E600" s="448"/>
      <c r="F600" s="449"/>
      <c r="G600" s="448"/>
      <c r="H600" s="448"/>
    </row>
    <row r="601" spans="1:8" ht="15.75" customHeight="1" x14ac:dyDescent="0.25">
      <c r="A601" s="448"/>
      <c r="B601" s="448"/>
      <c r="C601" s="448"/>
      <c r="D601" s="449"/>
      <c r="E601" s="448"/>
      <c r="F601" s="449"/>
      <c r="G601" s="448"/>
      <c r="H601" s="448"/>
    </row>
    <row r="602" spans="1:8" ht="15.75" customHeight="1" x14ac:dyDescent="0.25">
      <c r="A602" s="448"/>
      <c r="B602" s="448"/>
      <c r="C602" s="448"/>
      <c r="D602" s="449"/>
      <c r="E602" s="448"/>
      <c r="F602" s="449"/>
      <c r="G602" s="448"/>
      <c r="H602" s="448"/>
    </row>
    <row r="603" spans="1:8" ht="15.75" customHeight="1" x14ac:dyDescent="0.25">
      <c r="A603" s="448"/>
      <c r="B603" s="448"/>
      <c r="C603" s="448"/>
      <c r="D603" s="449"/>
      <c r="E603" s="448"/>
      <c r="F603" s="449"/>
      <c r="G603" s="448"/>
      <c r="H603" s="448"/>
    </row>
    <row r="604" spans="1:8" ht="15.75" customHeight="1" x14ac:dyDescent="0.25">
      <c r="A604" s="448"/>
      <c r="B604" s="448"/>
      <c r="C604" s="448"/>
      <c r="D604" s="449"/>
      <c r="E604" s="448"/>
      <c r="F604" s="449"/>
      <c r="G604" s="448"/>
      <c r="H604" s="448"/>
    </row>
    <row r="605" spans="1:8" ht="15.75" customHeight="1" x14ac:dyDescent="0.25">
      <c r="A605" s="448"/>
      <c r="B605" s="448"/>
      <c r="C605" s="448"/>
      <c r="D605" s="449"/>
      <c r="E605" s="448"/>
      <c r="F605" s="449"/>
      <c r="G605" s="448"/>
      <c r="H605" s="448"/>
    </row>
    <row r="606" spans="1:8" ht="15.75" customHeight="1" x14ac:dyDescent="0.25">
      <c r="A606" s="448"/>
      <c r="B606" s="448"/>
      <c r="C606" s="448"/>
      <c r="D606" s="449"/>
      <c r="E606" s="448"/>
      <c r="F606" s="449"/>
      <c r="G606" s="448"/>
      <c r="H606" s="448"/>
    </row>
    <row r="607" spans="1:8" ht="15.75" customHeight="1" x14ac:dyDescent="0.25">
      <c r="A607" s="448"/>
      <c r="B607" s="448"/>
      <c r="C607" s="448"/>
      <c r="D607" s="449"/>
      <c r="E607" s="448"/>
      <c r="F607" s="449"/>
      <c r="G607" s="448"/>
      <c r="H607" s="448"/>
    </row>
    <row r="608" spans="1:8" ht="15.75" customHeight="1" x14ac:dyDescent="0.25">
      <c r="A608" s="448"/>
      <c r="B608" s="448"/>
      <c r="C608" s="448"/>
      <c r="D608" s="449"/>
      <c r="E608" s="448"/>
      <c r="F608" s="449"/>
      <c r="G608" s="448"/>
      <c r="H608" s="448"/>
    </row>
    <row r="609" spans="1:8" ht="15.75" customHeight="1" x14ac:dyDescent="0.25">
      <c r="A609" s="448"/>
      <c r="B609" s="448"/>
      <c r="C609" s="448"/>
      <c r="D609" s="449"/>
      <c r="E609" s="448"/>
      <c r="F609" s="449"/>
      <c r="G609" s="448"/>
      <c r="H609" s="448"/>
    </row>
    <row r="610" spans="1:8" ht="15.75" customHeight="1" x14ac:dyDescent="0.25">
      <c r="A610" s="448"/>
      <c r="B610" s="448"/>
      <c r="C610" s="448"/>
      <c r="D610" s="449"/>
      <c r="E610" s="448"/>
      <c r="F610" s="449"/>
      <c r="G610" s="448"/>
      <c r="H610" s="448"/>
    </row>
    <row r="611" spans="1:8" ht="15.75" customHeight="1" x14ac:dyDescent="0.25">
      <c r="A611" s="448"/>
      <c r="B611" s="448"/>
      <c r="C611" s="448"/>
      <c r="D611" s="449"/>
      <c r="E611" s="448"/>
      <c r="F611" s="449"/>
      <c r="G611" s="448"/>
      <c r="H611" s="448"/>
    </row>
    <row r="612" spans="1:8" ht="15.75" customHeight="1" x14ac:dyDescent="0.25">
      <c r="A612" s="448"/>
      <c r="B612" s="448"/>
      <c r="C612" s="448"/>
      <c r="D612" s="449"/>
      <c r="E612" s="448"/>
      <c r="F612" s="449"/>
      <c r="G612" s="448"/>
      <c r="H612" s="448"/>
    </row>
    <row r="613" spans="1:8" ht="15.75" customHeight="1" x14ac:dyDescent="0.25">
      <c r="A613" s="448"/>
      <c r="B613" s="448"/>
      <c r="C613" s="448"/>
      <c r="D613" s="449"/>
      <c r="E613" s="448"/>
      <c r="F613" s="449"/>
      <c r="G613" s="448"/>
      <c r="H613" s="448"/>
    </row>
    <row r="614" spans="1:8" ht="15.75" customHeight="1" x14ac:dyDescent="0.25">
      <c r="A614" s="448"/>
      <c r="B614" s="448"/>
      <c r="C614" s="448"/>
      <c r="D614" s="449"/>
      <c r="E614" s="448"/>
      <c r="F614" s="449"/>
      <c r="G614" s="448"/>
      <c r="H614" s="448"/>
    </row>
    <row r="615" spans="1:8" ht="15.75" customHeight="1" x14ac:dyDescent="0.25">
      <c r="A615" s="448"/>
      <c r="B615" s="448"/>
      <c r="C615" s="448"/>
      <c r="D615" s="449"/>
      <c r="E615" s="448"/>
      <c r="F615" s="449"/>
      <c r="G615" s="448"/>
      <c r="H615" s="448"/>
    </row>
    <row r="616" spans="1:8" ht="15.75" customHeight="1" x14ac:dyDescent="0.25">
      <c r="A616" s="448"/>
      <c r="B616" s="448"/>
      <c r="C616" s="448"/>
      <c r="D616" s="449"/>
      <c r="E616" s="448"/>
      <c r="F616" s="449"/>
      <c r="G616" s="448"/>
      <c r="H616" s="448"/>
    </row>
    <row r="617" spans="1:8" ht="15.75" customHeight="1" x14ac:dyDescent="0.25">
      <c r="A617" s="448"/>
      <c r="B617" s="448"/>
      <c r="C617" s="448"/>
      <c r="D617" s="449"/>
      <c r="E617" s="448"/>
      <c r="F617" s="449"/>
      <c r="G617" s="448"/>
      <c r="H617" s="448"/>
    </row>
    <row r="618" spans="1:8" ht="15.75" customHeight="1" x14ac:dyDescent="0.25">
      <c r="A618" s="448"/>
      <c r="B618" s="448"/>
      <c r="C618" s="448"/>
      <c r="D618" s="449"/>
      <c r="E618" s="448"/>
      <c r="F618" s="449"/>
      <c r="G618" s="448"/>
      <c r="H618" s="448"/>
    </row>
    <row r="619" spans="1:8" ht="15.75" customHeight="1" x14ac:dyDescent="0.25">
      <c r="A619" s="448"/>
      <c r="B619" s="448"/>
      <c r="C619" s="448"/>
      <c r="D619" s="449"/>
      <c r="E619" s="448"/>
      <c r="F619" s="449"/>
      <c r="G619" s="448"/>
      <c r="H619" s="448"/>
    </row>
    <row r="620" spans="1:8" ht="15.75" customHeight="1" x14ac:dyDescent="0.25">
      <c r="A620" s="448"/>
      <c r="B620" s="448"/>
      <c r="C620" s="448"/>
      <c r="D620" s="449"/>
      <c r="E620" s="448"/>
      <c r="F620" s="449"/>
      <c r="G620" s="448"/>
      <c r="H620" s="448"/>
    </row>
    <row r="621" spans="1:8" ht="15.75" customHeight="1" x14ac:dyDescent="0.25">
      <c r="A621" s="448"/>
      <c r="B621" s="448"/>
      <c r="C621" s="448"/>
      <c r="D621" s="449"/>
      <c r="E621" s="448"/>
      <c r="F621" s="449"/>
      <c r="G621" s="448"/>
      <c r="H621" s="448"/>
    </row>
    <row r="622" spans="1:8" ht="15.75" customHeight="1" x14ac:dyDescent="0.25">
      <c r="A622" s="448"/>
      <c r="B622" s="448"/>
      <c r="C622" s="448"/>
      <c r="D622" s="449"/>
      <c r="E622" s="448"/>
      <c r="F622" s="449"/>
      <c r="G622" s="448"/>
      <c r="H622" s="448"/>
    </row>
    <row r="623" spans="1:8" ht="15.75" customHeight="1" x14ac:dyDescent="0.25">
      <c r="A623" s="448"/>
      <c r="B623" s="448"/>
      <c r="C623" s="448"/>
      <c r="D623" s="449"/>
      <c r="E623" s="448"/>
      <c r="F623" s="449"/>
      <c r="G623" s="448"/>
      <c r="H623" s="448"/>
    </row>
    <row r="624" spans="1:8" ht="15.75" customHeight="1" x14ac:dyDescent="0.25">
      <c r="A624" s="448"/>
      <c r="B624" s="448"/>
      <c r="C624" s="448"/>
      <c r="D624" s="449"/>
      <c r="E624" s="448"/>
      <c r="F624" s="449"/>
      <c r="G624" s="448"/>
      <c r="H624" s="448"/>
    </row>
    <row r="625" spans="1:8" ht="15.75" customHeight="1" x14ac:dyDescent="0.25">
      <c r="A625" s="448"/>
      <c r="B625" s="448"/>
      <c r="C625" s="448"/>
      <c r="D625" s="449"/>
      <c r="E625" s="448"/>
      <c r="F625" s="449"/>
      <c r="G625" s="448"/>
      <c r="H625" s="448"/>
    </row>
    <row r="626" spans="1:8" ht="15.75" customHeight="1" x14ac:dyDescent="0.25">
      <c r="A626" s="448"/>
      <c r="B626" s="448"/>
      <c r="C626" s="448"/>
      <c r="D626" s="449"/>
      <c r="E626" s="448"/>
      <c r="F626" s="449"/>
      <c r="G626" s="448"/>
      <c r="H626" s="448"/>
    </row>
    <row r="627" spans="1:8" ht="15.75" customHeight="1" x14ac:dyDescent="0.25">
      <c r="A627" s="448"/>
      <c r="B627" s="448"/>
      <c r="C627" s="448"/>
      <c r="D627" s="449"/>
      <c r="E627" s="448"/>
      <c r="F627" s="449"/>
      <c r="G627" s="448"/>
      <c r="H627" s="448"/>
    </row>
    <row r="628" spans="1:8" ht="15.75" customHeight="1" x14ac:dyDescent="0.25">
      <c r="A628" s="448"/>
      <c r="B628" s="448"/>
      <c r="C628" s="448"/>
      <c r="D628" s="449"/>
      <c r="E628" s="448"/>
      <c r="F628" s="449"/>
      <c r="G628" s="448"/>
      <c r="H628" s="448"/>
    </row>
    <row r="629" spans="1:8" ht="15.75" customHeight="1" x14ac:dyDescent="0.25">
      <c r="A629" s="448"/>
      <c r="B629" s="448"/>
      <c r="C629" s="448"/>
      <c r="D629" s="449"/>
      <c r="E629" s="448"/>
      <c r="F629" s="449"/>
      <c r="G629" s="448"/>
      <c r="H629" s="448"/>
    </row>
    <row r="630" spans="1:8" ht="15.75" customHeight="1" x14ac:dyDescent="0.25">
      <c r="A630" s="448"/>
      <c r="B630" s="448"/>
      <c r="C630" s="448"/>
      <c r="D630" s="449"/>
      <c r="E630" s="448"/>
      <c r="F630" s="449"/>
      <c r="G630" s="448"/>
      <c r="H630" s="448"/>
    </row>
    <row r="631" spans="1:8" ht="15.75" customHeight="1" x14ac:dyDescent="0.25">
      <c r="A631" s="448"/>
      <c r="B631" s="448"/>
      <c r="C631" s="448"/>
      <c r="D631" s="449"/>
      <c r="E631" s="448"/>
      <c r="F631" s="449"/>
      <c r="G631" s="448"/>
      <c r="H631" s="448"/>
    </row>
    <row r="632" spans="1:8" ht="15.75" customHeight="1" x14ac:dyDescent="0.25">
      <c r="A632" s="448"/>
      <c r="B632" s="448"/>
      <c r="C632" s="448"/>
      <c r="D632" s="449"/>
      <c r="E632" s="448"/>
      <c r="F632" s="449"/>
      <c r="G632" s="448"/>
      <c r="H632" s="448"/>
    </row>
    <row r="633" spans="1:8" ht="15.75" customHeight="1" x14ac:dyDescent="0.25">
      <c r="A633" s="448"/>
      <c r="B633" s="448"/>
      <c r="C633" s="448"/>
      <c r="D633" s="449"/>
      <c r="E633" s="448"/>
      <c r="F633" s="449"/>
      <c r="G633" s="448"/>
      <c r="H633" s="448"/>
    </row>
    <row r="634" spans="1:8" ht="15.75" customHeight="1" x14ac:dyDescent="0.25">
      <c r="A634" s="448"/>
      <c r="B634" s="448"/>
      <c r="C634" s="448"/>
      <c r="D634" s="449"/>
      <c r="E634" s="448"/>
      <c r="F634" s="449"/>
      <c r="G634" s="448"/>
      <c r="H634" s="448"/>
    </row>
    <row r="635" spans="1:8" ht="15.75" customHeight="1" x14ac:dyDescent="0.25">
      <c r="A635" s="448"/>
      <c r="B635" s="448"/>
      <c r="C635" s="448"/>
      <c r="D635" s="449"/>
      <c r="E635" s="448"/>
      <c r="F635" s="449"/>
      <c r="G635" s="448"/>
      <c r="H635" s="448"/>
    </row>
    <row r="636" spans="1:8" ht="15.75" customHeight="1" x14ac:dyDescent="0.25">
      <c r="A636" s="448"/>
      <c r="B636" s="448"/>
      <c r="C636" s="448"/>
      <c r="D636" s="449"/>
      <c r="E636" s="448"/>
      <c r="F636" s="449"/>
      <c r="G636" s="448"/>
      <c r="H636" s="448"/>
    </row>
    <row r="637" spans="1:8" ht="15.75" customHeight="1" x14ac:dyDescent="0.25">
      <c r="A637" s="448"/>
      <c r="B637" s="448"/>
      <c r="C637" s="448"/>
      <c r="D637" s="449"/>
      <c r="E637" s="448"/>
      <c r="F637" s="449"/>
      <c r="G637" s="448"/>
      <c r="H637" s="448"/>
    </row>
    <row r="638" spans="1:8" ht="15.75" customHeight="1" x14ac:dyDescent="0.25">
      <c r="A638" s="448"/>
      <c r="B638" s="448"/>
      <c r="C638" s="448"/>
      <c r="D638" s="449"/>
      <c r="E638" s="448"/>
      <c r="F638" s="449"/>
      <c r="G638" s="448"/>
      <c r="H638" s="448"/>
    </row>
    <row r="639" spans="1:8" ht="15.75" customHeight="1" x14ac:dyDescent="0.25">
      <c r="A639" s="448"/>
      <c r="B639" s="448"/>
      <c r="C639" s="448"/>
      <c r="D639" s="449"/>
      <c r="E639" s="448"/>
      <c r="F639" s="449"/>
      <c r="G639" s="448"/>
      <c r="H639" s="448"/>
    </row>
    <row r="640" spans="1:8" ht="15.75" customHeight="1" x14ac:dyDescent="0.25">
      <c r="A640" s="448"/>
      <c r="B640" s="448"/>
      <c r="C640" s="448"/>
      <c r="D640" s="449"/>
      <c r="E640" s="448"/>
      <c r="F640" s="449"/>
      <c r="G640" s="448"/>
      <c r="H640" s="448"/>
    </row>
    <row r="641" spans="1:8" ht="15.75" customHeight="1" x14ac:dyDescent="0.25">
      <c r="A641" s="448"/>
      <c r="B641" s="448"/>
      <c r="C641" s="448"/>
      <c r="D641" s="449"/>
      <c r="E641" s="448"/>
      <c r="F641" s="449"/>
      <c r="G641" s="448"/>
      <c r="H641" s="448"/>
    </row>
    <row r="642" spans="1:8" ht="15.75" customHeight="1" x14ac:dyDescent="0.25">
      <c r="A642" s="448"/>
      <c r="B642" s="448"/>
      <c r="C642" s="448"/>
      <c r="D642" s="449"/>
      <c r="E642" s="448"/>
      <c r="F642" s="449"/>
      <c r="G642" s="448"/>
      <c r="H642" s="448"/>
    </row>
    <row r="643" spans="1:8" ht="15.75" customHeight="1" x14ac:dyDescent="0.25">
      <c r="A643" s="448"/>
      <c r="B643" s="448"/>
      <c r="C643" s="448"/>
      <c r="D643" s="449"/>
      <c r="E643" s="448"/>
      <c r="F643" s="449"/>
      <c r="G643" s="448"/>
      <c r="H643" s="448"/>
    </row>
    <row r="644" spans="1:8" ht="15.75" customHeight="1" x14ac:dyDescent="0.25">
      <c r="A644" s="448"/>
      <c r="B644" s="448"/>
      <c r="C644" s="448"/>
      <c r="D644" s="449"/>
      <c r="E644" s="448"/>
      <c r="F644" s="449"/>
      <c r="G644" s="448"/>
      <c r="H644" s="448"/>
    </row>
    <row r="645" spans="1:8" ht="15.75" customHeight="1" x14ac:dyDescent="0.25">
      <c r="A645" s="448"/>
      <c r="B645" s="448"/>
      <c r="C645" s="448"/>
      <c r="D645" s="449"/>
      <c r="E645" s="448"/>
      <c r="F645" s="449"/>
      <c r="G645" s="448"/>
      <c r="H645" s="448"/>
    </row>
    <row r="646" spans="1:8" ht="15.75" customHeight="1" x14ac:dyDescent="0.25">
      <c r="A646" s="448"/>
      <c r="B646" s="448"/>
      <c r="C646" s="448"/>
      <c r="D646" s="449"/>
      <c r="E646" s="448"/>
      <c r="F646" s="449"/>
      <c r="G646" s="448"/>
      <c r="H646" s="448"/>
    </row>
    <row r="647" spans="1:8" ht="15.75" customHeight="1" x14ac:dyDescent="0.25">
      <c r="A647" s="448"/>
      <c r="B647" s="448"/>
      <c r="C647" s="448"/>
      <c r="D647" s="449"/>
      <c r="E647" s="448"/>
      <c r="F647" s="449"/>
      <c r="G647" s="448"/>
      <c r="H647" s="448"/>
    </row>
    <row r="648" spans="1:8" ht="15.75" customHeight="1" x14ac:dyDescent="0.25">
      <c r="A648" s="448"/>
      <c r="B648" s="448"/>
      <c r="C648" s="448"/>
      <c r="D648" s="449"/>
      <c r="E648" s="448"/>
      <c r="F648" s="449"/>
      <c r="G648" s="448"/>
      <c r="H648" s="448"/>
    </row>
    <row r="649" spans="1:8" ht="15.75" customHeight="1" x14ac:dyDescent="0.25">
      <c r="A649" s="448"/>
      <c r="B649" s="448"/>
      <c r="C649" s="448"/>
      <c r="D649" s="449"/>
      <c r="E649" s="448"/>
      <c r="F649" s="449"/>
      <c r="G649" s="448"/>
      <c r="H649" s="448"/>
    </row>
    <row r="650" spans="1:8" ht="15.75" customHeight="1" x14ac:dyDescent="0.25">
      <c r="A650" s="448"/>
      <c r="B650" s="448"/>
      <c r="C650" s="448"/>
      <c r="D650" s="449"/>
      <c r="E650" s="448"/>
      <c r="F650" s="449"/>
      <c r="G650" s="448"/>
      <c r="H650" s="448"/>
    </row>
    <row r="651" spans="1:8" ht="15.75" customHeight="1" x14ac:dyDescent="0.25">
      <c r="A651" s="448"/>
      <c r="B651" s="448"/>
      <c r="C651" s="448"/>
      <c r="D651" s="449"/>
      <c r="E651" s="448"/>
      <c r="F651" s="449"/>
      <c r="G651" s="448"/>
      <c r="H651" s="448"/>
    </row>
    <row r="652" spans="1:8" ht="15.75" customHeight="1" x14ac:dyDescent="0.25">
      <c r="A652" s="448"/>
      <c r="B652" s="448"/>
      <c r="C652" s="448"/>
      <c r="D652" s="449"/>
      <c r="E652" s="448"/>
      <c r="F652" s="449"/>
      <c r="G652" s="448"/>
      <c r="H652" s="448"/>
    </row>
    <row r="653" spans="1:8" ht="15.75" customHeight="1" x14ac:dyDescent="0.25">
      <c r="A653" s="448"/>
      <c r="B653" s="448"/>
      <c r="C653" s="448"/>
      <c r="D653" s="449"/>
      <c r="E653" s="448"/>
      <c r="F653" s="449"/>
      <c r="G653" s="448"/>
      <c r="H653" s="448"/>
    </row>
    <row r="654" spans="1:8" ht="15.75" customHeight="1" x14ac:dyDescent="0.25">
      <c r="A654" s="448"/>
      <c r="B654" s="448"/>
      <c r="C654" s="448"/>
      <c r="D654" s="449"/>
      <c r="E654" s="448"/>
      <c r="F654" s="449"/>
      <c r="G654" s="448"/>
      <c r="H654" s="448"/>
    </row>
    <row r="655" spans="1:8" ht="15.75" customHeight="1" x14ac:dyDescent="0.25">
      <c r="A655" s="448"/>
      <c r="B655" s="448"/>
      <c r="C655" s="448"/>
      <c r="D655" s="449"/>
      <c r="E655" s="448"/>
      <c r="F655" s="449"/>
      <c r="G655" s="448"/>
      <c r="H655" s="448"/>
    </row>
    <row r="656" spans="1:8" ht="15.75" customHeight="1" x14ac:dyDescent="0.25">
      <c r="A656" s="448"/>
      <c r="B656" s="448"/>
      <c r="C656" s="448"/>
      <c r="D656" s="449"/>
      <c r="E656" s="448"/>
      <c r="F656" s="449"/>
      <c r="G656" s="448"/>
      <c r="H656" s="448"/>
    </row>
    <row r="657" spans="1:8" ht="15.75" customHeight="1" x14ac:dyDescent="0.25">
      <c r="A657" s="448"/>
      <c r="B657" s="448"/>
      <c r="C657" s="448"/>
      <c r="D657" s="449"/>
      <c r="E657" s="448"/>
      <c r="F657" s="449"/>
      <c r="G657" s="448"/>
      <c r="H657" s="448"/>
    </row>
    <row r="658" spans="1:8" ht="15.75" customHeight="1" x14ac:dyDescent="0.25">
      <c r="A658" s="448"/>
      <c r="B658" s="448"/>
      <c r="C658" s="448"/>
      <c r="D658" s="449"/>
      <c r="E658" s="448"/>
      <c r="F658" s="449"/>
      <c r="G658" s="448"/>
      <c r="H658" s="448"/>
    </row>
    <row r="659" spans="1:8" ht="15.75" customHeight="1" x14ac:dyDescent="0.25">
      <c r="A659" s="448"/>
      <c r="B659" s="448"/>
      <c r="C659" s="448"/>
      <c r="D659" s="449"/>
      <c r="E659" s="448"/>
      <c r="F659" s="449"/>
      <c r="G659" s="448"/>
      <c r="H659" s="448"/>
    </row>
    <row r="660" spans="1:8" ht="15.75" customHeight="1" x14ac:dyDescent="0.25">
      <c r="A660" s="448"/>
      <c r="B660" s="448"/>
      <c r="C660" s="448"/>
      <c r="D660" s="449"/>
      <c r="E660" s="448"/>
      <c r="F660" s="449"/>
      <c r="G660" s="448"/>
      <c r="H660" s="448"/>
    </row>
    <row r="661" spans="1:8" ht="15.75" customHeight="1" x14ac:dyDescent="0.25">
      <c r="A661" s="448"/>
      <c r="B661" s="448"/>
      <c r="C661" s="448"/>
      <c r="D661" s="449"/>
      <c r="E661" s="448"/>
      <c r="F661" s="449"/>
      <c r="G661" s="448"/>
      <c r="H661" s="448"/>
    </row>
    <row r="662" spans="1:8" ht="15.75" customHeight="1" x14ac:dyDescent="0.25">
      <c r="A662" s="448"/>
      <c r="B662" s="448"/>
      <c r="C662" s="448"/>
      <c r="D662" s="449"/>
      <c r="E662" s="448"/>
      <c r="F662" s="449"/>
      <c r="G662" s="448"/>
      <c r="H662" s="448"/>
    </row>
    <row r="663" spans="1:8" ht="15.75" customHeight="1" x14ac:dyDescent="0.25">
      <c r="A663" s="448"/>
      <c r="B663" s="448"/>
      <c r="C663" s="448"/>
      <c r="D663" s="449"/>
      <c r="E663" s="448"/>
      <c r="F663" s="449"/>
      <c r="G663" s="448"/>
      <c r="H663" s="448"/>
    </row>
    <row r="664" spans="1:8" ht="15.75" customHeight="1" x14ac:dyDescent="0.25">
      <c r="A664" s="448"/>
      <c r="B664" s="448"/>
      <c r="C664" s="448"/>
      <c r="D664" s="449"/>
      <c r="E664" s="448"/>
      <c r="F664" s="449"/>
      <c r="G664" s="448"/>
      <c r="H664" s="448"/>
    </row>
    <row r="665" spans="1:8" ht="15.75" customHeight="1" x14ac:dyDescent="0.25">
      <c r="A665" s="448"/>
      <c r="B665" s="448"/>
      <c r="C665" s="448"/>
      <c r="D665" s="449"/>
      <c r="E665" s="448"/>
      <c r="F665" s="449"/>
      <c r="G665" s="448"/>
      <c r="H665" s="448"/>
    </row>
    <row r="666" spans="1:8" ht="15.75" customHeight="1" x14ac:dyDescent="0.25">
      <c r="A666" s="448"/>
      <c r="B666" s="448"/>
      <c r="C666" s="448"/>
      <c r="D666" s="449"/>
      <c r="E666" s="448"/>
      <c r="F666" s="449"/>
      <c r="G666" s="448"/>
      <c r="H666" s="448"/>
    </row>
    <row r="667" spans="1:8" ht="15.75" customHeight="1" x14ac:dyDescent="0.25">
      <c r="A667" s="448"/>
      <c r="B667" s="448"/>
      <c r="C667" s="448"/>
      <c r="D667" s="449"/>
      <c r="E667" s="448"/>
      <c r="F667" s="449"/>
      <c r="G667" s="448"/>
      <c r="H667" s="448"/>
    </row>
    <row r="668" spans="1:8" ht="15.75" customHeight="1" x14ac:dyDescent="0.25">
      <c r="A668" s="448"/>
      <c r="B668" s="448"/>
      <c r="C668" s="448"/>
      <c r="D668" s="449"/>
      <c r="E668" s="448"/>
      <c r="F668" s="449"/>
      <c r="G668" s="448"/>
      <c r="H668" s="448"/>
    </row>
    <row r="669" spans="1:8" ht="15.75" customHeight="1" x14ac:dyDescent="0.25">
      <c r="A669" s="448"/>
      <c r="B669" s="448"/>
      <c r="C669" s="448"/>
      <c r="D669" s="449"/>
      <c r="E669" s="448"/>
      <c r="F669" s="449"/>
      <c r="G669" s="448"/>
      <c r="H669" s="448"/>
    </row>
    <row r="670" spans="1:8" ht="15.75" customHeight="1" x14ac:dyDescent="0.25">
      <c r="A670" s="448"/>
      <c r="B670" s="448"/>
      <c r="C670" s="448"/>
      <c r="D670" s="449"/>
      <c r="E670" s="448"/>
      <c r="F670" s="449"/>
      <c r="G670" s="448"/>
      <c r="H670" s="448"/>
    </row>
    <row r="671" spans="1:8" ht="15.75" customHeight="1" x14ac:dyDescent="0.25">
      <c r="A671" s="448"/>
      <c r="B671" s="448"/>
      <c r="C671" s="448"/>
      <c r="D671" s="449"/>
      <c r="E671" s="448"/>
      <c r="F671" s="449"/>
      <c r="G671" s="448"/>
      <c r="H671" s="448"/>
    </row>
    <row r="672" spans="1:8" ht="15.75" customHeight="1" x14ac:dyDescent="0.25">
      <c r="A672" s="448"/>
      <c r="B672" s="448"/>
      <c r="C672" s="448"/>
      <c r="D672" s="449"/>
      <c r="E672" s="448"/>
      <c r="F672" s="449"/>
      <c r="G672" s="448"/>
      <c r="H672" s="448"/>
    </row>
    <row r="673" spans="1:8" ht="15.75" customHeight="1" x14ac:dyDescent="0.25">
      <c r="A673" s="448"/>
      <c r="B673" s="448"/>
      <c r="C673" s="448"/>
      <c r="D673" s="449"/>
      <c r="E673" s="448"/>
      <c r="F673" s="449"/>
      <c r="G673" s="448"/>
      <c r="H673" s="448"/>
    </row>
    <row r="674" spans="1:8" ht="15.75" customHeight="1" x14ac:dyDescent="0.25">
      <c r="A674" s="448"/>
      <c r="B674" s="448"/>
      <c r="C674" s="448"/>
      <c r="D674" s="449"/>
      <c r="E674" s="448"/>
      <c r="F674" s="449"/>
      <c r="G674" s="448"/>
      <c r="H674" s="448"/>
    </row>
    <row r="675" spans="1:8" ht="15.75" customHeight="1" x14ac:dyDescent="0.25">
      <c r="A675" s="448"/>
      <c r="B675" s="448"/>
      <c r="C675" s="448"/>
      <c r="D675" s="449"/>
      <c r="E675" s="448"/>
      <c r="F675" s="449"/>
      <c r="G675" s="448"/>
      <c r="H675" s="448"/>
    </row>
    <row r="676" spans="1:8" ht="15.75" customHeight="1" x14ac:dyDescent="0.25">
      <c r="A676" s="448"/>
      <c r="B676" s="448"/>
      <c r="C676" s="448"/>
      <c r="D676" s="449"/>
      <c r="E676" s="448"/>
      <c r="F676" s="449"/>
      <c r="G676" s="448"/>
      <c r="H676" s="448"/>
    </row>
    <row r="677" spans="1:8" ht="15.75" customHeight="1" x14ac:dyDescent="0.25">
      <c r="A677" s="448"/>
      <c r="B677" s="448"/>
      <c r="C677" s="448"/>
      <c r="D677" s="449"/>
      <c r="E677" s="448"/>
      <c r="F677" s="449"/>
      <c r="G677" s="448"/>
      <c r="H677" s="448"/>
    </row>
    <row r="678" spans="1:8" ht="15.75" customHeight="1" x14ac:dyDescent="0.25">
      <c r="A678" s="448"/>
      <c r="B678" s="448"/>
      <c r="C678" s="448"/>
      <c r="D678" s="449"/>
      <c r="E678" s="448"/>
      <c r="F678" s="449"/>
      <c r="G678" s="448"/>
      <c r="H678" s="448"/>
    </row>
    <row r="679" spans="1:8" ht="15.75" customHeight="1" x14ac:dyDescent="0.25">
      <c r="A679" s="448"/>
      <c r="B679" s="448"/>
      <c r="C679" s="448"/>
      <c r="D679" s="449"/>
      <c r="E679" s="448"/>
      <c r="F679" s="449"/>
      <c r="G679" s="448"/>
      <c r="H679" s="448"/>
    </row>
    <row r="680" spans="1:8" ht="15.75" customHeight="1" x14ac:dyDescent="0.25">
      <c r="A680" s="448"/>
      <c r="B680" s="448"/>
      <c r="C680" s="448"/>
      <c r="D680" s="449"/>
      <c r="E680" s="448"/>
      <c r="F680" s="449"/>
      <c r="G680" s="448"/>
      <c r="H680" s="448"/>
    </row>
    <row r="681" spans="1:8" ht="15.75" customHeight="1" x14ac:dyDescent="0.25">
      <c r="A681" s="448"/>
      <c r="B681" s="448"/>
      <c r="C681" s="448"/>
      <c r="D681" s="449"/>
      <c r="E681" s="448"/>
      <c r="F681" s="449"/>
      <c r="G681" s="448"/>
      <c r="H681" s="448"/>
    </row>
    <row r="682" spans="1:8" ht="15.75" customHeight="1" x14ac:dyDescent="0.25">
      <c r="A682" s="448"/>
      <c r="B682" s="448"/>
      <c r="C682" s="448"/>
      <c r="D682" s="449"/>
      <c r="E682" s="448"/>
      <c r="F682" s="449"/>
      <c r="G682" s="448"/>
      <c r="H682" s="448"/>
    </row>
    <row r="683" spans="1:8" ht="15.75" customHeight="1" x14ac:dyDescent="0.25">
      <c r="A683" s="448"/>
      <c r="B683" s="448"/>
      <c r="C683" s="448"/>
      <c r="D683" s="449"/>
      <c r="E683" s="448"/>
      <c r="F683" s="449"/>
      <c r="G683" s="448"/>
      <c r="H683" s="448"/>
    </row>
    <row r="684" spans="1:8" ht="15.75" customHeight="1" x14ac:dyDescent="0.25">
      <c r="A684" s="448"/>
      <c r="B684" s="448"/>
      <c r="C684" s="448"/>
      <c r="D684" s="449"/>
      <c r="E684" s="448"/>
      <c r="F684" s="449"/>
      <c r="G684" s="448"/>
      <c r="H684" s="448"/>
    </row>
    <row r="685" spans="1:8" ht="15.75" customHeight="1" x14ac:dyDescent="0.25">
      <c r="A685" s="448"/>
      <c r="B685" s="448"/>
      <c r="C685" s="448"/>
      <c r="D685" s="449"/>
      <c r="E685" s="448"/>
      <c r="F685" s="449"/>
      <c r="G685" s="448"/>
      <c r="H685" s="448"/>
    </row>
    <row r="686" spans="1:8" ht="15.75" customHeight="1" x14ac:dyDescent="0.25">
      <c r="A686" s="448"/>
      <c r="B686" s="448"/>
      <c r="C686" s="448"/>
      <c r="D686" s="449"/>
      <c r="E686" s="448"/>
      <c r="F686" s="449"/>
      <c r="G686" s="448"/>
      <c r="H686" s="448"/>
    </row>
    <row r="687" spans="1:8" ht="15.75" customHeight="1" x14ac:dyDescent="0.25">
      <c r="A687" s="448"/>
      <c r="B687" s="448"/>
      <c r="C687" s="448"/>
      <c r="D687" s="449"/>
      <c r="E687" s="448"/>
      <c r="F687" s="449"/>
      <c r="G687" s="448"/>
      <c r="H687" s="448"/>
    </row>
    <row r="688" spans="1:8" ht="15.75" customHeight="1" x14ac:dyDescent="0.25">
      <c r="A688" s="448"/>
      <c r="B688" s="448"/>
      <c r="C688" s="448"/>
      <c r="D688" s="449"/>
      <c r="E688" s="448"/>
      <c r="F688" s="449"/>
      <c r="G688" s="448"/>
      <c r="H688" s="448"/>
    </row>
    <row r="689" spans="1:8" ht="15.75" customHeight="1" x14ac:dyDescent="0.25">
      <c r="A689" s="448"/>
      <c r="B689" s="448"/>
      <c r="C689" s="448"/>
      <c r="D689" s="449"/>
      <c r="E689" s="448"/>
      <c r="F689" s="449"/>
      <c r="G689" s="448"/>
      <c r="H689" s="448"/>
    </row>
    <row r="690" spans="1:8" ht="15.75" customHeight="1" x14ac:dyDescent="0.25">
      <c r="A690" s="448"/>
      <c r="B690" s="448"/>
      <c r="C690" s="448"/>
      <c r="D690" s="449"/>
      <c r="E690" s="448"/>
      <c r="F690" s="449"/>
      <c r="G690" s="448"/>
      <c r="H690" s="448"/>
    </row>
    <row r="691" spans="1:8" ht="15.75" customHeight="1" x14ac:dyDescent="0.25">
      <c r="A691" s="448"/>
      <c r="B691" s="448"/>
      <c r="C691" s="448"/>
      <c r="D691" s="449"/>
      <c r="E691" s="448"/>
      <c r="F691" s="449"/>
      <c r="G691" s="448"/>
      <c r="H691" s="448"/>
    </row>
    <row r="692" spans="1:8" ht="15.75" customHeight="1" x14ac:dyDescent="0.25">
      <c r="A692" s="448"/>
      <c r="B692" s="448"/>
      <c r="C692" s="448"/>
      <c r="D692" s="449"/>
      <c r="E692" s="448"/>
      <c r="F692" s="449"/>
      <c r="G692" s="448"/>
      <c r="H692" s="448"/>
    </row>
    <row r="693" spans="1:8" ht="15.75" customHeight="1" x14ac:dyDescent="0.25">
      <c r="A693" s="448"/>
      <c r="B693" s="448"/>
      <c r="C693" s="448"/>
      <c r="D693" s="449"/>
      <c r="E693" s="448"/>
      <c r="F693" s="449"/>
      <c r="G693" s="448"/>
      <c r="H693" s="448"/>
    </row>
    <row r="694" spans="1:8" ht="15.75" customHeight="1" x14ac:dyDescent="0.25">
      <c r="A694" s="448"/>
      <c r="B694" s="448"/>
      <c r="C694" s="448"/>
      <c r="D694" s="449"/>
      <c r="E694" s="448"/>
      <c r="F694" s="449"/>
      <c r="G694" s="448"/>
      <c r="H694" s="448"/>
    </row>
    <row r="695" spans="1:8" ht="15.75" customHeight="1" x14ac:dyDescent="0.25">
      <c r="A695" s="448"/>
      <c r="B695" s="448"/>
      <c r="C695" s="448"/>
      <c r="D695" s="449"/>
      <c r="E695" s="448"/>
      <c r="F695" s="449"/>
      <c r="G695" s="448"/>
      <c r="H695" s="448"/>
    </row>
    <row r="696" spans="1:8" ht="15.75" customHeight="1" x14ac:dyDescent="0.25">
      <c r="A696" s="448"/>
      <c r="B696" s="448"/>
      <c r="C696" s="448"/>
      <c r="D696" s="449"/>
      <c r="E696" s="448"/>
      <c r="F696" s="449"/>
      <c r="G696" s="448"/>
      <c r="H696" s="448"/>
    </row>
    <row r="697" spans="1:8" ht="15.75" customHeight="1" x14ac:dyDescent="0.25">
      <c r="A697" s="448"/>
      <c r="B697" s="448"/>
      <c r="C697" s="448"/>
      <c r="D697" s="449"/>
      <c r="E697" s="448"/>
      <c r="F697" s="449"/>
      <c r="G697" s="448"/>
      <c r="H697" s="448"/>
    </row>
    <row r="698" spans="1:8" ht="15.75" customHeight="1" x14ac:dyDescent="0.25">
      <c r="A698" s="448"/>
      <c r="B698" s="448"/>
      <c r="C698" s="448"/>
      <c r="D698" s="449"/>
      <c r="E698" s="448"/>
      <c r="F698" s="449"/>
      <c r="G698" s="448"/>
      <c r="H698" s="448"/>
    </row>
    <row r="699" spans="1:8" ht="15.75" customHeight="1" x14ac:dyDescent="0.25">
      <c r="A699" s="448"/>
      <c r="B699" s="448"/>
      <c r="C699" s="448"/>
      <c r="D699" s="449"/>
      <c r="E699" s="448"/>
      <c r="F699" s="449"/>
      <c r="G699" s="448"/>
      <c r="H699" s="448"/>
    </row>
    <row r="700" spans="1:8" ht="15.75" customHeight="1" x14ac:dyDescent="0.25">
      <c r="A700" s="448"/>
      <c r="B700" s="448"/>
      <c r="C700" s="448"/>
      <c r="D700" s="449"/>
      <c r="E700" s="448"/>
      <c r="F700" s="449"/>
      <c r="G700" s="448"/>
      <c r="H700" s="448"/>
    </row>
    <row r="701" spans="1:8" ht="15.75" customHeight="1" x14ac:dyDescent="0.25">
      <c r="A701" s="448"/>
      <c r="B701" s="448"/>
      <c r="C701" s="448"/>
      <c r="D701" s="449"/>
      <c r="E701" s="448"/>
      <c r="F701" s="449"/>
      <c r="G701" s="448"/>
      <c r="H701" s="448"/>
    </row>
    <row r="702" spans="1:8" ht="15.75" customHeight="1" x14ac:dyDescent="0.25">
      <c r="A702" s="448"/>
      <c r="B702" s="448"/>
      <c r="C702" s="448"/>
      <c r="D702" s="449"/>
      <c r="E702" s="448"/>
      <c r="F702" s="449"/>
      <c r="G702" s="448"/>
      <c r="H702" s="448"/>
    </row>
    <row r="703" spans="1:8" ht="15.75" customHeight="1" x14ac:dyDescent="0.25">
      <c r="A703" s="448"/>
      <c r="B703" s="448"/>
      <c r="C703" s="448"/>
      <c r="D703" s="449"/>
      <c r="E703" s="448"/>
      <c r="F703" s="449"/>
      <c r="G703" s="448"/>
      <c r="H703" s="448"/>
    </row>
    <row r="704" spans="1:8" ht="15.75" customHeight="1" x14ac:dyDescent="0.25">
      <c r="A704" s="448"/>
      <c r="B704" s="448"/>
      <c r="C704" s="448"/>
      <c r="D704" s="449"/>
      <c r="E704" s="448"/>
      <c r="F704" s="449"/>
      <c r="G704" s="448"/>
      <c r="H704" s="448"/>
    </row>
    <row r="705" spans="1:8" ht="15.75" customHeight="1" x14ac:dyDescent="0.25">
      <c r="A705" s="448"/>
      <c r="B705" s="448"/>
      <c r="C705" s="448"/>
      <c r="D705" s="449"/>
      <c r="E705" s="448"/>
      <c r="F705" s="449"/>
      <c r="G705" s="448"/>
      <c r="H705" s="448"/>
    </row>
    <row r="706" spans="1:8" ht="15.75" customHeight="1" x14ac:dyDescent="0.25">
      <c r="A706" s="448"/>
      <c r="B706" s="448"/>
      <c r="C706" s="448"/>
      <c r="D706" s="449"/>
      <c r="E706" s="448"/>
      <c r="F706" s="449"/>
      <c r="G706" s="448"/>
      <c r="H706" s="448"/>
    </row>
    <row r="707" spans="1:8" ht="15.75" customHeight="1" x14ac:dyDescent="0.25">
      <c r="A707" s="448"/>
      <c r="B707" s="448"/>
      <c r="C707" s="448"/>
      <c r="D707" s="449"/>
      <c r="E707" s="448"/>
      <c r="F707" s="449"/>
      <c r="G707" s="448"/>
      <c r="H707" s="448"/>
    </row>
    <row r="708" spans="1:8" ht="15.75" customHeight="1" x14ac:dyDescent="0.25">
      <c r="A708" s="448"/>
      <c r="B708" s="448"/>
      <c r="C708" s="448"/>
      <c r="D708" s="449"/>
      <c r="E708" s="448"/>
      <c r="F708" s="449"/>
      <c r="G708" s="448"/>
      <c r="H708" s="448"/>
    </row>
    <row r="709" spans="1:8" ht="15.75" customHeight="1" x14ac:dyDescent="0.25">
      <c r="A709" s="448"/>
      <c r="B709" s="448"/>
      <c r="C709" s="448"/>
      <c r="D709" s="449"/>
      <c r="E709" s="448"/>
      <c r="F709" s="449"/>
      <c r="G709" s="448"/>
      <c r="H709" s="448"/>
    </row>
    <row r="710" spans="1:8" ht="15.75" customHeight="1" x14ac:dyDescent="0.25">
      <c r="A710" s="448"/>
      <c r="B710" s="448"/>
      <c r="C710" s="448"/>
      <c r="D710" s="449"/>
      <c r="E710" s="448"/>
      <c r="F710" s="449"/>
      <c r="G710" s="448"/>
      <c r="H710" s="448"/>
    </row>
    <row r="711" spans="1:8" ht="15.75" customHeight="1" x14ac:dyDescent="0.25">
      <c r="A711" s="448"/>
      <c r="B711" s="448"/>
      <c r="C711" s="448"/>
      <c r="D711" s="449"/>
      <c r="E711" s="448"/>
      <c r="F711" s="449"/>
      <c r="G711" s="448"/>
      <c r="H711" s="448"/>
    </row>
    <row r="712" spans="1:8" ht="15.75" customHeight="1" x14ac:dyDescent="0.25">
      <c r="A712" s="448"/>
      <c r="B712" s="448"/>
      <c r="C712" s="448"/>
      <c r="D712" s="449"/>
      <c r="E712" s="448"/>
      <c r="F712" s="449"/>
      <c r="G712" s="448"/>
      <c r="H712" s="448"/>
    </row>
    <row r="713" spans="1:8" ht="15.75" customHeight="1" x14ac:dyDescent="0.25">
      <c r="A713" s="448"/>
      <c r="B713" s="448"/>
      <c r="C713" s="448"/>
      <c r="D713" s="449"/>
      <c r="E713" s="448"/>
      <c r="F713" s="449"/>
      <c r="G713" s="448"/>
      <c r="H713" s="448"/>
    </row>
    <row r="714" spans="1:8" ht="15.75" customHeight="1" x14ac:dyDescent="0.25">
      <c r="A714" s="448"/>
      <c r="B714" s="448"/>
      <c r="C714" s="448"/>
      <c r="D714" s="449"/>
      <c r="E714" s="448"/>
      <c r="F714" s="449"/>
      <c r="G714" s="448"/>
      <c r="H714" s="448"/>
    </row>
    <row r="715" spans="1:8" ht="15.75" customHeight="1" x14ac:dyDescent="0.25">
      <c r="A715" s="448"/>
      <c r="B715" s="448"/>
      <c r="C715" s="448"/>
      <c r="D715" s="449"/>
      <c r="E715" s="448"/>
      <c r="F715" s="449"/>
      <c r="G715" s="448"/>
      <c r="H715" s="448"/>
    </row>
    <row r="716" spans="1:8" ht="15.75" customHeight="1" x14ac:dyDescent="0.25">
      <c r="A716" s="448"/>
      <c r="B716" s="448"/>
      <c r="C716" s="448"/>
      <c r="D716" s="449"/>
      <c r="E716" s="448"/>
      <c r="F716" s="449"/>
      <c r="G716" s="448"/>
      <c r="H716" s="448"/>
    </row>
    <row r="717" spans="1:8" ht="15.75" customHeight="1" x14ac:dyDescent="0.25">
      <c r="A717" s="448"/>
      <c r="B717" s="448"/>
      <c r="C717" s="448"/>
      <c r="D717" s="449"/>
      <c r="E717" s="448"/>
      <c r="F717" s="449"/>
      <c r="G717" s="448"/>
      <c r="H717" s="448"/>
    </row>
    <row r="718" spans="1:8" ht="15.75" customHeight="1" x14ac:dyDescent="0.25">
      <c r="A718" s="448"/>
      <c r="B718" s="448"/>
      <c r="C718" s="448"/>
      <c r="D718" s="449"/>
      <c r="E718" s="448"/>
      <c r="F718" s="449"/>
      <c r="G718" s="448"/>
      <c r="H718" s="448"/>
    </row>
    <row r="719" spans="1:8" ht="15.75" customHeight="1" x14ac:dyDescent="0.25">
      <c r="A719" s="448"/>
      <c r="B719" s="448"/>
      <c r="C719" s="448"/>
      <c r="D719" s="449"/>
      <c r="E719" s="448"/>
      <c r="F719" s="449"/>
      <c r="G719" s="448"/>
      <c r="H719" s="448"/>
    </row>
    <row r="720" spans="1:8" ht="15.75" customHeight="1" x14ac:dyDescent="0.25">
      <c r="A720" s="448"/>
      <c r="B720" s="448"/>
      <c r="C720" s="448"/>
      <c r="D720" s="449"/>
      <c r="E720" s="448"/>
      <c r="F720" s="449"/>
      <c r="G720" s="448"/>
      <c r="H720" s="448"/>
    </row>
    <row r="721" spans="1:8" ht="15.75" customHeight="1" x14ac:dyDescent="0.25">
      <c r="A721" s="448"/>
      <c r="B721" s="448"/>
      <c r="C721" s="448"/>
      <c r="D721" s="449"/>
      <c r="E721" s="448"/>
      <c r="F721" s="449"/>
      <c r="G721" s="448"/>
      <c r="H721" s="448"/>
    </row>
    <row r="722" spans="1:8" ht="15.75" customHeight="1" x14ac:dyDescent="0.25">
      <c r="A722" s="448"/>
      <c r="B722" s="448"/>
      <c r="C722" s="448"/>
      <c r="D722" s="449"/>
      <c r="E722" s="448"/>
      <c r="F722" s="449"/>
      <c r="G722" s="448"/>
      <c r="H722" s="448"/>
    </row>
    <row r="723" spans="1:8" ht="15.75" customHeight="1" x14ac:dyDescent="0.25">
      <c r="A723" s="448"/>
      <c r="B723" s="448"/>
      <c r="C723" s="448"/>
      <c r="D723" s="449"/>
      <c r="E723" s="448"/>
      <c r="F723" s="449"/>
      <c r="G723" s="448"/>
      <c r="H723" s="448"/>
    </row>
    <row r="724" spans="1:8" ht="15.75" customHeight="1" x14ac:dyDescent="0.25">
      <c r="A724" s="448"/>
      <c r="B724" s="448"/>
      <c r="C724" s="448"/>
      <c r="D724" s="449"/>
      <c r="E724" s="448"/>
      <c r="F724" s="449"/>
      <c r="G724" s="448"/>
      <c r="H724" s="448"/>
    </row>
    <row r="725" spans="1:8" ht="15.75" customHeight="1" x14ac:dyDescent="0.25">
      <c r="A725" s="448"/>
      <c r="B725" s="448"/>
      <c r="C725" s="448"/>
      <c r="D725" s="449"/>
      <c r="E725" s="448"/>
      <c r="F725" s="449"/>
      <c r="G725" s="448"/>
      <c r="H725" s="448"/>
    </row>
    <row r="726" spans="1:8" ht="15.75" customHeight="1" x14ac:dyDescent="0.25">
      <c r="A726" s="448"/>
      <c r="B726" s="448"/>
      <c r="C726" s="448"/>
      <c r="D726" s="449"/>
      <c r="E726" s="448"/>
      <c r="F726" s="449"/>
      <c r="G726" s="448"/>
      <c r="H726" s="448"/>
    </row>
    <row r="727" spans="1:8" ht="15.75" customHeight="1" x14ac:dyDescent="0.25">
      <c r="A727" s="448"/>
      <c r="B727" s="448"/>
      <c r="C727" s="448"/>
      <c r="D727" s="449"/>
      <c r="E727" s="448"/>
      <c r="F727" s="449"/>
      <c r="G727" s="448"/>
      <c r="H727" s="448"/>
    </row>
    <row r="728" spans="1:8" ht="15.75" customHeight="1" x14ac:dyDescent="0.25">
      <c r="A728" s="448"/>
      <c r="B728" s="448"/>
      <c r="C728" s="448"/>
      <c r="D728" s="449"/>
      <c r="E728" s="448"/>
      <c r="F728" s="449"/>
      <c r="G728" s="448"/>
      <c r="H728" s="448"/>
    </row>
    <row r="729" spans="1:8" ht="15.75" customHeight="1" x14ac:dyDescent="0.25">
      <c r="A729" s="448"/>
      <c r="B729" s="448"/>
      <c r="C729" s="448"/>
      <c r="D729" s="449"/>
      <c r="E729" s="448"/>
      <c r="F729" s="449"/>
      <c r="G729" s="448"/>
      <c r="H729" s="448"/>
    </row>
    <row r="730" spans="1:8" ht="15.75" customHeight="1" x14ac:dyDescent="0.25">
      <c r="A730" s="448"/>
      <c r="B730" s="448"/>
      <c r="C730" s="448"/>
      <c r="D730" s="449"/>
      <c r="E730" s="448"/>
      <c r="F730" s="449"/>
      <c r="G730" s="448"/>
      <c r="H730" s="448"/>
    </row>
    <row r="731" spans="1:8" ht="15.75" customHeight="1" x14ac:dyDescent="0.25">
      <c r="A731" s="448"/>
      <c r="B731" s="448"/>
      <c r="C731" s="448"/>
      <c r="D731" s="449"/>
      <c r="E731" s="448"/>
      <c r="F731" s="449"/>
      <c r="G731" s="448"/>
      <c r="H731" s="448"/>
    </row>
    <row r="732" spans="1:8" ht="15.75" customHeight="1" x14ac:dyDescent="0.25">
      <c r="A732" s="448"/>
      <c r="B732" s="448"/>
      <c r="C732" s="448"/>
      <c r="D732" s="449"/>
      <c r="E732" s="448"/>
      <c r="F732" s="449"/>
      <c r="G732" s="448"/>
      <c r="H732" s="448"/>
    </row>
    <row r="733" spans="1:8" ht="15.75" customHeight="1" x14ac:dyDescent="0.25">
      <c r="A733" s="448"/>
      <c r="B733" s="448"/>
      <c r="C733" s="448"/>
      <c r="D733" s="449"/>
      <c r="E733" s="448"/>
      <c r="F733" s="449"/>
      <c r="G733" s="448"/>
      <c r="H733" s="448"/>
    </row>
    <row r="734" spans="1:8" ht="15.75" customHeight="1" x14ac:dyDescent="0.25">
      <c r="A734" s="448"/>
      <c r="B734" s="448"/>
      <c r="C734" s="448"/>
      <c r="D734" s="449"/>
      <c r="E734" s="448"/>
      <c r="F734" s="449"/>
      <c r="G734" s="448"/>
      <c r="H734" s="448"/>
    </row>
    <row r="735" spans="1:8" ht="15.75" customHeight="1" x14ac:dyDescent="0.25">
      <c r="A735" s="448"/>
      <c r="B735" s="448"/>
      <c r="C735" s="448"/>
      <c r="D735" s="449"/>
      <c r="E735" s="448"/>
      <c r="F735" s="449"/>
      <c r="G735" s="448"/>
      <c r="H735" s="448"/>
    </row>
    <row r="736" spans="1:8" ht="15.75" customHeight="1" x14ac:dyDescent="0.25">
      <c r="A736" s="448"/>
      <c r="B736" s="448"/>
      <c r="C736" s="448"/>
      <c r="D736" s="449"/>
      <c r="E736" s="448"/>
      <c r="F736" s="449"/>
      <c r="G736" s="448"/>
      <c r="H736" s="448"/>
    </row>
    <row r="737" spans="1:8" ht="15.75" customHeight="1" x14ac:dyDescent="0.25">
      <c r="A737" s="448"/>
      <c r="B737" s="448"/>
      <c r="C737" s="448"/>
      <c r="D737" s="449"/>
      <c r="E737" s="448"/>
      <c r="F737" s="449"/>
      <c r="G737" s="448"/>
      <c r="H737" s="448"/>
    </row>
    <row r="738" spans="1:8" ht="15.75" customHeight="1" x14ac:dyDescent="0.25">
      <c r="A738" s="448"/>
      <c r="B738" s="448"/>
      <c r="C738" s="448"/>
      <c r="D738" s="449"/>
      <c r="E738" s="448"/>
      <c r="F738" s="449"/>
      <c r="G738" s="448"/>
      <c r="H738" s="448"/>
    </row>
    <row r="739" spans="1:8" ht="15.75" customHeight="1" x14ac:dyDescent="0.25">
      <c r="A739" s="448"/>
      <c r="B739" s="448"/>
      <c r="C739" s="448"/>
      <c r="D739" s="449"/>
      <c r="E739" s="448"/>
      <c r="F739" s="449"/>
      <c r="G739" s="448"/>
      <c r="H739" s="448"/>
    </row>
    <row r="740" spans="1:8" ht="15.75" customHeight="1" x14ac:dyDescent="0.25">
      <c r="A740" s="448"/>
      <c r="B740" s="448"/>
      <c r="C740" s="448"/>
      <c r="D740" s="449"/>
      <c r="E740" s="448"/>
      <c r="F740" s="449"/>
      <c r="G740" s="448"/>
      <c r="H740" s="448"/>
    </row>
    <row r="741" spans="1:8" ht="15.75" customHeight="1" x14ac:dyDescent="0.25">
      <c r="A741" s="448"/>
      <c r="B741" s="448"/>
      <c r="C741" s="448"/>
      <c r="D741" s="449"/>
      <c r="E741" s="448"/>
      <c r="F741" s="449"/>
      <c r="G741" s="448"/>
      <c r="H741" s="448"/>
    </row>
    <row r="742" spans="1:8" ht="15.75" customHeight="1" x14ac:dyDescent="0.25">
      <c r="A742" s="448"/>
      <c r="B742" s="448"/>
      <c r="C742" s="448"/>
      <c r="D742" s="449"/>
      <c r="E742" s="448"/>
      <c r="F742" s="449"/>
      <c r="G742" s="448"/>
      <c r="H742" s="448"/>
    </row>
    <row r="743" spans="1:8" ht="15.75" customHeight="1" x14ac:dyDescent="0.25">
      <c r="A743" s="448"/>
      <c r="B743" s="448"/>
      <c r="C743" s="448"/>
      <c r="D743" s="449"/>
      <c r="E743" s="448"/>
      <c r="F743" s="449"/>
      <c r="G743" s="448"/>
      <c r="H743" s="448"/>
    </row>
    <row r="744" spans="1:8" ht="15.75" customHeight="1" x14ac:dyDescent="0.25">
      <c r="A744" s="448"/>
      <c r="B744" s="448"/>
      <c r="C744" s="448"/>
      <c r="D744" s="449"/>
      <c r="E744" s="448"/>
      <c r="F744" s="449"/>
      <c r="G744" s="448"/>
      <c r="H744" s="448"/>
    </row>
    <row r="745" spans="1:8" ht="15.75" customHeight="1" x14ac:dyDescent="0.25">
      <c r="A745" s="448"/>
      <c r="B745" s="448"/>
      <c r="C745" s="448"/>
      <c r="D745" s="449"/>
      <c r="E745" s="448"/>
      <c r="F745" s="449"/>
      <c r="G745" s="448"/>
      <c r="H745" s="448"/>
    </row>
    <row r="746" spans="1:8" ht="15.75" customHeight="1" x14ac:dyDescent="0.25">
      <c r="A746" s="448"/>
      <c r="B746" s="448"/>
      <c r="C746" s="448"/>
      <c r="D746" s="449"/>
      <c r="E746" s="448"/>
      <c r="F746" s="449"/>
      <c r="G746" s="448"/>
      <c r="H746" s="448"/>
    </row>
    <row r="747" spans="1:8" ht="15.75" customHeight="1" x14ac:dyDescent="0.25">
      <c r="A747" s="448"/>
      <c r="B747" s="448"/>
      <c r="C747" s="448"/>
      <c r="D747" s="449"/>
      <c r="E747" s="448"/>
      <c r="F747" s="449"/>
      <c r="G747" s="448"/>
      <c r="H747" s="448"/>
    </row>
    <row r="748" spans="1:8" ht="15.75" customHeight="1" x14ac:dyDescent="0.25">
      <c r="A748" s="448"/>
      <c r="B748" s="448"/>
      <c r="C748" s="448"/>
      <c r="D748" s="449"/>
      <c r="E748" s="448"/>
      <c r="F748" s="449"/>
      <c r="G748" s="448"/>
      <c r="H748" s="448"/>
    </row>
    <row r="749" spans="1:8" ht="15.75" customHeight="1" x14ac:dyDescent="0.25">
      <c r="A749" s="448"/>
      <c r="B749" s="448"/>
      <c r="C749" s="448"/>
      <c r="D749" s="449"/>
      <c r="E749" s="448"/>
      <c r="F749" s="449"/>
      <c r="G749" s="448"/>
      <c r="H749" s="448"/>
    </row>
    <row r="750" spans="1:8" ht="15.75" customHeight="1" x14ac:dyDescent="0.25">
      <c r="A750" s="448"/>
      <c r="B750" s="448"/>
      <c r="C750" s="448"/>
      <c r="D750" s="449"/>
      <c r="E750" s="448"/>
      <c r="F750" s="449"/>
      <c r="G750" s="448"/>
      <c r="H750" s="448"/>
    </row>
    <row r="751" spans="1:8" ht="15.75" customHeight="1" x14ac:dyDescent="0.25">
      <c r="A751" s="448"/>
      <c r="B751" s="448"/>
      <c r="C751" s="448"/>
      <c r="D751" s="449"/>
      <c r="E751" s="448"/>
      <c r="F751" s="449"/>
      <c r="G751" s="448"/>
      <c r="H751" s="448"/>
    </row>
    <row r="752" spans="1:8" ht="15.75" customHeight="1" x14ac:dyDescent="0.25">
      <c r="A752" s="448"/>
      <c r="B752" s="448"/>
      <c r="C752" s="448"/>
      <c r="D752" s="449"/>
      <c r="E752" s="448"/>
      <c r="F752" s="449"/>
      <c r="G752" s="448"/>
      <c r="H752" s="448"/>
    </row>
    <row r="753" spans="1:8" ht="15.75" customHeight="1" x14ac:dyDescent="0.25">
      <c r="A753" s="448"/>
      <c r="B753" s="448"/>
      <c r="C753" s="448"/>
      <c r="D753" s="449"/>
      <c r="E753" s="448"/>
      <c r="F753" s="449"/>
      <c r="G753" s="448"/>
      <c r="H753" s="448"/>
    </row>
    <row r="754" spans="1:8" ht="15.75" customHeight="1" x14ac:dyDescent="0.25">
      <c r="A754" s="448"/>
      <c r="B754" s="448"/>
      <c r="C754" s="448"/>
      <c r="D754" s="449"/>
      <c r="E754" s="448"/>
      <c r="F754" s="449"/>
      <c r="G754" s="448"/>
      <c r="H754" s="448"/>
    </row>
    <row r="755" spans="1:8" ht="15.75" customHeight="1" x14ac:dyDescent="0.25">
      <c r="A755" s="448"/>
      <c r="B755" s="448"/>
      <c r="C755" s="448"/>
      <c r="D755" s="449"/>
      <c r="E755" s="448"/>
      <c r="F755" s="449"/>
      <c r="G755" s="448"/>
      <c r="H755" s="448"/>
    </row>
    <row r="756" spans="1:8" ht="15.75" customHeight="1" x14ac:dyDescent="0.25">
      <c r="A756" s="448"/>
      <c r="B756" s="448"/>
      <c r="C756" s="448"/>
      <c r="D756" s="449"/>
      <c r="E756" s="448"/>
      <c r="F756" s="449"/>
      <c r="G756" s="448"/>
      <c r="H756" s="448"/>
    </row>
    <row r="757" spans="1:8" ht="15.75" customHeight="1" x14ac:dyDescent="0.25">
      <c r="A757" s="448"/>
      <c r="B757" s="448"/>
      <c r="C757" s="448"/>
      <c r="D757" s="449"/>
      <c r="E757" s="448"/>
      <c r="F757" s="449"/>
      <c r="G757" s="448"/>
      <c r="H757" s="448"/>
    </row>
    <row r="758" spans="1:8" ht="15.75" customHeight="1" x14ac:dyDescent="0.25">
      <c r="A758" s="448"/>
      <c r="B758" s="448"/>
      <c r="C758" s="448"/>
      <c r="D758" s="449"/>
      <c r="E758" s="448"/>
      <c r="F758" s="449"/>
      <c r="G758" s="448"/>
      <c r="H758" s="448"/>
    </row>
    <row r="759" spans="1:8" ht="15.75" customHeight="1" x14ac:dyDescent="0.25">
      <c r="A759" s="448"/>
      <c r="B759" s="448"/>
      <c r="C759" s="448"/>
      <c r="D759" s="449"/>
      <c r="E759" s="448"/>
      <c r="F759" s="449"/>
      <c r="G759" s="448"/>
      <c r="H759" s="448"/>
    </row>
    <row r="760" spans="1:8" ht="15.75" customHeight="1" x14ac:dyDescent="0.25">
      <c r="A760" s="448"/>
      <c r="B760" s="448"/>
      <c r="C760" s="448"/>
      <c r="D760" s="449"/>
      <c r="E760" s="448"/>
      <c r="F760" s="449"/>
      <c r="G760" s="448"/>
      <c r="H760" s="448"/>
    </row>
    <row r="761" spans="1:8" ht="15.75" customHeight="1" x14ac:dyDescent="0.25">
      <c r="A761" s="448"/>
      <c r="B761" s="448"/>
      <c r="C761" s="448"/>
      <c r="D761" s="449"/>
      <c r="E761" s="448"/>
      <c r="F761" s="449"/>
      <c r="G761" s="448"/>
      <c r="H761" s="448"/>
    </row>
    <row r="762" spans="1:8" ht="15.75" customHeight="1" x14ac:dyDescent="0.25">
      <c r="A762" s="448"/>
      <c r="B762" s="448"/>
      <c r="C762" s="448"/>
      <c r="D762" s="449"/>
      <c r="E762" s="448"/>
      <c r="F762" s="449"/>
      <c r="G762" s="448"/>
      <c r="H762" s="448"/>
    </row>
    <row r="763" spans="1:8" ht="15.75" customHeight="1" x14ac:dyDescent="0.25">
      <c r="A763" s="448"/>
      <c r="B763" s="448"/>
      <c r="C763" s="448"/>
      <c r="D763" s="449"/>
      <c r="E763" s="448"/>
      <c r="F763" s="449"/>
      <c r="G763" s="448"/>
      <c r="H763" s="448"/>
    </row>
    <row r="764" spans="1:8" ht="15.75" customHeight="1" x14ac:dyDescent="0.25">
      <c r="A764" s="448"/>
      <c r="B764" s="448"/>
      <c r="C764" s="448"/>
      <c r="D764" s="449"/>
      <c r="E764" s="448"/>
      <c r="F764" s="449"/>
      <c r="G764" s="448"/>
      <c r="H764" s="448"/>
    </row>
    <row r="765" spans="1:8" ht="15.75" customHeight="1" x14ac:dyDescent="0.25">
      <c r="A765" s="448"/>
      <c r="B765" s="448"/>
      <c r="C765" s="448"/>
      <c r="D765" s="449"/>
      <c r="E765" s="448"/>
      <c r="F765" s="449"/>
      <c r="G765" s="448"/>
      <c r="H765" s="448"/>
    </row>
    <row r="766" spans="1:8" ht="15.75" customHeight="1" x14ac:dyDescent="0.25">
      <c r="A766" s="448"/>
      <c r="B766" s="448"/>
      <c r="C766" s="448"/>
      <c r="D766" s="449"/>
      <c r="E766" s="448"/>
      <c r="F766" s="449"/>
      <c r="G766" s="448"/>
      <c r="H766" s="448"/>
    </row>
    <row r="767" spans="1:8" ht="15.75" customHeight="1" x14ac:dyDescent="0.25">
      <c r="A767" s="448"/>
      <c r="B767" s="448"/>
      <c r="C767" s="448"/>
      <c r="D767" s="449"/>
      <c r="E767" s="448"/>
      <c r="F767" s="449"/>
      <c r="G767" s="448"/>
      <c r="H767" s="448"/>
    </row>
    <row r="768" spans="1:8" ht="15.75" customHeight="1" x14ac:dyDescent="0.25">
      <c r="A768" s="448"/>
      <c r="B768" s="448"/>
      <c r="C768" s="448"/>
      <c r="D768" s="449"/>
      <c r="E768" s="448"/>
      <c r="F768" s="449"/>
      <c r="G768" s="448"/>
      <c r="H768" s="448"/>
    </row>
    <row r="769" spans="1:8" ht="15.75" customHeight="1" x14ac:dyDescent="0.25">
      <c r="A769" s="448"/>
      <c r="B769" s="448"/>
      <c r="C769" s="448"/>
      <c r="D769" s="449"/>
      <c r="E769" s="448"/>
      <c r="F769" s="449"/>
      <c r="G769" s="448"/>
      <c r="H769" s="448"/>
    </row>
    <row r="770" spans="1:8" ht="15.75" customHeight="1" x14ac:dyDescent="0.25">
      <c r="A770" s="448"/>
      <c r="B770" s="448"/>
      <c r="C770" s="448"/>
      <c r="D770" s="449"/>
      <c r="E770" s="448"/>
      <c r="F770" s="449"/>
      <c r="G770" s="448"/>
      <c r="H770" s="448"/>
    </row>
    <row r="771" spans="1:8" ht="15.75" customHeight="1" x14ac:dyDescent="0.25">
      <c r="A771" s="448"/>
      <c r="B771" s="448"/>
      <c r="C771" s="448"/>
      <c r="D771" s="449"/>
      <c r="E771" s="448"/>
      <c r="F771" s="449"/>
      <c r="G771" s="448"/>
      <c r="H771" s="448"/>
    </row>
    <row r="772" spans="1:8" ht="15.75" customHeight="1" x14ac:dyDescent="0.25">
      <c r="A772" s="448"/>
      <c r="B772" s="448"/>
      <c r="C772" s="448"/>
      <c r="D772" s="449"/>
      <c r="E772" s="448"/>
      <c r="F772" s="449"/>
      <c r="G772" s="448"/>
      <c r="H772" s="448"/>
    </row>
    <row r="773" spans="1:8" ht="15.75" customHeight="1" x14ac:dyDescent="0.25">
      <c r="A773" s="448"/>
      <c r="B773" s="448"/>
      <c r="C773" s="448"/>
      <c r="D773" s="449"/>
      <c r="E773" s="448"/>
      <c r="F773" s="449"/>
      <c r="G773" s="448"/>
      <c r="H773" s="448"/>
    </row>
    <row r="774" spans="1:8" ht="15.75" customHeight="1" x14ac:dyDescent="0.25">
      <c r="A774" s="448"/>
      <c r="B774" s="448"/>
      <c r="C774" s="448"/>
      <c r="D774" s="449"/>
      <c r="E774" s="448"/>
      <c r="F774" s="449"/>
      <c r="G774" s="448"/>
      <c r="H774" s="448"/>
    </row>
    <row r="775" spans="1:8" ht="15.75" customHeight="1" x14ac:dyDescent="0.25">
      <c r="A775" s="448"/>
      <c r="B775" s="448"/>
      <c r="C775" s="448"/>
      <c r="D775" s="449"/>
      <c r="E775" s="448"/>
      <c r="F775" s="449"/>
      <c r="G775" s="448"/>
      <c r="H775" s="448"/>
    </row>
    <row r="776" spans="1:8" ht="15.75" customHeight="1" x14ac:dyDescent="0.25">
      <c r="A776" s="448"/>
      <c r="B776" s="448"/>
      <c r="C776" s="448"/>
      <c r="D776" s="449"/>
      <c r="E776" s="448"/>
      <c r="F776" s="449"/>
      <c r="G776" s="448"/>
      <c r="H776" s="448"/>
    </row>
    <row r="777" spans="1:8" ht="15.75" customHeight="1" x14ac:dyDescent="0.25">
      <c r="A777" s="448"/>
      <c r="B777" s="448"/>
      <c r="C777" s="448"/>
      <c r="D777" s="449"/>
      <c r="E777" s="448"/>
      <c r="F777" s="449"/>
      <c r="G777" s="448"/>
      <c r="H777" s="448"/>
    </row>
    <row r="778" spans="1:8" ht="15.75" customHeight="1" x14ac:dyDescent="0.25">
      <c r="A778" s="448"/>
      <c r="B778" s="448"/>
      <c r="C778" s="448"/>
      <c r="D778" s="449"/>
      <c r="E778" s="448"/>
      <c r="F778" s="449"/>
      <c r="G778" s="448"/>
      <c r="H778" s="448"/>
    </row>
    <row r="779" spans="1:8" ht="15.75" customHeight="1" x14ac:dyDescent="0.25">
      <c r="A779" s="448"/>
      <c r="B779" s="448"/>
      <c r="C779" s="448"/>
      <c r="D779" s="449"/>
      <c r="E779" s="448"/>
      <c r="F779" s="449"/>
      <c r="G779" s="448"/>
      <c r="H779" s="448"/>
    </row>
    <row r="780" spans="1:8" ht="15.75" customHeight="1" x14ac:dyDescent="0.25">
      <c r="A780" s="448"/>
      <c r="B780" s="448"/>
      <c r="C780" s="448"/>
      <c r="D780" s="449"/>
      <c r="E780" s="448"/>
      <c r="F780" s="449"/>
      <c r="G780" s="448"/>
      <c r="H780" s="448"/>
    </row>
    <row r="781" spans="1:8" ht="15.75" customHeight="1" x14ac:dyDescent="0.25">
      <c r="A781" s="448"/>
      <c r="B781" s="448"/>
      <c r="C781" s="448"/>
      <c r="D781" s="449"/>
      <c r="E781" s="448"/>
      <c r="F781" s="449"/>
      <c r="G781" s="448"/>
      <c r="H781" s="448"/>
    </row>
    <row r="782" spans="1:8" ht="15.75" customHeight="1" x14ac:dyDescent="0.25">
      <c r="A782" s="448"/>
      <c r="B782" s="448"/>
      <c r="C782" s="448"/>
      <c r="D782" s="449"/>
      <c r="E782" s="448"/>
      <c r="F782" s="449"/>
      <c r="G782" s="448"/>
      <c r="H782" s="448"/>
    </row>
    <row r="783" spans="1:8" ht="15.75" customHeight="1" x14ac:dyDescent="0.25">
      <c r="A783" s="448"/>
      <c r="B783" s="448"/>
      <c r="C783" s="448"/>
      <c r="D783" s="449"/>
      <c r="E783" s="448"/>
      <c r="F783" s="449"/>
      <c r="G783" s="448"/>
      <c r="H783" s="448"/>
    </row>
    <row r="784" spans="1:8" ht="15.75" customHeight="1" x14ac:dyDescent="0.25">
      <c r="A784" s="448"/>
      <c r="B784" s="448"/>
      <c r="C784" s="448"/>
      <c r="D784" s="449"/>
      <c r="E784" s="448"/>
      <c r="F784" s="449"/>
      <c r="G784" s="448"/>
      <c r="H784" s="448"/>
    </row>
    <row r="785" spans="1:8" ht="15.75" customHeight="1" x14ac:dyDescent="0.25">
      <c r="A785" s="448"/>
      <c r="B785" s="448"/>
      <c r="C785" s="448"/>
      <c r="D785" s="449"/>
      <c r="E785" s="448"/>
      <c r="F785" s="449"/>
      <c r="G785" s="448"/>
      <c r="H785" s="448"/>
    </row>
    <row r="786" spans="1:8" ht="15.75" customHeight="1" x14ac:dyDescent="0.25">
      <c r="A786" s="448"/>
      <c r="B786" s="448"/>
      <c r="C786" s="448"/>
      <c r="D786" s="449"/>
      <c r="E786" s="448"/>
      <c r="F786" s="449"/>
      <c r="G786" s="448"/>
      <c r="H786" s="448"/>
    </row>
    <row r="787" spans="1:8" ht="15.75" customHeight="1" x14ac:dyDescent="0.25">
      <c r="A787" s="448"/>
      <c r="B787" s="448"/>
      <c r="C787" s="448"/>
      <c r="D787" s="449"/>
      <c r="E787" s="448"/>
      <c r="F787" s="449"/>
      <c r="G787" s="448"/>
      <c r="H787" s="448"/>
    </row>
    <row r="788" spans="1:8" ht="15.75" customHeight="1" x14ac:dyDescent="0.25">
      <c r="A788" s="448"/>
      <c r="B788" s="448"/>
      <c r="C788" s="448"/>
      <c r="D788" s="449"/>
      <c r="E788" s="448"/>
      <c r="F788" s="449"/>
      <c r="G788" s="448"/>
      <c r="H788" s="448"/>
    </row>
    <row r="789" spans="1:8" ht="15.75" customHeight="1" x14ac:dyDescent="0.25">
      <c r="A789" s="448"/>
      <c r="B789" s="448"/>
      <c r="C789" s="448"/>
      <c r="D789" s="449"/>
      <c r="E789" s="448"/>
      <c r="F789" s="449"/>
      <c r="G789" s="448"/>
      <c r="H789" s="448"/>
    </row>
    <row r="790" spans="1:8" ht="15.75" customHeight="1" x14ac:dyDescent="0.25">
      <c r="A790" s="448"/>
      <c r="B790" s="448"/>
      <c r="C790" s="448"/>
      <c r="D790" s="449"/>
      <c r="E790" s="448"/>
      <c r="F790" s="449"/>
      <c r="G790" s="448"/>
      <c r="H790" s="448"/>
    </row>
    <row r="791" spans="1:8" ht="15.75" customHeight="1" x14ac:dyDescent="0.25">
      <c r="A791" s="448"/>
      <c r="B791" s="448"/>
      <c r="C791" s="448"/>
      <c r="D791" s="449"/>
      <c r="E791" s="448"/>
      <c r="F791" s="449"/>
      <c r="G791" s="448"/>
      <c r="H791" s="448"/>
    </row>
    <row r="792" spans="1:8" ht="15.75" customHeight="1" x14ac:dyDescent="0.25">
      <c r="A792" s="448"/>
      <c r="B792" s="448"/>
      <c r="C792" s="448"/>
      <c r="D792" s="449"/>
      <c r="E792" s="448"/>
      <c r="F792" s="449"/>
      <c r="G792" s="448"/>
      <c r="H792" s="448"/>
    </row>
    <row r="793" spans="1:8" ht="15.75" customHeight="1" x14ac:dyDescent="0.25">
      <c r="A793" s="448"/>
      <c r="B793" s="448"/>
      <c r="C793" s="448"/>
      <c r="D793" s="449"/>
      <c r="E793" s="448"/>
      <c r="F793" s="449"/>
      <c r="G793" s="448"/>
      <c r="H793" s="448"/>
    </row>
    <row r="794" spans="1:8" ht="15.75" customHeight="1" x14ac:dyDescent="0.25">
      <c r="A794" s="448"/>
      <c r="B794" s="448"/>
      <c r="C794" s="448"/>
      <c r="D794" s="449"/>
      <c r="E794" s="448"/>
      <c r="F794" s="449"/>
      <c r="G794" s="448"/>
      <c r="H794" s="448"/>
    </row>
    <row r="795" spans="1:8" ht="15.75" customHeight="1" x14ac:dyDescent="0.25">
      <c r="A795" s="448"/>
      <c r="B795" s="448"/>
      <c r="C795" s="448"/>
      <c r="D795" s="449"/>
      <c r="E795" s="448"/>
      <c r="F795" s="449"/>
      <c r="G795" s="448"/>
      <c r="H795" s="448"/>
    </row>
    <row r="796" spans="1:8" ht="15.75" customHeight="1" x14ac:dyDescent="0.25">
      <c r="A796" s="448"/>
      <c r="B796" s="448"/>
      <c r="C796" s="448"/>
      <c r="D796" s="449"/>
      <c r="E796" s="448"/>
      <c r="F796" s="449"/>
      <c r="G796" s="448"/>
      <c r="H796" s="448"/>
    </row>
    <row r="797" spans="1:8" ht="15.75" customHeight="1" x14ac:dyDescent="0.25">
      <c r="A797" s="448"/>
      <c r="B797" s="448"/>
      <c r="C797" s="448"/>
      <c r="D797" s="449"/>
      <c r="E797" s="448"/>
      <c r="F797" s="449"/>
      <c r="G797" s="448"/>
      <c r="H797" s="448"/>
    </row>
    <row r="798" spans="1:8" ht="15.75" customHeight="1" x14ac:dyDescent="0.25">
      <c r="A798" s="448"/>
      <c r="B798" s="448"/>
      <c r="C798" s="448"/>
      <c r="D798" s="449"/>
      <c r="E798" s="448"/>
      <c r="F798" s="449"/>
      <c r="G798" s="448"/>
      <c r="H798" s="448"/>
    </row>
    <row r="799" spans="1:8" ht="15.75" customHeight="1" x14ac:dyDescent="0.25">
      <c r="A799" s="448"/>
      <c r="B799" s="448"/>
      <c r="C799" s="448"/>
      <c r="D799" s="449"/>
      <c r="E799" s="448"/>
      <c r="F799" s="449"/>
      <c r="G799" s="448"/>
      <c r="H799" s="448"/>
    </row>
    <row r="800" spans="1:8" ht="15.75" customHeight="1" x14ac:dyDescent="0.25">
      <c r="A800" s="448"/>
      <c r="B800" s="448"/>
      <c r="C800" s="448"/>
      <c r="D800" s="449"/>
      <c r="E800" s="448"/>
      <c r="F800" s="449"/>
      <c r="G800" s="448"/>
      <c r="H800" s="448"/>
    </row>
    <row r="801" spans="1:8" ht="15.75" customHeight="1" x14ac:dyDescent="0.25">
      <c r="A801" s="448"/>
      <c r="B801" s="448"/>
      <c r="C801" s="448"/>
      <c r="D801" s="449"/>
      <c r="E801" s="448"/>
      <c r="F801" s="449"/>
      <c r="G801" s="448"/>
      <c r="H801" s="448"/>
    </row>
    <row r="802" spans="1:8" ht="15.75" customHeight="1" x14ac:dyDescent="0.25">
      <c r="A802" s="448"/>
      <c r="B802" s="448"/>
      <c r="C802" s="448"/>
      <c r="D802" s="449"/>
      <c r="E802" s="448"/>
      <c r="F802" s="449"/>
      <c r="G802" s="448"/>
      <c r="H802" s="448"/>
    </row>
    <row r="803" spans="1:8" ht="15.75" customHeight="1" x14ac:dyDescent="0.25">
      <c r="A803" s="448"/>
      <c r="B803" s="448"/>
      <c r="C803" s="448"/>
      <c r="D803" s="449"/>
      <c r="E803" s="448"/>
      <c r="F803" s="449"/>
      <c r="G803" s="448"/>
      <c r="H803" s="448"/>
    </row>
    <row r="804" spans="1:8" ht="15.75" customHeight="1" x14ac:dyDescent="0.25">
      <c r="A804" s="448"/>
      <c r="B804" s="448"/>
      <c r="C804" s="448"/>
      <c r="D804" s="449"/>
      <c r="E804" s="448"/>
      <c r="F804" s="449"/>
      <c r="G804" s="448"/>
      <c r="H804" s="448"/>
    </row>
    <row r="805" spans="1:8" ht="15.75" customHeight="1" x14ac:dyDescent="0.25">
      <c r="A805" s="448"/>
      <c r="B805" s="448"/>
      <c r="C805" s="448"/>
      <c r="D805" s="449"/>
      <c r="E805" s="448"/>
      <c r="F805" s="449"/>
      <c r="G805" s="448"/>
      <c r="H805" s="448"/>
    </row>
    <row r="806" spans="1:8" ht="15.75" customHeight="1" x14ac:dyDescent="0.25">
      <c r="A806" s="448"/>
      <c r="B806" s="448"/>
      <c r="C806" s="448"/>
      <c r="D806" s="449"/>
      <c r="E806" s="448"/>
      <c r="F806" s="449"/>
      <c r="G806" s="448"/>
      <c r="H806" s="448"/>
    </row>
    <row r="807" spans="1:8" ht="15.75" customHeight="1" x14ac:dyDescent="0.25">
      <c r="A807" s="448"/>
      <c r="B807" s="448"/>
      <c r="C807" s="448"/>
      <c r="D807" s="449"/>
      <c r="E807" s="448"/>
      <c r="F807" s="449"/>
      <c r="G807" s="448"/>
      <c r="H807" s="448"/>
    </row>
    <row r="808" spans="1:8" ht="15.75" customHeight="1" x14ac:dyDescent="0.25">
      <c r="A808" s="448"/>
      <c r="B808" s="448"/>
      <c r="C808" s="448"/>
      <c r="D808" s="449"/>
      <c r="E808" s="448"/>
      <c r="F808" s="449"/>
      <c r="G808" s="448"/>
      <c r="H808" s="448"/>
    </row>
    <row r="809" spans="1:8" ht="15.75" customHeight="1" x14ac:dyDescent="0.25">
      <c r="A809" s="448"/>
      <c r="B809" s="448"/>
      <c r="C809" s="448"/>
      <c r="D809" s="449"/>
      <c r="E809" s="448"/>
      <c r="F809" s="449"/>
      <c r="G809" s="448"/>
      <c r="H809" s="448"/>
    </row>
    <row r="810" spans="1:8" ht="15.75" customHeight="1" x14ac:dyDescent="0.25">
      <c r="A810" s="448"/>
      <c r="B810" s="448"/>
      <c r="C810" s="448"/>
      <c r="D810" s="449"/>
      <c r="E810" s="448"/>
      <c r="F810" s="449"/>
      <c r="G810" s="448"/>
      <c r="H810" s="448"/>
    </row>
    <row r="811" spans="1:8" ht="15.75" customHeight="1" x14ac:dyDescent="0.25">
      <c r="A811" s="448"/>
      <c r="B811" s="448"/>
      <c r="C811" s="448"/>
      <c r="D811" s="449"/>
      <c r="E811" s="448"/>
      <c r="F811" s="449"/>
      <c r="G811" s="448"/>
      <c r="H811" s="448"/>
    </row>
    <row r="812" spans="1:8" ht="15.75" customHeight="1" x14ac:dyDescent="0.25">
      <c r="A812" s="448"/>
      <c r="B812" s="448"/>
      <c r="C812" s="448"/>
      <c r="D812" s="449"/>
      <c r="E812" s="448"/>
      <c r="F812" s="449"/>
      <c r="G812" s="448"/>
      <c r="H812" s="448"/>
    </row>
    <row r="813" spans="1:8" ht="15.75" customHeight="1" x14ac:dyDescent="0.25">
      <c r="A813" s="448"/>
      <c r="B813" s="448"/>
      <c r="C813" s="448"/>
      <c r="D813" s="449"/>
      <c r="E813" s="448"/>
      <c r="F813" s="449"/>
      <c r="G813" s="448"/>
      <c r="H813" s="448"/>
    </row>
    <row r="814" spans="1:8" ht="15.75" customHeight="1" x14ac:dyDescent="0.25">
      <c r="A814" s="448"/>
      <c r="B814" s="448"/>
      <c r="C814" s="448"/>
      <c r="D814" s="449"/>
      <c r="E814" s="448"/>
      <c r="F814" s="449"/>
      <c r="G814" s="448"/>
      <c r="H814" s="448"/>
    </row>
    <row r="815" spans="1:8" ht="15.75" customHeight="1" x14ac:dyDescent="0.25">
      <c r="A815" s="448"/>
      <c r="B815" s="448"/>
      <c r="C815" s="448"/>
      <c r="D815" s="449"/>
      <c r="E815" s="448"/>
      <c r="F815" s="449"/>
      <c r="G815" s="448"/>
      <c r="H815" s="448"/>
    </row>
    <row r="816" spans="1:8" ht="15.75" customHeight="1" x14ac:dyDescent="0.25">
      <c r="A816" s="448"/>
      <c r="B816" s="448"/>
      <c r="C816" s="448"/>
      <c r="D816" s="449"/>
      <c r="E816" s="448"/>
      <c r="F816" s="449"/>
      <c r="G816" s="448"/>
      <c r="H816" s="448"/>
    </row>
    <row r="817" spans="1:8" ht="15.75" customHeight="1" x14ac:dyDescent="0.25">
      <c r="A817" s="448"/>
      <c r="B817" s="448"/>
      <c r="C817" s="448"/>
      <c r="D817" s="449"/>
      <c r="E817" s="448"/>
      <c r="F817" s="449"/>
      <c r="G817" s="448"/>
      <c r="H817" s="448"/>
    </row>
    <row r="818" spans="1:8" ht="15.75" customHeight="1" x14ac:dyDescent="0.25">
      <c r="A818" s="448"/>
      <c r="B818" s="448"/>
      <c r="C818" s="448"/>
      <c r="D818" s="449"/>
      <c r="E818" s="448"/>
      <c r="F818" s="449"/>
      <c r="G818" s="448"/>
      <c r="H818" s="448"/>
    </row>
    <row r="819" spans="1:8" ht="15.75" customHeight="1" x14ac:dyDescent="0.25">
      <c r="A819" s="448"/>
      <c r="B819" s="448"/>
      <c r="C819" s="448"/>
      <c r="D819" s="449"/>
      <c r="E819" s="448"/>
      <c r="F819" s="449"/>
      <c r="G819" s="448"/>
      <c r="H819" s="448"/>
    </row>
    <row r="820" spans="1:8" ht="15.75" customHeight="1" x14ac:dyDescent="0.25">
      <c r="A820" s="448"/>
      <c r="B820" s="448"/>
      <c r="C820" s="448"/>
      <c r="D820" s="449"/>
      <c r="E820" s="448"/>
      <c r="F820" s="449"/>
      <c r="G820" s="448"/>
      <c r="H820" s="448"/>
    </row>
    <row r="821" spans="1:8" ht="15.75" customHeight="1" x14ac:dyDescent="0.25">
      <c r="A821" s="448"/>
      <c r="B821" s="448"/>
      <c r="C821" s="448"/>
      <c r="D821" s="449"/>
      <c r="E821" s="448"/>
      <c r="F821" s="449"/>
      <c r="G821" s="448"/>
      <c r="H821" s="448"/>
    </row>
    <row r="822" spans="1:8" ht="15.75" customHeight="1" x14ac:dyDescent="0.25">
      <c r="A822" s="448"/>
      <c r="B822" s="448"/>
      <c r="C822" s="448"/>
      <c r="D822" s="449"/>
      <c r="E822" s="448"/>
      <c r="F822" s="449"/>
      <c r="G822" s="448"/>
      <c r="H822" s="448"/>
    </row>
    <row r="823" spans="1:8" ht="15.75" customHeight="1" x14ac:dyDescent="0.25">
      <c r="A823" s="448"/>
      <c r="B823" s="448"/>
      <c r="C823" s="448"/>
      <c r="D823" s="449"/>
      <c r="E823" s="448"/>
      <c r="F823" s="449"/>
      <c r="G823" s="448"/>
      <c r="H823" s="448"/>
    </row>
    <row r="824" spans="1:8" ht="15.75" customHeight="1" x14ac:dyDescent="0.25">
      <c r="A824" s="448"/>
      <c r="B824" s="448"/>
      <c r="C824" s="448"/>
      <c r="D824" s="449"/>
      <c r="E824" s="448"/>
      <c r="F824" s="449"/>
      <c r="G824" s="448"/>
      <c r="H824" s="448"/>
    </row>
    <row r="825" spans="1:8" ht="15.75" customHeight="1" x14ac:dyDescent="0.25">
      <c r="A825" s="448"/>
      <c r="B825" s="448"/>
      <c r="C825" s="448"/>
      <c r="D825" s="449"/>
      <c r="E825" s="448"/>
      <c r="F825" s="449"/>
      <c r="G825" s="448"/>
      <c r="H825" s="448"/>
    </row>
    <row r="826" spans="1:8" ht="15.75" customHeight="1" x14ac:dyDescent="0.25">
      <c r="A826" s="448"/>
      <c r="B826" s="448"/>
      <c r="C826" s="448"/>
      <c r="D826" s="449"/>
      <c r="E826" s="448"/>
      <c r="F826" s="449"/>
      <c r="G826" s="448"/>
      <c r="H826" s="448"/>
    </row>
    <row r="827" spans="1:8" ht="15.75" customHeight="1" x14ac:dyDescent="0.25">
      <c r="A827" s="448"/>
      <c r="B827" s="448"/>
      <c r="C827" s="448"/>
      <c r="D827" s="449"/>
      <c r="E827" s="448"/>
      <c r="F827" s="449"/>
      <c r="G827" s="448"/>
      <c r="H827" s="448"/>
    </row>
    <row r="828" spans="1:8" ht="15.75" customHeight="1" x14ac:dyDescent="0.25">
      <c r="A828" s="448"/>
      <c r="B828" s="448"/>
      <c r="C828" s="448"/>
      <c r="D828" s="449"/>
      <c r="E828" s="448"/>
      <c r="F828" s="449"/>
      <c r="G828" s="448"/>
      <c r="H828" s="448"/>
    </row>
    <row r="829" spans="1:8" ht="15.75" customHeight="1" x14ac:dyDescent="0.25">
      <c r="A829" s="448"/>
      <c r="B829" s="448"/>
      <c r="C829" s="448"/>
      <c r="D829" s="449"/>
      <c r="E829" s="448"/>
      <c r="F829" s="449"/>
      <c r="G829" s="448"/>
      <c r="H829" s="448"/>
    </row>
    <row r="830" spans="1:8" ht="15.75" customHeight="1" x14ac:dyDescent="0.25">
      <c r="A830" s="448"/>
      <c r="B830" s="448"/>
      <c r="C830" s="448"/>
      <c r="D830" s="449"/>
      <c r="E830" s="448"/>
      <c r="F830" s="449"/>
      <c r="G830" s="448"/>
      <c r="H830" s="448"/>
    </row>
    <row r="831" spans="1:8" ht="15.75" customHeight="1" x14ac:dyDescent="0.25">
      <c r="A831" s="448"/>
      <c r="B831" s="448"/>
      <c r="C831" s="448"/>
      <c r="D831" s="449"/>
      <c r="E831" s="448"/>
      <c r="F831" s="449"/>
      <c r="G831" s="448"/>
      <c r="H831" s="448"/>
    </row>
    <row r="832" spans="1:8" ht="15.75" customHeight="1" x14ac:dyDescent="0.25">
      <c r="A832" s="448"/>
      <c r="B832" s="448"/>
      <c r="C832" s="448"/>
      <c r="D832" s="449"/>
      <c r="E832" s="448"/>
      <c r="F832" s="449"/>
      <c r="G832" s="448"/>
      <c r="H832" s="448"/>
    </row>
    <row r="833" spans="1:8" ht="15.75" customHeight="1" x14ac:dyDescent="0.25">
      <c r="A833" s="448"/>
      <c r="B833" s="448"/>
      <c r="C833" s="448"/>
      <c r="D833" s="449"/>
      <c r="E833" s="448"/>
      <c r="F833" s="449"/>
      <c r="G833" s="448"/>
      <c r="H833" s="448"/>
    </row>
    <row r="834" spans="1:8" ht="15.75" customHeight="1" x14ac:dyDescent="0.25">
      <c r="A834" s="448"/>
      <c r="B834" s="448"/>
      <c r="C834" s="448"/>
      <c r="D834" s="449"/>
      <c r="E834" s="448"/>
      <c r="F834" s="449"/>
      <c r="G834" s="448"/>
      <c r="H834" s="448"/>
    </row>
    <row r="835" spans="1:8" ht="15.75" customHeight="1" x14ac:dyDescent="0.25">
      <c r="A835" s="448"/>
      <c r="B835" s="448"/>
      <c r="C835" s="448"/>
      <c r="D835" s="449"/>
      <c r="E835" s="448"/>
      <c r="F835" s="449"/>
      <c r="G835" s="448"/>
      <c r="H835" s="448"/>
    </row>
    <row r="836" spans="1:8" ht="15.75" customHeight="1" x14ac:dyDescent="0.25">
      <c r="A836" s="448"/>
      <c r="B836" s="448"/>
      <c r="C836" s="448"/>
      <c r="D836" s="449"/>
      <c r="E836" s="448"/>
      <c r="F836" s="449"/>
      <c r="G836" s="448"/>
      <c r="H836" s="448"/>
    </row>
    <row r="837" spans="1:8" ht="15.75" customHeight="1" x14ac:dyDescent="0.25">
      <c r="A837" s="448"/>
      <c r="B837" s="448"/>
      <c r="C837" s="448"/>
      <c r="D837" s="449"/>
      <c r="E837" s="448"/>
      <c r="F837" s="449"/>
      <c r="G837" s="448"/>
      <c r="H837" s="448"/>
    </row>
    <row r="838" spans="1:8" ht="15.75" customHeight="1" x14ac:dyDescent="0.25">
      <c r="A838" s="448"/>
      <c r="B838" s="448"/>
      <c r="C838" s="448"/>
      <c r="D838" s="449"/>
      <c r="E838" s="448"/>
      <c r="F838" s="449"/>
      <c r="G838" s="448"/>
      <c r="H838" s="448"/>
    </row>
    <row r="839" spans="1:8" ht="15.75" customHeight="1" x14ac:dyDescent="0.25">
      <c r="A839" s="448"/>
      <c r="B839" s="448"/>
      <c r="C839" s="448"/>
      <c r="D839" s="449"/>
      <c r="E839" s="448"/>
      <c r="F839" s="449"/>
      <c r="G839" s="448"/>
      <c r="H839" s="448"/>
    </row>
    <row r="840" spans="1:8" ht="15.75" customHeight="1" x14ac:dyDescent="0.25">
      <c r="A840" s="448"/>
      <c r="B840" s="448"/>
      <c r="C840" s="448"/>
      <c r="D840" s="449"/>
      <c r="E840" s="448"/>
      <c r="F840" s="449"/>
      <c r="G840" s="448"/>
      <c r="H840" s="448"/>
    </row>
    <row r="841" spans="1:8" ht="15.75" customHeight="1" x14ac:dyDescent="0.25">
      <c r="A841" s="448"/>
      <c r="B841" s="448"/>
      <c r="C841" s="448"/>
      <c r="D841" s="449"/>
      <c r="E841" s="448"/>
      <c r="F841" s="449"/>
      <c r="G841" s="448"/>
      <c r="H841" s="448"/>
    </row>
    <row r="842" spans="1:8" ht="15.75" customHeight="1" x14ac:dyDescent="0.25">
      <c r="A842" s="448"/>
      <c r="B842" s="448"/>
      <c r="C842" s="448"/>
      <c r="D842" s="449"/>
      <c r="E842" s="448"/>
      <c r="F842" s="449"/>
      <c r="G842" s="448"/>
      <c r="H842" s="448"/>
    </row>
    <row r="843" spans="1:8" ht="15.75" customHeight="1" x14ac:dyDescent="0.25">
      <c r="A843" s="448"/>
      <c r="B843" s="448"/>
      <c r="C843" s="448"/>
      <c r="D843" s="449"/>
      <c r="E843" s="448"/>
      <c r="F843" s="449"/>
      <c r="G843" s="448"/>
      <c r="H843" s="448"/>
    </row>
    <row r="844" spans="1:8" ht="15.75" customHeight="1" x14ac:dyDescent="0.25">
      <c r="A844" s="448"/>
      <c r="B844" s="448"/>
      <c r="C844" s="448"/>
      <c r="D844" s="449"/>
      <c r="E844" s="448"/>
      <c r="F844" s="449"/>
      <c r="G844" s="448"/>
      <c r="H844" s="448"/>
    </row>
    <row r="845" spans="1:8" ht="15.75" customHeight="1" x14ac:dyDescent="0.25">
      <c r="A845" s="448"/>
      <c r="B845" s="448"/>
      <c r="C845" s="448"/>
      <c r="D845" s="449"/>
      <c r="E845" s="448"/>
      <c r="F845" s="449"/>
      <c r="G845" s="448"/>
      <c r="H845" s="448"/>
    </row>
    <row r="846" spans="1:8" ht="15.75" customHeight="1" x14ac:dyDescent="0.25">
      <c r="A846" s="448"/>
      <c r="B846" s="448"/>
      <c r="C846" s="448"/>
      <c r="D846" s="449"/>
      <c r="E846" s="448"/>
      <c r="F846" s="449"/>
      <c r="G846" s="448"/>
      <c r="H846" s="448"/>
    </row>
    <row r="847" spans="1:8" ht="15.75" customHeight="1" x14ac:dyDescent="0.25">
      <c r="A847" s="448"/>
      <c r="B847" s="448"/>
      <c r="C847" s="448"/>
      <c r="D847" s="449"/>
      <c r="E847" s="448"/>
      <c r="F847" s="449"/>
      <c r="G847" s="448"/>
      <c r="H847" s="448"/>
    </row>
    <row r="848" spans="1:8" ht="15.75" customHeight="1" x14ac:dyDescent="0.25">
      <c r="A848" s="448"/>
      <c r="B848" s="448"/>
      <c r="C848" s="448"/>
      <c r="D848" s="449"/>
      <c r="E848" s="448"/>
      <c r="F848" s="449"/>
      <c r="G848" s="448"/>
      <c r="H848" s="448"/>
    </row>
    <row r="849" spans="1:8" ht="15.75" customHeight="1" x14ac:dyDescent="0.25">
      <c r="A849" s="448"/>
      <c r="B849" s="448"/>
      <c r="C849" s="448"/>
      <c r="D849" s="449"/>
      <c r="E849" s="448"/>
      <c r="F849" s="449"/>
      <c r="G849" s="448"/>
      <c r="H849" s="448"/>
    </row>
    <row r="850" spans="1:8" ht="15.75" customHeight="1" x14ac:dyDescent="0.25">
      <c r="A850" s="448"/>
      <c r="B850" s="448"/>
      <c r="C850" s="448"/>
      <c r="D850" s="449"/>
      <c r="E850" s="448"/>
      <c r="F850" s="449"/>
      <c r="G850" s="448"/>
      <c r="H850" s="448"/>
    </row>
    <row r="851" spans="1:8" ht="15.75" customHeight="1" x14ac:dyDescent="0.25">
      <c r="A851" s="448"/>
      <c r="B851" s="448"/>
      <c r="C851" s="448"/>
      <c r="D851" s="449"/>
      <c r="E851" s="448"/>
      <c r="F851" s="449"/>
      <c r="G851" s="448"/>
      <c r="H851" s="448"/>
    </row>
    <row r="852" spans="1:8" ht="15.75" customHeight="1" x14ac:dyDescent="0.25">
      <c r="A852" s="448"/>
      <c r="B852" s="448"/>
      <c r="C852" s="448"/>
      <c r="D852" s="449"/>
      <c r="E852" s="448"/>
      <c r="F852" s="449"/>
      <c r="G852" s="448"/>
      <c r="H852" s="448"/>
    </row>
    <row r="853" spans="1:8" ht="15.75" customHeight="1" x14ac:dyDescent="0.25">
      <c r="A853" s="448"/>
      <c r="B853" s="448"/>
      <c r="C853" s="448"/>
      <c r="D853" s="449"/>
      <c r="E853" s="448"/>
      <c r="F853" s="449"/>
      <c r="G853" s="448"/>
      <c r="H853" s="448"/>
    </row>
    <row r="854" spans="1:8" ht="15.75" customHeight="1" x14ac:dyDescent="0.25">
      <c r="A854" s="448"/>
      <c r="B854" s="448"/>
      <c r="C854" s="448"/>
      <c r="D854" s="449"/>
      <c r="E854" s="448"/>
      <c r="F854" s="449"/>
      <c r="G854" s="448"/>
      <c r="H854" s="448"/>
    </row>
    <row r="855" spans="1:8" ht="15.75" customHeight="1" x14ac:dyDescent="0.25">
      <c r="A855" s="448"/>
      <c r="B855" s="448"/>
      <c r="C855" s="448"/>
      <c r="D855" s="449"/>
      <c r="E855" s="448"/>
      <c r="F855" s="449"/>
      <c r="G855" s="448"/>
      <c r="H855" s="448"/>
    </row>
    <row r="856" spans="1:8" ht="15.75" customHeight="1" x14ac:dyDescent="0.25">
      <c r="A856" s="448"/>
      <c r="B856" s="448"/>
      <c r="C856" s="448"/>
      <c r="D856" s="449"/>
      <c r="E856" s="448"/>
      <c r="F856" s="449"/>
      <c r="G856" s="448"/>
      <c r="H856" s="448"/>
    </row>
    <row r="857" spans="1:8" ht="15.75" customHeight="1" x14ac:dyDescent="0.25">
      <c r="A857" s="448"/>
      <c r="B857" s="448"/>
      <c r="C857" s="448"/>
      <c r="D857" s="449"/>
      <c r="E857" s="448"/>
      <c r="F857" s="449"/>
      <c r="G857" s="448"/>
      <c r="H857" s="448"/>
    </row>
    <row r="858" spans="1:8" ht="15.75" customHeight="1" x14ac:dyDescent="0.25">
      <c r="A858" s="448"/>
      <c r="B858" s="448"/>
      <c r="C858" s="448"/>
      <c r="D858" s="449"/>
      <c r="E858" s="448"/>
      <c r="F858" s="449"/>
      <c r="G858" s="448"/>
      <c r="H858" s="448"/>
    </row>
    <row r="859" spans="1:8" ht="15.75" customHeight="1" x14ac:dyDescent="0.25">
      <c r="A859" s="448"/>
      <c r="B859" s="448"/>
      <c r="C859" s="448"/>
      <c r="D859" s="449"/>
      <c r="E859" s="448"/>
      <c r="F859" s="449"/>
      <c r="G859" s="448"/>
      <c r="H859" s="448"/>
    </row>
    <row r="860" spans="1:8" ht="15.75" customHeight="1" x14ac:dyDescent="0.25">
      <c r="A860" s="448"/>
      <c r="B860" s="448"/>
      <c r="C860" s="448"/>
      <c r="D860" s="449"/>
      <c r="E860" s="448"/>
      <c r="F860" s="449"/>
      <c r="G860" s="448"/>
      <c r="H860" s="448"/>
    </row>
    <row r="861" spans="1:8" ht="15.75" customHeight="1" x14ac:dyDescent="0.25">
      <c r="A861" s="448"/>
      <c r="B861" s="448"/>
      <c r="C861" s="448"/>
      <c r="D861" s="449"/>
      <c r="E861" s="448"/>
      <c r="F861" s="449"/>
      <c r="G861" s="448"/>
      <c r="H861" s="448"/>
    </row>
    <row r="862" spans="1:8" ht="15.75" customHeight="1" x14ac:dyDescent="0.25">
      <c r="A862" s="448"/>
      <c r="B862" s="448"/>
      <c r="C862" s="448"/>
      <c r="D862" s="449"/>
      <c r="E862" s="448"/>
      <c r="F862" s="449"/>
      <c r="G862" s="448"/>
      <c r="H862" s="448"/>
    </row>
    <row r="863" spans="1:8" ht="15.75" customHeight="1" x14ac:dyDescent="0.25">
      <c r="A863" s="448"/>
      <c r="B863" s="448"/>
      <c r="C863" s="448"/>
      <c r="D863" s="449"/>
      <c r="E863" s="448"/>
      <c r="F863" s="449"/>
      <c r="G863" s="448"/>
      <c r="H863" s="448"/>
    </row>
    <row r="864" spans="1:8" ht="15.75" customHeight="1" x14ac:dyDescent="0.25">
      <c r="A864" s="448"/>
      <c r="B864" s="448"/>
      <c r="C864" s="448"/>
      <c r="D864" s="449"/>
      <c r="E864" s="448"/>
      <c r="F864" s="449"/>
      <c r="G864" s="448"/>
      <c r="H864" s="448"/>
    </row>
    <row r="865" spans="1:8" ht="15.75" customHeight="1" x14ac:dyDescent="0.25">
      <c r="A865" s="448"/>
      <c r="B865" s="448"/>
      <c r="C865" s="448"/>
      <c r="D865" s="449"/>
      <c r="E865" s="448"/>
      <c r="F865" s="449"/>
      <c r="G865" s="448"/>
      <c r="H865" s="448"/>
    </row>
    <row r="866" spans="1:8" ht="15.75" customHeight="1" x14ac:dyDescent="0.25">
      <c r="A866" s="448"/>
      <c r="B866" s="448"/>
      <c r="C866" s="448"/>
      <c r="D866" s="449"/>
      <c r="E866" s="448"/>
      <c r="F866" s="449"/>
      <c r="G866" s="448"/>
      <c r="H866" s="448"/>
    </row>
    <row r="867" spans="1:8" ht="15.75" customHeight="1" x14ac:dyDescent="0.25">
      <c r="A867" s="448"/>
      <c r="B867" s="448"/>
      <c r="C867" s="448"/>
      <c r="D867" s="449"/>
      <c r="E867" s="448"/>
      <c r="F867" s="449"/>
      <c r="G867" s="448"/>
      <c r="H867" s="448"/>
    </row>
    <row r="868" spans="1:8" ht="15.75" customHeight="1" x14ac:dyDescent="0.25">
      <c r="A868" s="448"/>
      <c r="B868" s="448"/>
      <c r="C868" s="448"/>
      <c r="D868" s="449"/>
      <c r="E868" s="448"/>
      <c r="F868" s="449"/>
      <c r="G868" s="448"/>
      <c r="H868" s="448"/>
    </row>
    <row r="869" spans="1:8" ht="15.75" customHeight="1" x14ac:dyDescent="0.25">
      <c r="A869" s="448"/>
      <c r="B869" s="448"/>
      <c r="C869" s="448"/>
      <c r="D869" s="449"/>
      <c r="E869" s="448"/>
      <c r="F869" s="449"/>
      <c r="G869" s="448"/>
      <c r="H869" s="448"/>
    </row>
    <row r="870" spans="1:8" ht="15.75" customHeight="1" x14ac:dyDescent="0.25">
      <c r="A870" s="448"/>
      <c r="B870" s="448"/>
      <c r="C870" s="448"/>
      <c r="D870" s="449"/>
      <c r="E870" s="448"/>
      <c r="F870" s="449"/>
      <c r="G870" s="448"/>
      <c r="H870" s="448"/>
    </row>
    <row r="871" spans="1:8" ht="15.75" customHeight="1" x14ac:dyDescent="0.25">
      <c r="A871" s="448"/>
      <c r="B871" s="448"/>
      <c r="C871" s="448"/>
      <c r="D871" s="449"/>
      <c r="E871" s="448"/>
      <c r="F871" s="449"/>
      <c r="G871" s="448"/>
      <c r="H871" s="448"/>
    </row>
    <row r="872" spans="1:8" ht="15.75" customHeight="1" x14ac:dyDescent="0.25">
      <c r="A872" s="448"/>
      <c r="B872" s="448"/>
      <c r="C872" s="448"/>
      <c r="D872" s="449"/>
      <c r="E872" s="448"/>
      <c r="F872" s="449"/>
      <c r="G872" s="448"/>
      <c r="H872" s="448"/>
    </row>
    <row r="873" spans="1:8" ht="15.75" customHeight="1" x14ac:dyDescent="0.25">
      <c r="A873" s="448"/>
      <c r="B873" s="448"/>
      <c r="C873" s="448"/>
      <c r="D873" s="449"/>
      <c r="E873" s="448"/>
      <c r="F873" s="449"/>
      <c r="G873" s="448"/>
      <c r="H873" s="448"/>
    </row>
    <row r="874" spans="1:8" ht="15.75" customHeight="1" x14ac:dyDescent="0.25">
      <c r="A874" s="448"/>
      <c r="B874" s="448"/>
      <c r="C874" s="448"/>
      <c r="D874" s="449"/>
      <c r="E874" s="448"/>
      <c r="F874" s="449"/>
      <c r="G874" s="448"/>
      <c r="H874" s="448"/>
    </row>
    <row r="875" spans="1:8" ht="15.75" customHeight="1" x14ac:dyDescent="0.25">
      <c r="A875" s="448"/>
      <c r="B875" s="448"/>
      <c r="C875" s="448"/>
      <c r="D875" s="449"/>
      <c r="E875" s="448"/>
      <c r="F875" s="449"/>
      <c r="G875" s="448"/>
      <c r="H875" s="448"/>
    </row>
    <row r="876" spans="1:8" ht="15.75" customHeight="1" x14ac:dyDescent="0.25">
      <c r="A876" s="448"/>
      <c r="B876" s="448"/>
      <c r="C876" s="448"/>
      <c r="D876" s="449"/>
      <c r="E876" s="448"/>
      <c r="F876" s="449"/>
      <c r="G876" s="448"/>
      <c r="H876" s="448"/>
    </row>
    <row r="877" spans="1:8" ht="15.75" customHeight="1" x14ac:dyDescent="0.25">
      <c r="A877" s="448"/>
      <c r="B877" s="448"/>
      <c r="C877" s="448"/>
      <c r="D877" s="449"/>
      <c r="E877" s="448"/>
      <c r="F877" s="449"/>
      <c r="G877" s="448"/>
      <c r="H877" s="448"/>
    </row>
    <row r="878" spans="1:8" ht="15.75" customHeight="1" x14ac:dyDescent="0.25">
      <c r="A878" s="448"/>
      <c r="B878" s="448"/>
      <c r="C878" s="448"/>
      <c r="D878" s="449"/>
      <c r="E878" s="448"/>
      <c r="F878" s="449"/>
      <c r="G878" s="448"/>
      <c r="H878" s="448"/>
    </row>
    <row r="879" spans="1:8" ht="15.75" customHeight="1" x14ac:dyDescent="0.25">
      <c r="A879" s="448"/>
      <c r="B879" s="448"/>
      <c r="C879" s="448"/>
      <c r="D879" s="449"/>
      <c r="E879" s="448"/>
      <c r="F879" s="449"/>
      <c r="G879" s="448"/>
      <c r="H879" s="448"/>
    </row>
    <row r="880" spans="1:8" ht="15.75" customHeight="1" x14ac:dyDescent="0.25">
      <c r="A880" s="448"/>
      <c r="B880" s="448"/>
      <c r="C880" s="448"/>
      <c r="D880" s="449"/>
      <c r="E880" s="448"/>
      <c r="F880" s="449"/>
      <c r="G880" s="448"/>
      <c r="H880" s="448"/>
    </row>
    <row r="881" spans="1:8" ht="15.75" customHeight="1" x14ac:dyDescent="0.25">
      <c r="A881" s="448"/>
      <c r="B881" s="448"/>
      <c r="C881" s="448"/>
      <c r="D881" s="449"/>
      <c r="E881" s="448"/>
      <c r="F881" s="449"/>
      <c r="G881" s="448"/>
      <c r="H881" s="448"/>
    </row>
    <row r="882" spans="1:8" ht="15.75" customHeight="1" x14ac:dyDescent="0.25">
      <c r="A882" s="448"/>
      <c r="B882" s="448"/>
      <c r="C882" s="448"/>
      <c r="D882" s="449"/>
      <c r="E882" s="448"/>
      <c r="F882" s="449"/>
      <c r="G882" s="448"/>
      <c r="H882" s="448"/>
    </row>
    <row r="883" spans="1:8" ht="15.75" customHeight="1" x14ac:dyDescent="0.25">
      <c r="A883" s="448"/>
      <c r="B883" s="448"/>
      <c r="C883" s="448"/>
      <c r="D883" s="449"/>
      <c r="E883" s="448"/>
      <c r="F883" s="449"/>
      <c r="G883" s="448"/>
      <c r="H883" s="448"/>
    </row>
    <row r="884" spans="1:8" ht="15.75" customHeight="1" x14ac:dyDescent="0.25">
      <c r="A884" s="448"/>
      <c r="B884" s="448"/>
      <c r="C884" s="448"/>
      <c r="D884" s="449"/>
      <c r="E884" s="448"/>
      <c r="F884" s="449"/>
      <c r="G884" s="448"/>
      <c r="H884" s="448"/>
    </row>
    <row r="885" spans="1:8" ht="15.75" customHeight="1" x14ac:dyDescent="0.25">
      <c r="A885" s="448"/>
      <c r="B885" s="448"/>
      <c r="C885" s="448"/>
      <c r="D885" s="449"/>
      <c r="E885" s="448"/>
      <c r="F885" s="449"/>
      <c r="G885" s="448"/>
      <c r="H885" s="448"/>
    </row>
    <row r="886" spans="1:8" ht="15.75" customHeight="1" x14ac:dyDescent="0.25">
      <c r="A886" s="448"/>
      <c r="B886" s="448"/>
      <c r="C886" s="448"/>
      <c r="D886" s="449"/>
      <c r="E886" s="448"/>
      <c r="F886" s="449"/>
      <c r="G886" s="448"/>
      <c r="H886" s="448"/>
    </row>
    <row r="887" spans="1:8" ht="15.75" customHeight="1" x14ac:dyDescent="0.25">
      <c r="A887" s="448"/>
      <c r="B887" s="448"/>
      <c r="C887" s="448"/>
      <c r="D887" s="449"/>
      <c r="E887" s="448"/>
      <c r="F887" s="449"/>
      <c r="G887" s="448"/>
      <c r="H887" s="448"/>
    </row>
    <row r="888" spans="1:8" ht="15.75" customHeight="1" x14ac:dyDescent="0.25">
      <c r="A888" s="448"/>
      <c r="B888" s="448"/>
      <c r="C888" s="448"/>
      <c r="D888" s="449"/>
      <c r="E888" s="448"/>
      <c r="F888" s="449"/>
      <c r="G888" s="448"/>
      <c r="H888" s="448"/>
    </row>
    <row r="889" spans="1:8" ht="15.75" customHeight="1" x14ac:dyDescent="0.25">
      <c r="A889" s="448"/>
      <c r="B889" s="448"/>
      <c r="C889" s="448"/>
      <c r="D889" s="449"/>
      <c r="E889" s="448"/>
      <c r="F889" s="449"/>
      <c r="G889" s="448"/>
      <c r="H889" s="448"/>
    </row>
    <row r="890" spans="1:8" ht="15.75" customHeight="1" x14ac:dyDescent="0.25">
      <c r="A890" s="448"/>
      <c r="B890" s="448"/>
      <c r="C890" s="448"/>
      <c r="D890" s="449"/>
      <c r="E890" s="448"/>
      <c r="F890" s="449"/>
      <c r="G890" s="448"/>
      <c r="H890" s="448"/>
    </row>
    <row r="891" spans="1:8" ht="15.75" customHeight="1" x14ac:dyDescent="0.25">
      <c r="A891" s="448"/>
      <c r="B891" s="448"/>
      <c r="C891" s="448"/>
      <c r="D891" s="449"/>
      <c r="E891" s="448"/>
      <c r="F891" s="449"/>
      <c r="G891" s="448"/>
      <c r="H891" s="448"/>
    </row>
    <row r="892" spans="1:8" ht="15.75" customHeight="1" x14ac:dyDescent="0.25">
      <c r="A892" s="448"/>
      <c r="B892" s="448"/>
      <c r="C892" s="448"/>
      <c r="D892" s="449"/>
      <c r="E892" s="448"/>
      <c r="F892" s="449"/>
      <c r="G892" s="448"/>
      <c r="H892" s="448"/>
    </row>
    <row r="893" spans="1:8" ht="15.75" customHeight="1" x14ac:dyDescent="0.25">
      <c r="A893" s="448"/>
      <c r="B893" s="448"/>
      <c r="C893" s="448"/>
      <c r="D893" s="449"/>
      <c r="E893" s="448"/>
      <c r="F893" s="449"/>
      <c r="G893" s="448"/>
      <c r="H893" s="448"/>
    </row>
    <row r="894" spans="1:8" ht="15.75" customHeight="1" x14ac:dyDescent="0.25">
      <c r="A894" s="448"/>
      <c r="B894" s="448"/>
      <c r="C894" s="448"/>
      <c r="D894" s="449"/>
      <c r="E894" s="448"/>
      <c r="F894" s="449"/>
      <c r="G894" s="448"/>
      <c r="H894" s="448"/>
    </row>
    <row r="895" spans="1:8" ht="15.75" customHeight="1" x14ac:dyDescent="0.25">
      <c r="A895" s="448"/>
      <c r="B895" s="448"/>
      <c r="C895" s="448"/>
      <c r="D895" s="449"/>
      <c r="E895" s="448"/>
      <c r="F895" s="449"/>
      <c r="G895" s="448"/>
      <c r="H895" s="448"/>
    </row>
    <row r="896" spans="1:8" ht="15.75" customHeight="1" x14ac:dyDescent="0.25">
      <c r="A896" s="448"/>
      <c r="B896" s="448"/>
      <c r="C896" s="448"/>
      <c r="D896" s="449"/>
      <c r="E896" s="448"/>
      <c r="F896" s="449"/>
      <c r="G896" s="448"/>
      <c r="H896" s="448"/>
    </row>
    <row r="897" spans="1:8" ht="15.75" customHeight="1" x14ac:dyDescent="0.25">
      <c r="A897" s="448"/>
      <c r="B897" s="448"/>
      <c r="C897" s="448"/>
      <c r="D897" s="449"/>
      <c r="E897" s="448"/>
      <c r="F897" s="449"/>
      <c r="G897" s="448"/>
      <c r="H897" s="448"/>
    </row>
    <row r="898" spans="1:8" ht="15.75" customHeight="1" x14ac:dyDescent="0.25">
      <c r="A898" s="448"/>
      <c r="B898" s="448"/>
      <c r="C898" s="448"/>
      <c r="D898" s="449"/>
      <c r="E898" s="448"/>
      <c r="F898" s="449"/>
      <c r="G898" s="448"/>
      <c r="H898" s="448"/>
    </row>
    <row r="899" spans="1:8" ht="15.75" customHeight="1" x14ac:dyDescent="0.25">
      <c r="A899" s="448"/>
      <c r="B899" s="448"/>
      <c r="C899" s="448"/>
      <c r="D899" s="449"/>
      <c r="E899" s="448"/>
      <c r="F899" s="449"/>
      <c r="G899" s="448"/>
      <c r="H899" s="448"/>
    </row>
    <row r="900" spans="1:8" ht="15.75" customHeight="1" x14ac:dyDescent="0.25">
      <c r="A900" s="448"/>
      <c r="B900" s="448"/>
      <c r="C900" s="448"/>
      <c r="D900" s="449"/>
      <c r="E900" s="448"/>
      <c r="F900" s="449"/>
      <c r="G900" s="448"/>
      <c r="H900" s="448"/>
    </row>
    <row r="901" spans="1:8" ht="15.75" customHeight="1" x14ac:dyDescent="0.25">
      <c r="A901" s="448"/>
      <c r="B901" s="448"/>
      <c r="C901" s="448"/>
      <c r="D901" s="449"/>
      <c r="E901" s="448"/>
      <c r="F901" s="449"/>
      <c r="G901" s="448"/>
      <c r="H901" s="448"/>
    </row>
    <row r="902" spans="1:8" ht="15.75" customHeight="1" x14ac:dyDescent="0.25">
      <c r="A902" s="448"/>
      <c r="B902" s="448"/>
      <c r="C902" s="448"/>
      <c r="D902" s="449"/>
      <c r="E902" s="448"/>
      <c r="F902" s="449"/>
      <c r="G902" s="448"/>
      <c r="H902" s="448"/>
    </row>
    <row r="903" spans="1:8" ht="15.75" customHeight="1" x14ac:dyDescent="0.25">
      <c r="A903" s="448"/>
      <c r="B903" s="448"/>
      <c r="C903" s="448"/>
      <c r="D903" s="449"/>
      <c r="E903" s="448"/>
      <c r="F903" s="449"/>
      <c r="G903" s="448"/>
      <c r="H903" s="448"/>
    </row>
    <row r="904" spans="1:8" ht="15.75" customHeight="1" x14ac:dyDescent="0.25">
      <c r="A904" s="448"/>
      <c r="B904" s="448"/>
      <c r="C904" s="448"/>
      <c r="D904" s="449"/>
      <c r="E904" s="448"/>
      <c r="F904" s="449"/>
      <c r="G904" s="448"/>
      <c r="H904" s="448"/>
    </row>
    <row r="905" spans="1:8" ht="15.75" customHeight="1" x14ac:dyDescent="0.25">
      <c r="A905" s="448"/>
      <c r="B905" s="448"/>
      <c r="C905" s="448"/>
      <c r="D905" s="449"/>
      <c r="E905" s="448"/>
      <c r="F905" s="449"/>
      <c r="G905" s="448"/>
      <c r="H905" s="448"/>
    </row>
    <row r="906" spans="1:8" ht="15.75" customHeight="1" x14ac:dyDescent="0.25">
      <c r="A906" s="448"/>
      <c r="B906" s="448"/>
      <c r="C906" s="448"/>
      <c r="D906" s="449"/>
      <c r="E906" s="448"/>
      <c r="F906" s="449"/>
      <c r="G906" s="448"/>
      <c r="H906" s="448"/>
    </row>
    <row r="907" spans="1:8" ht="15.75" customHeight="1" x14ac:dyDescent="0.25">
      <c r="A907" s="448"/>
      <c r="B907" s="448"/>
      <c r="C907" s="448"/>
      <c r="D907" s="449"/>
      <c r="E907" s="448"/>
      <c r="F907" s="449"/>
      <c r="G907" s="448"/>
      <c r="H907" s="448"/>
    </row>
    <row r="908" spans="1:8" ht="15.75" customHeight="1" x14ac:dyDescent="0.25">
      <c r="A908" s="448"/>
      <c r="B908" s="448"/>
      <c r="C908" s="448"/>
      <c r="D908" s="449"/>
      <c r="E908" s="448"/>
      <c r="F908" s="449"/>
      <c r="G908" s="448"/>
      <c r="H908" s="448"/>
    </row>
    <row r="909" spans="1:8" ht="15.75" customHeight="1" x14ac:dyDescent="0.25">
      <c r="A909" s="448"/>
      <c r="B909" s="448"/>
      <c r="C909" s="448"/>
      <c r="D909" s="449"/>
      <c r="E909" s="448"/>
      <c r="F909" s="449"/>
      <c r="G909" s="448"/>
      <c r="H909" s="448"/>
    </row>
    <row r="910" spans="1:8" ht="15.75" customHeight="1" x14ac:dyDescent="0.25">
      <c r="A910" s="448"/>
      <c r="B910" s="448"/>
      <c r="C910" s="448"/>
      <c r="D910" s="449"/>
      <c r="E910" s="448"/>
      <c r="F910" s="449"/>
      <c r="G910" s="448"/>
      <c r="H910" s="448"/>
    </row>
    <row r="911" spans="1:8" ht="15.75" customHeight="1" x14ac:dyDescent="0.25">
      <c r="A911" s="448"/>
      <c r="B911" s="448"/>
      <c r="C911" s="448"/>
      <c r="D911" s="449"/>
      <c r="E911" s="448"/>
      <c r="F911" s="449"/>
      <c r="G911" s="448"/>
      <c r="H911" s="448"/>
    </row>
    <row r="912" spans="1:8" ht="15.75" customHeight="1" x14ac:dyDescent="0.25">
      <c r="A912" s="448"/>
      <c r="B912" s="448"/>
      <c r="C912" s="448"/>
      <c r="D912" s="449"/>
      <c r="E912" s="448"/>
      <c r="F912" s="449"/>
      <c r="G912" s="448"/>
      <c r="H912" s="448"/>
    </row>
    <row r="913" spans="1:8" ht="15.75" customHeight="1" x14ac:dyDescent="0.25">
      <c r="A913" s="448"/>
      <c r="B913" s="448"/>
      <c r="C913" s="448"/>
      <c r="D913" s="449"/>
      <c r="E913" s="448"/>
      <c r="F913" s="449"/>
      <c r="G913" s="448"/>
      <c r="H913" s="448"/>
    </row>
    <row r="914" spans="1:8" ht="15.75" customHeight="1" x14ac:dyDescent="0.25">
      <c r="A914" s="448"/>
      <c r="B914" s="448"/>
      <c r="C914" s="448"/>
      <c r="D914" s="449"/>
      <c r="E914" s="448"/>
      <c r="F914" s="449"/>
      <c r="G914" s="448"/>
      <c r="H914" s="448"/>
    </row>
    <row r="915" spans="1:8" ht="15.75" customHeight="1" x14ac:dyDescent="0.25">
      <c r="A915" s="448"/>
      <c r="B915" s="448"/>
      <c r="C915" s="448"/>
      <c r="D915" s="449"/>
      <c r="E915" s="448"/>
      <c r="F915" s="449"/>
      <c r="G915" s="448"/>
      <c r="H915" s="448"/>
    </row>
    <row r="916" spans="1:8" ht="15.75" customHeight="1" x14ac:dyDescent="0.25">
      <c r="A916" s="448"/>
      <c r="B916" s="448"/>
      <c r="C916" s="448"/>
      <c r="D916" s="449"/>
      <c r="E916" s="448"/>
      <c r="F916" s="449"/>
      <c r="G916" s="448"/>
      <c r="H916" s="448"/>
    </row>
    <row r="917" spans="1:8" ht="15.75" customHeight="1" x14ac:dyDescent="0.25">
      <c r="A917" s="448"/>
      <c r="B917" s="448"/>
      <c r="C917" s="448"/>
      <c r="D917" s="449"/>
      <c r="E917" s="448"/>
      <c r="F917" s="449"/>
      <c r="G917" s="448"/>
      <c r="H917" s="448"/>
    </row>
    <row r="918" spans="1:8" ht="15.75" customHeight="1" x14ac:dyDescent="0.25">
      <c r="A918" s="448"/>
      <c r="B918" s="448"/>
      <c r="C918" s="448"/>
      <c r="D918" s="449"/>
      <c r="E918" s="448"/>
      <c r="F918" s="449"/>
      <c r="G918" s="448"/>
      <c r="H918" s="448"/>
    </row>
    <row r="919" spans="1:8" ht="15.75" customHeight="1" x14ac:dyDescent="0.25">
      <c r="A919" s="448"/>
      <c r="B919" s="448"/>
      <c r="C919" s="448"/>
      <c r="D919" s="449"/>
      <c r="E919" s="448"/>
      <c r="F919" s="449"/>
      <c r="G919" s="448"/>
      <c r="H919" s="448"/>
    </row>
    <row r="920" spans="1:8" ht="15.75" customHeight="1" x14ac:dyDescent="0.25">
      <c r="A920" s="448"/>
      <c r="B920" s="448"/>
      <c r="C920" s="448"/>
      <c r="D920" s="449"/>
      <c r="E920" s="448"/>
      <c r="F920" s="449"/>
      <c r="G920" s="448"/>
      <c r="H920" s="448"/>
    </row>
    <row r="921" spans="1:8" ht="15.75" customHeight="1" x14ac:dyDescent="0.25">
      <c r="A921" s="448"/>
      <c r="B921" s="448"/>
      <c r="C921" s="448"/>
      <c r="D921" s="449"/>
      <c r="E921" s="448"/>
      <c r="F921" s="449"/>
      <c r="G921" s="448"/>
      <c r="H921" s="448"/>
    </row>
    <row r="922" spans="1:8" ht="15.75" customHeight="1" x14ac:dyDescent="0.25">
      <c r="A922" s="448"/>
      <c r="B922" s="448"/>
      <c r="C922" s="448"/>
      <c r="D922" s="449"/>
      <c r="E922" s="448"/>
      <c r="F922" s="449"/>
      <c r="G922" s="448"/>
      <c r="H922" s="448"/>
    </row>
    <row r="923" spans="1:8" ht="15.75" customHeight="1" x14ac:dyDescent="0.25">
      <c r="A923" s="448"/>
      <c r="B923" s="448"/>
      <c r="C923" s="448"/>
      <c r="D923" s="449"/>
      <c r="E923" s="448"/>
      <c r="F923" s="449"/>
      <c r="G923" s="448"/>
      <c r="H923" s="448"/>
    </row>
    <row r="924" spans="1:8" ht="15.75" customHeight="1" x14ac:dyDescent="0.25">
      <c r="A924" s="448"/>
      <c r="B924" s="448"/>
      <c r="C924" s="448"/>
      <c r="D924" s="449"/>
      <c r="E924" s="448"/>
      <c r="F924" s="449"/>
      <c r="G924" s="448"/>
      <c r="H924" s="448"/>
    </row>
    <row r="925" spans="1:8" ht="15.75" customHeight="1" x14ac:dyDescent="0.25">
      <c r="A925" s="448"/>
      <c r="B925" s="448"/>
      <c r="C925" s="448"/>
      <c r="D925" s="449"/>
      <c r="E925" s="448"/>
      <c r="F925" s="449"/>
      <c r="G925" s="448"/>
      <c r="H925" s="448"/>
    </row>
    <row r="926" spans="1:8" ht="15.75" customHeight="1" x14ac:dyDescent="0.25">
      <c r="A926" s="448"/>
      <c r="B926" s="448"/>
      <c r="C926" s="448"/>
      <c r="D926" s="449"/>
      <c r="E926" s="448"/>
      <c r="F926" s="449"/>
      <c r="G926" s="448"/>
      <c r="H926" s="448"/>
    </row>
    <row r="927" spans="1:8" ht="15.75" customHeight="1" x14ac:dyDescent="0.25">
      <c r="A927" s="448"/>
      <c r="B927" s="448"/>
      <c r="C927" s="448"/>
      <c r="D927" s="449"/>
      <c r="E927" s="448"/>
      <c r="F927" s="449"/>
      <c r="G927" s="448"/>
      <c r="H927" s="448"/>
    </row>
    <row r="928" spans="1:8" ht="15.75" customHeight="1" x14ac:dyDescent="0.25">
      <c r="A928" s="448"/>
      <c r="B928" s="448"/>
      <c r="C928" s="448"/>
      <c r="D928" s="449"/>
      <c r="E928" s="448"/>
      <c r="F928" s="449"/>
      <c r="G928" s="448"/>
      <c r="H928" s="448"/>
    </row>
    <row r="929" spans="1:8" ht="15.75" customHeight="1" x14ac:dyDescent="0.25">
      <c r="A929" s="448"/>
      <c r="B929" s="448"/>
      <c r="C929" s="448"/>
      <c r="D929" s="449"/>
      <c r="E929" s="448"/>
      <c r="F929" s="449"/>
      <c r="G929" s="448"/>
      <c r="H929" s="448"/>
    </row>
    <row r="930" spans="1:8" ht="15.75" customHeight="1" x14ac:dyDescent="0.25">
      <c r="A930" s="448"/>
      <c r="B930" s="448"/>
      <c r="C930" s="448"/>
      <c r="D930" s="449"/>
      <c r="E930" s="448"/>
      <c r="F930" s="449"/>
      <c r="G930" s="448"/>
      <c r="H930" s="448"/>
    </row>
    <row r="931" spans="1:8" ht="15.75" customHeight="1" x14ac:dyDescent="0.25">
      <c r="A931" s="448"/>
      <c r="B931" s="448"/>
      <c r="C931" s="448"/>
      <c r="D931" s="449"/>
      <c r="E931" s="448"/>
      <c r="F931" s="449"/>
      <c r="G931" s="448"/>
      <c r="H931" s="448"/>
    </row>
    <row r="932" spans="1:8" ht="15.75" customHeight="1" x14ac:dyDescent="0.25">
      <c r="A932" s="448"/>
      <c r="B932" s="448"/>
      <c r="C932" s="448"/>
      <c r="D932" s="449"/>
      <c r="E932" s="448"/>
      <c r="F932" s="449"/>
      <c r="G932" s="448"/>
      <c r="H932" s="448"/>
    </row>
    <row r="933" spans="1:8" ht="15.75" customHeight="1" x14ac:dyDescent="0.25">
      <c r="A933" s="448"/>
      <c r="B933" s="448"/>
      <c r="C933" s="448"/>
      <c r="D933" s="449"/>
      <c r="E933" s="448"/>
      <c r="F933" s="449"/>
      <c r="G933" s="448"/>
      <c r="H933" s="448"/>
    </row>
    <row r="934" spans="1:8" ht="15.75" customHeight="1" x14ac:dyDescent="0.25">
      <c r="A934" s="448"/>
      <c r="B934" s="448"/>
      <c r="C934" s="448"/>
      <c r="D934" s="449"/>
      <c r="E934" s="448"/>
      <c r="F934" s="449"/>
      <c r="G934" s="448"/>
      <c r="H934" s="448"/>
    </row>
    <row r="935" spans="1:8" ht="15.75" customHeight="1" x14ac:dyDescent="0.25">
      <c r="A935" s="448"/>
      <c r="B935" s="448"/>
      <c r="C935" s="448"/>
      <c r="D935" s="449"/>
      <c r="E935" s="448"/>
      <c r="F935" s="449"/>
      <c r="G935" s="448"/>
      <c r="H935" s="448"/>
    </row>
    <row r="936" spans="1:8" ht="15.75" customHeight="1" x14ac:dyDescent="0.25">
      <c r="A936" s="448"/>
      <c r="B936" s="448"/>
      <c r="C936" s="448"/>
      <c r="D936" s="449"/>
      <c r="E936" s="448"/>
      <c r="F936" s="449"/>
      <c r="G936" s="448"/>
      <c r="H936" s="448"/>
    </row>
    <row r="937" spans="1:8" ht="15.75" customHeight="1" x14ac:dyDescent="0.25">
      <c r="A937" s="448"/>
      <c r="B937" s="448"/>
      <c r="C937" s="448"/>
      <c r="D937" s="449"/>
      <c r="E937" s="448"/>
      <c r="F937" s="449"/>
      <c r="G937" s="448"/>
      <c r="H937" s="448"/>
    </row>
    <row r="938" spans="1:8" ht="15.75" customHeight="1" x14ac:dyDescent="0.25">
      <c r="A938" s="448"/>
      <c r="B938" s="448"/>
      <c r="C938" s="448"/>
      <c r="D938" s="449"/>
      <c r="E938" s="448"/>
      <c r="F938" s="449"/>
      <c r="G938" s="448"/>
      <c r="H938" s="448"/>
    </row>
    <row r="939" spans="1:8" ht="15.75" customHeight="1" x14ac:dyDescent="0.25">
      <c r="A939" s="448"/>
      <c r="B939" s="448"/>
      <c r="C939" s="448"/>
      <c r="D939" s="449"/>
      <c r="E939" s="448"/>
      <c r="F939" s="449"/>
      <c r="G939" s="448"/>
      <c r="H939" s="448"/>
    </row>
    <row r="940" spans="1:8" ht="15.75" customHeight="1" x14ac:dyDescent="0.25">
      <c r="A940" s="448"/>
      <c r="B940" s="448"/>
      <c r="C940" s="448"/>
      <c r="D940" s="449"/>
      <c r="E940" s="448"/>
      <c r="F940" s="449"/>
      <c r="G940" s="448"/>
      <c r="H940" s="448"/>
    </row>
    <row r="941" spans="1:8" ht="15.75" customHeight="1" x14ac:dyDescent="0.25">
      <c r="A941" s="448"/>
      <c r="B941" s="448"/>
      <c r="C941" s="448"/>
      <c r="D941" s="449"/>
      <c r="E941" s="448"/>
      <c r="F941" s="449"/>
      <c r="G941" s="448"/>
      <c r="H941" s="448"/>
    </row>
    <row r="942" spans="1:8" ht="15.75" customHeight="1" x14ac:dyDescent="0.25">
      <c r="A942" s="448"/>
      <c r="B942" s="448"/>
      <c r="C942" s="448"/>
      <c r="D942" s="449"/>
      <c r="E942" s="448"/>
      <c r="F942" s="449"/>
      <c r="G942" s="448"/>
      <c r="H942" s="448"/>
    </row>
    <row r="943" spans="1:8" ht="15.75" customHeight="1" x14ac:dyDescent="0.25">
      <c r="A943" s="448"/>
      <c r="B943" s="448"/>
      <c r="C943" s="448"/>
      <c r="D943" s="449"/>
      <c r="E943" s="448"/>
      <c r="F943" s="449"/>
      <c r="G943" s="448"/>
      <c r="H943" s="448"/>
    </row>
    <row r="944" spans="1:8" ht="15.75" customHeight="1" x14ac:dyDescent="0.25">
      <c r="A944" s="448"/>
      <c r="B944" s="448"/>
      <c r="C944" s="448"/>
      <c r="D944" s="449"/>
      <c r="E944" s="448"/>
      <c r="F944" s="449"/>
      <c r="G944" s="448"/>
      <c r="H944" s="448"/>
    </row>
    <row r="945" spans="1:8" ht="15.75" customHeight="1" x14ac:dyDescent="0.25">
      <c r="A945" s="448"/>
      <c r="B945" s="448"/>
      <c r="C945" s="448"/>
      <c r="D945" s="449"/>
      <c r="E945" s="448"/>
      <c r="F945" s="449"/>
      <c r="G945" s="448"/>
      <c r="H945" s="448"/>
    </row>
    <row r="946" spans="1:8" ht="15.75" customHeight="1" x14ac:dyDescent="0.25">
      <c r="A946" s="448"/>
      <c r="B946" s="448"/>
      <c r="C946" s="448"/>
      <c r="D946" s="449"/>
      <c r="E946" s="448"/>
      <c r="F946" s="449"/>
      <c r="G946" s="448"/>
      <c r="H946" s="448"/>
    </row>
    <row r="947" spans="1:8" ht="15.75" customHeight="1" x14ac:dyDescent="0.25">
      <c r="A947" s="448"/>
      <c r="B947" s="448"/>
      <c r="C947" s="448"/>
      <c r="D947" s="449"/>
      <c r="E947" s="448"/>
      <c r="F947" s="449"/>
      <c r="G947" s="448"/>
      <c r="H947" s="448"/>
    </row>
    <row r="948" spans="1:8" ht="15.75" customHeight="1" x14ac:dyDescent="0.25">
      <c r="A948" s="448"/>
      <c r="B948" s="448"/>
      <c r="C948" s="448"/>
      <c r="D948" s="449"/>
      <c r="E948" s="448"/>
      <c r="F948" s="449"/>
      <c r="G948" s="448"/>
      <c r="H948" s="448"/>
    </row>
    <row r="949" spans="1:8" ht="15.75" customHeight="1" x14ac:dyDescent="0.25">
      <c r="A949" s="448"/>
      <c r="B949" s="448"/>
      <c r="C949" s="448"/>
      <c r="D949" s="449"/>
      <c r="E949" s="448"/>
      <c r="F949" s="449"/>
      <c r="G949" s="448"/>
      <c r="H949" s="448"/>
    </row>
    <row r="950" spans="1:8" ht="15.75" customHeight="1" x14ac:dyDescent="0.25">
      <c r="A950" s="448"/>
      <c r="B950" s="448"/>
      <c r="C950" s="448"/>
      <c r="D950" s="449"/>
      <c r="E950" s="448"/>
      <c r="F950" s="449"/>
      <c r="G950" s="448"/>
      <c r="H950" s="448"/>
    </row>
    <row r="951" spans="1:8" ht="15.75" customHeight="1" x14ac:dyDescent="0.25">
      <c r="A951" s="448"/>
      <c r="B951" s="448"/>
      <c r="C951" s="448"/>
      <c r="D951" s="449"/>
      <c r="E951" s="448"/>
      <c r="F951" s="449"/>
      <c r="G951" s="448"/>
      <c r="H951" s="448"/>
    </row>
    <row r="952" spans="1:8" ht="15.75" customHeight="1" x14ac:dyDescent="0.25">
      <c r="A952" s="448"/>
      <c r="B952" s="448"/>
      <c r="C952" s="448"/>
      <c r="D952" s="449"/>
      <c r="E952" s="448"/>
      <c r="F952" s="449"/>
      <c r="G952" s="448"/>
      <c r="H952" s="448"/>
    </row>
    <row r="953" spans="1:8" ht="15.75" customHeight="1" x14ac:dyDescent="0.25">
      <c r="A953" s="448"/>
      <c r="B953" s="448"/>
      <c r="C953" s="448"/>
      <c r="D953" s="449"/>
      <c r="E953" s="448"/>
      <c r="F953" s="449"/>
      <c r="G953" s="448"/>
      <c r="H953" s="448"/>
    </row>
    <row r="954" spans="1:8" ht="15.75" customHeight="1" x14ac:dyDescent="0.25">
      <c r="A954" s="448"/>
      <c r="B954" s="448"/>
      <c r="C954" s="448"/>
      <c r="D954" s="449"/>
      <c r="E954" s="448"/>
      <c r="F954" s="449"/>
      <c r="G954" s="448"/>
      <c r="H954" s="448"/>
    </row>
    <row r="955" spans="1:8" ht="15.75" customHeight="1" x14ac:dyDescent="0.25">
      <c r="A955" s="448"/>
      <c r="B955" s="448"/>
      <c r="C955" s="448"/>
      <c r="D955" s="449"/>
      <c r="E955" s="448"/>
      <c r="F955" s="449"/>
      <c r="G955" s="448"/>
      <c r="H955" s="448"/>
    </row>
    <row r="956" spans="1:8" ht="15.75" customHeight="1" x14ac:dyDescent="0.25">
      <c r="A956" s="448"/>
      <c r="B956" s="448"/>
      <c r="C956" s="448"/>
      <c r="D956" s="449"/>
      <c r="E956" s="448"/>
      <c r="F956" s="449"/>
      <c r="G956" s="448"/>
      <c r="H956" s="448"/>
    </row>
    <row r="957" spans="1:8" ht="15.75" customHeight="1" x14ac:dyDescent="0.25">
      <c r="A957" s="448"/>
      <c r="B957" s="448"/>
      <c r="C957" s="448"/>
      <c r="D957" s="449"/>
      <c r="E957" s="448"/>
      <c r="F957" s="449"/>
      <c r="G957" s="448"/>
      <c r="H957" s="448"/>
    </row>
    <row r="958" spans="1:8" ht="15.75" customHeight="1" x14ac:dyDescent="0.25">
      <c r="A958" s="448"/>
      <c r="B958" s="448"/>
      <c r="C958" s="448"/>
      <c r="D958" s="449"/>
      <c r="E958" s="448"/>
      <c r="F958" s="449"/>
      <c r="G958" s="448"/>
      <c r="H958" s="448"/>
    </row>
    <row r="959" spans="1:8" ht="15.75" customHeight="1" x14ac:dyDescent="0.25">
      <c r="A959" s="448"/>
      <c r="B959" s="448"/>
      <c r="C959" s="448"/>
      <c r="D959" s="449"/>
      <c r="E959" s="448"/>
      <c r="F959" s="449"/>
      <c r="G959" s="448"/>
      <c r="H959" s="448"/>
    </row>
    <row r="960" spans="1:8" ht="15.75" customHeight="1" x14ac:dyDescent="0.25">
      <c r="A960" s="448"/>
      <c r="B960" s="448"/>
      <c r="C960" s="448"/>
      <c r="D960" s="449"/>
      <c r="E960" s="448"/>
      <c r="F960" s="449"/>
      <c r="G960" s="448"/>
      <c r="H960" s="448"/>
    </row>
    <row r="961" spans="1:8" ht="15.75" customHeight="1" x14ac:dyDescent="0.25">
      <c r="A961" s="448"/>
      <c r="B961" s="448"/>
      <c r="C961" s="448"/>
      <c r="D961" s="449"/>
      <c r="E961" s="448"/>
      <c r="F961" s="449"/>
      <c r="G961" s="448"/>
      <c r="H961" s="448"/>
    </row>
    <row r="962" spans="1:8" ht="15.75" customHeight="1" x14ac:dyDescent="0.25">
      <c r="A962" s="448"/>
      <c r="B962" s="448"/>
      <c r="C962" s="448"/>
      <c r="D962" s="449"/>
      <c r="E962" s="448"/>
      <c r="F962" s="449"/>
      <c r="G962" s="448"/>
      <c r="H962" s="448"/>
    </row>
    <row r="963" spans="1:8" ht="15.75" customHeight="1" x14ac:dyDescent="0.25">
      <c r="A963" s="448"/>
      <c r="B963" s="448"/>
      <c r="C963" s="448"/>
      <c r="D963" s="449"/>
      <c r="E963" s="448"/>
      <c r="F963" s="449"/>
      <c r="G963" s="448"/>
      <c r="H963" s="448"/>
    </row>
    <row r="964" spans="1:8" ht="15.75" customHeight="1" x14ac:dyDescent="0.25">
      <c r="A964" s="448"/>
      <c r="B964" s="448"/>
      <c r="C964" s="448"/>
      <c r="D964" s="449"/>
      <c r="E964" s="448"/>
      <c r="F964" s="449"/>
      <c r="G964" s="448"/>
      <c r="H964" s="448"/>
    </row>
    <row r="965" spans="1:8" ht="15.75" customHeight="1" x14ac:dyDescent="0.25">
      <c r="A965" s="448"/>
      <c r="B965" s="448"/>
      <c r="C965" s="448"/>
      <c r="D965" s="449"/>
      <c r="E965" s="448"/>
      <c r="F965" s="449"/>
      <c r="G965" s="448"/>
      <c r="H965" s="448"/>
    </row>
    <row r="966" spans="1:8" ht="15.75" customHeight="1" x14ac:dyDescent="0.25">
      <c r="A966" s="448"/>
      <c r="B966" s="448"/>
      <c r="C966" s="448"/>
      <c r="D966" s="449"/>
      <c r="E966" s="448"/>
      <c r="F966" s="449"/>
      <c r="G966" s="448"/>
      <c r="H966" s="448"/>
    </row>
    <row r="967" spans="1:8" ht="15.75" customHeight="1" x14ac:dyDescent="0.25">
      <c r="A967" s="448"/>
      <c r="B967" s="448"/>
      <c r="C967" s="448"/>
      <c r="D967" s="449"/>
      <c r="E967" s="448"/>
      <c r="F967" s="449"/>
      <c r="G967" s="448"/>
      <c r="H967" s="448"/>
    </row>
    <row r="968" spans="1:8" ht="15.75" customHeight="1" x14ac:dyDescent="0.25">
      <c r="A968" s="448"/>
      <c r="B968" s="448"/>
      <c r="C968" s="448"/>
      <c r="D968" s="449"/>
      <c r="E968" s="448"/>
      <c r="F968" s="449"/>
      <c r="G968" s="448"/>
      <c r="H968" s="448"/>
    </row>
    <row r="969" spans="1:8" ht="15.75" customHeight="1" x14ac:dyDescent="0.25">
      <c r="A969" s="448"/>
      <c r="B969" s="448"/>
      <c r="C969" s="448"/>
      <c r="D969" s="449"/>
      <c r="E969" s="448"/>
      <c r="F969" s="449"/>
      <c r="G969" s="448"/>
      <c r="H969" s="448"/>
    </row>
    <row r="970" spans="1:8" ht="15.75" customHeight="1" x14ac:dyDescent="0.25">
      <c r="A970" s="448"/>
      <c r="B970" s="448"/>
      <c r="C970" s="448"/>
      <c r="D970" s="449"/>
      <c r="E970" s="448"/>
      <c r="F970" s="449"/>
      <c r="G970" s="448"/>
      <c r="H970" s="448"/>
    </row>
    <row r="971" spans="1:8" ht="15.75" customHeight="1" x14ac:dyDescent="0.25">
      <c r="A971" s="448"/>
      <c r="B971" s="448"/>
      <c r="C971" s="448"/>
      <c r="D971" s="449"/>
      <c r="E971" s="448"/>
      <c r="F971" s="449"/>
      <c r="G971" s="448"/>
      <c r="H971" s="448"/>
    </row>
    <row r="972" spans="1:8" ht="15.75" customHeight="1" x14ac:dyDescent="0.25">
      <c r="A972" s="448"/>
      <c r="B972" s="448"/>
      <c r="C972" s="448"/>
      <c r="D972" s="449"/>
      <c r="E972" s="448"/>
      <c r="F972" s="449"/>
      <c r="G972" s="448"/>
      <c r="H972" s="448"/>
    </row>
    <row r="973" spans="1:8" ht="15.75" customHeight="1" x14ac:dyDescent="0.25">
      <c r="A973" s="448"/>
      <c r="B973" s="448"/>
      <c r="C973" s="448"/>
      <c r="D973" s="449"/>
      <c r="E973" s="448"/>
      <c r="F973" s="449"/>
      <c r="G973" s="448"/>
      <c r="H973" s="448"/>
    </row>
    <row r="974" spans="1:8" ht="15.75" customHeight="1" x14ac:dyDescent="0.25">
      <c r="A974" s="448"/>
      <c r="B974" s="448"/>
      <c r="C974" s="448"/>
      <c r="D974" s="449"/>
      <c r="E974" s="448"/>
      <c r="F974" s="449"/>
      <c r="G974" s="448"/>
      <c r="H974" s="448"/>
    </row>
    <row r="975" spans="1:8" ht="15.75" customHeight="1" x14ac:dyDescent="0.25">
      <c r="A975" s="448"/>
      <c r="B975" s="448"/>
      <c r="C975" s="448"/>
      <c r="D975" s="449"/>
      <c r="E975" s="448"/>
      <c r="F975" s="449"/>
      <c r="G975" s="448"/>
      <c r="H975" s="448"/>
    </row>
    <row r="976" spans="1:8" ht="15.75" customHeight="1" x14ac:dyDescent="0.25">
      <c r="A976" s="448"/>
      <c r="B976" s="448"/>
      <c r="C976" s="448"/>
      <c r="D976" s="449"/>
      <c r="E976" s="448"/>
      <c r="F976" s="449"/>
      <c r="G976" s="448"/>
      <c r="H976" s="448"/>
    </row>
    <row r="977" spans="1:8" ht="15.75" customHeight="1" x14ac:dyDescent="0.25">
      <c r="A977" s="448"/>
      <c r="B977" s="448"/>
      <c r="C977" s="448"/>
      <c r="D977" s="449"/>
      <c r="E977" s="448"/>
      <c r="F977" s="449"/>
      <c r="G977" s="448"/>
      <c r="H977" s="448"/>
    </row>
    <row r="978" spans="1:8" ht="15.75" customHeight="1" x14ac:dyDescent="0.25">
      <c r="A978" s="448"/>
      <c r="B978" s="448"/>
      <c r="C978" s="448"/>
      <c r="D978" s="449"/>
      <c r="E978" s="448"/>
      <c r="F978" s="449"/>
      <c r="G978" s="448"/>
      <c r="H978" s="448"/>
    </row>
    <row r="979" spans="1:8" ht="15.75" customHeight="1" x14ac:dyDescent="0.25">
      <c r="A979" s="448"/>
      <c r="B979" s="448"/>
      <c r="C979" s="448"/>
      <c r="D979" s="449"/>
      <c r="E979" s="448"/>
      <c r="F979" s="449"/>
      <c r="G979" s="448"/>
      <c r="H979" s="448"/>
    </row>
    <row r="980" spans="1:8" ht="15.75" customHeight="1" x14ac:dyDescent="0.25">
      <c r="A980" s="448"/>
      <c r="B980" s="448"/>
      <c r="C980" s="448"/>
      <c r="D980" s="449"/>
      <c r="E980" s="448"/>
      <c r="F980" s="449"/>
      <c r="G980" s="448"/>
      <c r="H980" s="448"/>
    </row>
    <row r="981" spans="1:8" ht="15.75" customHeight="1" x14ac:dyDescent="0.25">
      <c r="A981" s="448"/>
      <c r="B981" s="448"/>
      <c r="C981" s="448"/>
      <c r="D981" s="449"/>
      <c r="E981" s="448"/>
      <c r="F981" s="449"/>
      <c r="G981" s="448"/>
      <c r="H981" s="448"/>
    </row>
    <row r="982" spans="1:8" ht="15.75" customHeight="1" x14ac:dyDescent="0.25">
      <c r="A982" s="448"/>
      <c r="B982" s="448"/>
      <c r="C982" s="448"/>
      <c r="D982" s="449"/>
      <c r="E982" s="448"/>
      <c r="F982" s="449"/>
      <c r="G982" s="448"/>
      <c r="H982" s="448"/>
    </row>
    <row r="983" spans="1:8" ht="15.75" customHeight="1" x14ac:dyDescent="0.25">
      <c r="A983" s="448"/>
      <c r="B983" s="448"/>
      <c r="C983" s="448"/>
      <c r="D983" s="449"/>
      <c r="E983" s="448"/>
      <c r="F983" s="449"/>
      <c r="G983" s="448"/>
      <c r="H983" s="448"/>
    </row>
    <row r="984" spans="1:8" ht="15.75" customHeight="1" x14ac:dyDescent="0.25">
      <c r="A984" s="448"/>
      <c r="B984" s="448"/>
      <c r="C984" s="448"/>
      <c r="D984" s="449"/>
      <c r="E984" s="448"/>
      <c r="F984" s="449"/>
      <c r="G984" s="448"/>
      <c r="H984" s="448"/>
    </row>
    <row r="985" spans="1:8" ht="15.75" customHeight="1" x14ac:dyDescent="0.25">
      <c r="A985" s="448"/>
      <c r="B985" s="448"/>
      <c r="C985" s="448"/>
      <c r="D985" s="449"/>
      <c r="E985" s="448"/>
      <c r="F985" s="449"/>
      <c r="G985" s="448"/>
      <c r="H985" s="448"/>
    </row>
    <row r="986" spans="1:8" ht="15.75" customHeight="1" x14ac:dyDescent="0.25">
      <c r="A986" s="448"/>
      <c r="B986" s="448"/>
      <c r="C986" s="448"/>
      <c r="D986" s="449"/>
      <c r="E986" s="448"/>
      <c r="F986" s="449"/>
      <c r="G986" s="448"/>
      <c r="H986" s="448"/>
    </row>
    <row r="987" spans="1:8" ht="15.75" customHeight="1" x14ac:dyDescent="0.25">
      <c r="A987" s="448"/>
      <c r="B987" s="448"/>
      <c r="C987" s="448"/>
      <c r="D987" s="449"/>
      <c r="E987" s="448"/>
      <c r="F987" s="449"/>
      <c r="G987" s="448"/>
      <c r="H987" s="448"/>
    </row>
    <row r="988" spans="1:8" ht="15.75" customHeight="1" x14ac:dyDescent="0.25">
      <c r="A988" s="448"/>
      <c r="B988" s="448"/>
      <c r="C988" s="448"/>
      <c r="D988" s="449"/>
      <c r="E988" s="448"/>
      <c r="F988" s="449"/>
      <c r="G988" s="448"/>
      <c r="H988" s="448"/>
    </row>
    <row r="989" spans="1:8" ht="15.75" customHeight="1" x14ac:dyDescent="0.25">
      <c r="A989" s="448"/>
      <c r="B989" s="448"/>
      <c r="C989" s="448"/>
      <c r="D989" s="449"/>
      <c r="E989" s="448"/>
      <c r="F989" s="449"/>
      <c r="G989" s="448"/>
      <c r="H989" s="448"/>
    </row>
    <row r="990" spans="1:8" ht="15.75" customHeight="1" x14ac:dyDescent="0.25">
      <c r="A990" s="448"/>
      <c r="B990" s="448"/>
      <c r="C990" s="448"/>
      <c r="D990" s="449"/>
      <c r="E990" s="448"/>
      <c r="F990" s="449"/>
      <c r="G990" s="448"/>
      <c r="H990" s="448"/>
    </row>
    <row r="991" spans="1:8" ht="15.75" customHeight="1" x14ac:dyDescent="0.25">
      <c r="A991" s="448"/>
      <c r="B991" s="448"/>
      <c r="C991" s="448"/>
      <c r="D991" s="449"/>
      <c r="E991" s="448"/>
      <c r="F991" s="449"/>
      <c r="G991" s="448"/>
      <c r="H991" s="448"/>
    </row>
    <row r="992" spans="1:8" ht="15.75" customHeight="1" x14ac:dyDescent="0.25">
      <c r="A992" s="448"/>
      <c r="B992" s="448"/>
      <c r="C992" s="448"/>
      <c r="D992" s="449"/>
      <c r="E992" s="448"/>
      <c r="F992" s="449"/>
      <c r="G992" s="448"/>
      <c r="H992" s="448"/>
    </row>
    <row r="993" spans="1:8" ht="15.75" customHeight="1" x14ac:dyDescent="0.25">
      <c r="A993" s="448"/>
      <c r="B993" s="448"/>
      <c r="C993" s="448"/>
      <c r="D993" s="449"/>
      <c r="E993" s="448"/>
      <c r="F993" s="449"/>
      <c r="G993" s="448"/>
      <c r="H993" s="448"/>
    </row>
    <row r="994" spans="1:8" ht="15.75" customHeight="1" x14ac:dyDescent="0.25">
      <c r="A994" s="448"/>
      <c r="B994" s="448"/>
      <c r="C994" s="448"/>
      <c r="D994" s="449"/>
      <c r="E994" s="448"/>
      <c r="F994" s="449"/>
      <c r="G994" s="448"/>
      <c r="H994" s="448"/>
    </row>
    <row r="995" spans="1:8" ht="15.75" customHeight="1" x14ac:dyDescent="0.25">
      <c r="A995" s="448"/>
      <c r="B995" s="448"/>
      <c r="C995" s="448"/>
      <c r="D995" s="449"/>
      <c r="E995" s="448"/>
      <c r="F995" s="449"/>
      <c r="G995" s="448"/>
      <c r="H995" s="448"/>
    </row>
    <row r="996" spans="1:8" ht="15.75" customHeight="1" x14ac:dyDescent="0.25">
      <c r="A996" s="448"/>
      <c r="B996" s="448"/>
      <c r="C996" s="448"/>
      <c r="D996" s="449"/>
      <c r="E996" s="448"/>
      <c r="F996" s="449"/>
      <c r="G996" s="448"/>
      <c r="H996" s="448"/>
    </row>
    <row r="997" spans="1:8" ht="15.75" customHeight="1" x14ac:dyDescent="0.25">
      <c r="A997" s="448"/>
      <c r="B997" s="448"/>
      <c r="C997" s="448"/>
      <c r="D997" s="449"/>
      <c r="E997" s="448"/>
      <c r="F997" s="449"/>
      <c r="G997" s="448"/>
      <c r="H997" s="448"/>
    </row>
    <row r="998" spans="1:8" ht="15.75" customHeight="1" x14ac:dyDescent="0.25">
      <c r="A998" s="448"/>
      <c r="B998" s="448"/>
      <c r="C998" s="448"/>
      <c r="D998" s="449"/>
      <c r="E998" s="448"/>
      <c r="F998" s="449"/>
      <c r="G998" s="448"/>
      <c r="H998" s="448"/>
    </row>
    <row r="999" spans="1:8" ht="15.75" customHeight="1" x14ac:dyDescent="0.25">
      <c r="A999" s="448"/>
      <c r="B999" s="448"/>
      <c r="C999" s="448"/>
      <c r="D999" s="449"/>
      <c r="E999" s="448"/>
      <c r="F999" s="449"/>
      <c r="G999" s="448"/>
      <c r="H999" s="448"/>
    </row>
    <row r="1000" spans="1:8" ht="15.75" customHeight="1" x14ac:dyDescent="0.25">
      <c r="A1000" s="448"/>
      <c r="B1000" s="448"/>
      <c r="C1000" s="448"/>
      <c r="D1000" s="449"/>
      <c r="E1000" s="448"/>
      <c r="F1000" s="449"/>
      <c r="G1000" s="448"/>
      <c r="H1000" s="448"/>
    </row>
    <row r="1001" spans="1:8" ht="15.75" customHeight="1" x14ac:dyDescent="0.25">
      <c r="A1001" s="448"/>
      <c r="B1001" s="448"/>
      <c r="C1001" s="448"/>
      <c r="D1001" s="449"/>
      <c r="E1001" s="448"/>
      <c r="F1001" s="449"/>
      <c r="G1001" s="448"/>
      <c r="H1001" s="448"/>
    </row>
    <row r="1002" spans="1:8" ht="15.75" customHeight="1" x14ac:dyDescent="0.25">
      <c r="A1002" s="448"/>
      <c r="B1002" s="448"/>
      <c r="C1002" s="448"/>
      <c r="D1002" s="449"/>
      <c r="E1002" s="448"/>
      <c r="F1002" s="449"/>
      <c r="G1002" s="448"/>
      <c r="H1002" s="448"/>
    </row>
    <row r="1003" spans="1:8" ht="15.75" customHeight="1" x14ac:dyDescent="0.25">
      <c r="A1003" s="448"/>
      <c r="B1003" s="448"/>
      <c r="C1003" s="448"/>
      <c r="D1003" s="449"/>
      <c r="E1003" s="448"/>
      <c r="F1003" s="449"/>
      <c r="G1003" s="448"/>
      <c r="H1003" s="448"/>
    </row>
    <row r="1004" spans="1:8" ht="15.75" customHeight="1" x14ac:dyDescent="0.25">
      <c r="A1004" s="448"/>
      <c r="B1004" s="448"/>
      <c r="C1004" s="448"/>
      <c r="D1004" s="449"/>
      <c r="E1004" s="448"/>
      <c r="F1004" s="449"/>
      <c r="G1004" s="448"/>
      <c r="H1004" s="448"/>
    </row>
    <row r="1005" spans="1:8" ht="15.75" customHeight="1" x14ac:dyDescent="0.25">
      <c r="A1005" s="448"/>
      <c r="B1005" s="448"/>
      <c r="C1005" s="448"/>
      <c r="D1005" s="449"/>
      <c r="E1005" s="448"/>
      <c r="F1005" s="449"/>
      <c r="G1005" s="448"/>
      <c r="H1005" s="448"/>
    </row>
    <row r="1006" spans="1:8" ht="15.75" customHeight="1" x14ac:dyDescent="0.25">
      <c r="A1006" s="448"/>
      <c r="B1006" s="448"/>
      <c r="C1006" s="448"/>
      <c r="D1006" s="449"/>
      <c r="E1006" s="448"/>
      <c r="F1006" s="449"/>
      <c r="G1006" s="448"/>
      <c r="H1006" s="448"/>
    </row>
    <row r="1007" spans="1:8" ht="15.75" customHeight="1" x14ac:dyDescent="0.25">
      <c r="A1007" s="448"/>
      <c r="B1007" s="448"/>
      <c r="C1007" s="448"/>
      <c r="D1007" s="449"/>
      <c r="E1007" s="448"/>
      <c r="F1007" s="449"/>
      <c r="G1007" s="448"/>
      <c r="H1007" s="448"/>
    </row>
    <row r="1008" spans="1:8" ht="15.75" customHeight="1" x14ac:dyDescent="0.25">
      <c r="A1008" s="448"/>
      <c r="B1008" s="448"/>
      <c r="C1008" s="448"/>
      <c r="D1008" s="449"/>
      <c r="E1008" s="448"/>
      <c r="F1008" s="449"/>
      <c r="G1008" s="448"/>
      <c r="H1008" s="448"/>
    </row>
    <row r="1009" spans="1:8" ht="15.75" customHeight="1" x14ac:dyDescent="0.25">
      <c r="A1009" s="448"/>
      <c r="B1009" s="448"/>
      <c r="C1009" s="448"/>
      <c r="D1009" s="449"/>
      <c r="E1009" s="448"/>
      <c r="F1009" s="449"/>
      <c r="G1009" s="448"/>
      <c r="H1009" s="448"/>
    </row>
    <row r="1010" spans="1:8" ht="15.75" customHeight="1" x14ac:dyDescent="0.25">
      <c r="A1010" s="448"/>
      <c r="B1010" s="448"/>
      <c r="C1010" s="448"/>
      <c r="D1010" s="449"/>
      <c r="E1010" s="448"/>
      <c r="F1010" s="449"/>
      <c r="G1010" s="448"/>
      <c r="H1010" s="448"/>
    </row>
    <row r="1011" spans="1:8" ht="15.75" customHeight="1" x14ac:dyDescent="0.25">
      <c r="A1011" s="448"/>
      <c r="B1011" s="448"/>
      <c r="C1011" s="448"/>
      <c r="D1011" s="449"/>
      <c r="E1011" s="448"/>
      <c r="F1011" s="449"/>
      <c r="G1011" s="448"/>
      <c r="H1011" s="448"/>
    </row>
    <row r="1012" spans="1:8" ht="15.75" customHeight="1" x14ac:dyDescent="0.25">
      <c r="A1012" s="448"/>
      <c r="B1012" s="448"/>
      <c r="C1012" s="448"/>
      <c r="D1012" s="449"/>
      <c r="E1012" s="448"/>
      <c r="F1012" s="449"/>
      <c r="G1012" s="448"/>
      <c r="H1012" s="448"/>
    </row>
    <row r="1013" spans="1:8" ht="15.75" customHeight="1" x14ac:dyDescent="0.25">
      <c r="A1013" s="448"/>
      <c r="B1013" s="448"/>
      <c r="C1013" s="448"/>
      <c r="D1013" s="449"/>
      <c r="E1013" s="448"/>
      <c r="F1013" s="449"/>
      <c r="G1013" s="448"/>
      <c r="H1013" s="448"/>
    </row>
    <row r="1014" spans="1:8" ht="15.75" customHeight="1" x14ac:dyDescent="0.25">
      <c r="A1014" s="448"/>
      <c r="B1014" s="448"/>
      <c r="C1014" s="448"/>
      <c r="D1014" s="449"/>
      <c r="E1014" s="448"/>
      <c r="F1014" s="449"/>
      <c r="G1014" s="448"/>
      <c r="H1014" s="448"/>
    </row>
    <row r="1015" spans="1:8" ht="15.75" customHeight="1" x14ac:dyDescent="0.25">
      <c r="A1015" s="448"/>
      <c r="B1015" s="448"/>
      <c r="C1015" s="448"/>
      <c r="D1015" s="449"/>
      <c r="E1015" s="448"/>
      <c r="F1015" s="449"/>
      <c r="G1015" s="448"/>
      <c r="H1015" s="448"/>
    </row>
    <row r="1016" spans="1:8" ht="15.75" customHeight="1" x14ac:dyDescent="0.25">
      <c r="A1016" s="448"/>
      <c r="B1016" s="448"/>
      <c r="C1016" s="448"/>
      <c r="D1016" s="449"/>
      <c r="E1016" s="448"/>
      <c r="F1016" s="449"/>
      <c r="G1016" s="448"/>
      <c r="H1016" s="448"/>
    </row>
    <row r="1017" spans="1:8" ht="15.75" customHeight="1" x14ac:dyDescent="0.25">
      <c r="A1017" s="448"/>
      <c r="B1017" s="448"/>
      <c r="C1017" s="448"/>
      <c r="D1017" s="449"/>
      <c r="E1017" s="448"/>
      <c r="F1017" s="449"/>
      <c r="G1017" s="448"/>
      <c r="H1017" s="448"/>
    </row>
    <row r="1018" spans="1:8" ht="15.75" customHeight="1" x14ac:dyDescent="0.25">
      <c r="A1018" s="448"/>
      <c r="B1018" s="448"/>
      <c r="C1018" s="448"/>
      <c r="D1018" s="449"/>
      <c r="E1018" s="448"/>
      <c r="F1018" s="449"/>
      <c r="G1018" s="448"/>
      <c r="H1018" s="448"/>
    </row>
    <row r="1019" spans="1:8" ht="15.75" customHeight="1" x14ac:dyDescent="0.25">
      <c r="A1019" s="448"/>
      <c r="B1019" s="448"/>
      <c r="C1019" s="448"/>
      <c r="D1019" s="449"/>
      <c r="E1019" s="448"/>
      <c r="F1019" s="449"/>
      <c r="G1019" s="448"/>
      <c r="H1019" s="448"/>
    </row>
    <row r="1020" spans="1:8" ht="15.75" customHeight="1" x14ac:dyDescent="0.25">
      <c r="A1020" s="448"/>
      <c r="B1020" s="448"/>
      <c r="C1020" s="448"/>
      <c r="D1020" s="449"/>
      <c r="E1020" s="448"/>
      <c r="F1020" s="449"/>
      <c r="G1020" s="448"/>
      <c r="H1020" s="448"/>
    </row>
    <row r="1021" spans="1:8" ht="15.75" customHeight="1" x14ac:dyDescent="0.25">
      <c r="A1021" s="448"/>
      <c r="B1021" s="448"/>
      <c r="C1021" s="448"/>
      <c r="D1021" s="449"/>
      <c r="E1021" s="448"/>
      <c r="F1021" s="449"/>
      <c r="G1021" s="448"/>
      <c r="H1021" s="448"/>
    </row>
    <row r="1022" spans="1:8" ht="15.75" customHeight="1" x14ac:dyDescent="0.25">
      <c r="A1022" s="448"/>
      <c r="B1022" s="448"/>
      <c r="C1022" s="448"/>
      <c r="D1022" s="449"/>
      <c r="E1022" s="448"/>
      <c r="F1022" s="449"/>
      <c r="G1022" s="448"/>
      <c r="H1022" s="448"/>
    </row>
    <row r="1023" spans="1:8" ht="15.75" customHeight="1" x14ac:dyDescent="0.25">
      <c r="A1023" s="448"/>
      <c r="B1023" s="448"/>
      <c r="C1023" s="448"/>
      <c r="D1023" s="449"/>
      <c r="E1023" s="448"/>
      <c r="F1023" s="449"/>
      <c r="G1023" s="448"/>
      <c r="H1023" s="448"/>
    </row>
    <row r="1024" spans="1:8" ht="15.75" customHeight="1" x14ac:dyDescent="0.25">
      <c r="A1024" s="448"/>
      <c r="B1024" s="448"/>
      <c r="C1024" s="448"/>
      <c r="D1024" s="449"/>
      <c r="E1024" s="448"/>
      <c r="F1024" s="449"/>
      <c r="G1024" s="448"/>
      <c r="H1024" s="448"/>
    </row>
    <row r="1025" spans="1:8" ht="15.75" customHeight="1" x14ac:dyDescent="0.25">
      <c r="A1025" s="448"/>
      <c r="B1025" s="448"/>
      <c r="C1025" s="448"/>
      <c r="D1025" s="449"/>
      <c r="E1025" s="448"/>
      <c r="F1025" s="449"/>
      <c r="G1025" s="448"/>
      <c r="H1025" s="448"/>
    </row>
    <row r="1026" spans="1:8" ht="15.75" customHeight="1" x14ac:dyDescent="0.25">
      <c r="A1026" s="448"/>
      <c r="B1026" s="448"/>
      <c r="C1026" s="448"/>
      <c r="D1026" s="449"/>
      <c r="E1026" s="448"/>
      <c r="F1026" s="449"/>
      <c r="G1026" s="448"/>
      <c r="H1026" s="448"/>
    </row>
    <row r="1027" spans="1:8" ht="15.75" customHeight="1" x14ac:dyDescent="0.25">
      <c r="A1027" s="448"/>
      <c r="B1027" s="448"/>
      <c r="C1027" s="448"/>
      <c r="D1027" s="449"/>
      <c r="E1027" s="448"/>
      <c r="F1027" s="449"/>
      <c r="G1027" s="448"/>
      <c r="H1027" s="448"/>
    </row>
    <row r="1028" spans="1:8" ht="15.75" customHeight="1" x14ac:dyDescent="0.25">
      <c r="A1028" s="448"/>
      <c r="B1028" s="448"/>
      <c r="C1028" s="448"/>
      <c r="D1028" s="449"/>
      <c r="E1028" s="448"/>
      <c r="F1028" s="449"/>
      <c r="G1028" s="448"/>
      <c r="H1028" s="448"/>
    </row>
    <row r="1029" spans="1:8" ht="15.75" customHeight="1" x14ac:dyDescent="0.25">
      <c r="A1029" s="448"/>
      <c r="B1029" s="448"/>
      <c r="C1029" s="448"/>
      <c r="D1029" s="449"/>
      <c r="E1029" s="448"/>
      <c r="F1029" s="449"/>
      <c r="G1029" s="448"/>
      <c r="H1029" s="448"/>
    </row>
    <row r="1030" spans="1:8" ht="15.75" customHeight="1" x14ac:dyDescent="0.25">
      <c r="A1030" s="448"/>
      <c r="B1030" s="448"/>
      <c r="C1030" s="448"/>
      <c r="D1030" s="449"/>
      <c r="E1030" s="448"/>
      <c r="F1030" s="449"/>
      <c r="G1030" s="448"/>
      <c r="H1030" s="448"/>
    </row>
    <row r="1031" spans="1:8" ht="15.75" customHeight="1" x14ac:dyDescent="0.25">
      <c r="A1031" s="448"/>
      <c r="B1031" s="448"/>
      <c r="C1031" s="448"/>
      <c r="D1031" s="449"/>
      <c r="E1031" s="448"/>
      <c r="F1031" s="449"/>
      <c r="G1031" s="448"/>
      <c r="H1031" s="448"/>
    </row>
    <row r="1032" spans="1:8" ht="15.75" customHeight="1" x14ac:dyDescent="0.25">
      <c r="A1032" s="448"/>
      <c r="B1032" s="448"/>
      <c r="C1032" s="448"/>
      <c r="D1032" s="449"/>
      <c r="E1032" s="448"/>
      <c r="F1032" s="449"/>
      <c r="G1032" s="448"/>
      <c r="H1032" s="448"/>
    </row>
    <row r="1033" spans="1:8" ht="15.75" customHeight="1" x14ac:dyDescent="0.25">
      <c r="A1033" s="448"/>
      <c r="B1033" s="448"/>
      <c r="C1033" s="448"/>
      <c r="D1033" s="449"/>
      <c r="E1033" s="448"/>
      <c r="F1033" s="449"/>
      <c r="G1033" s="448"/>
      <c r="H1033" s="448"/>
    </row>
    <row r="1034" spans="1:8" ht="15.75" customHeight="1" x14ac:dyDescent="0.25">
      <c r="A1034" s="448"/>
      <c r="B1034" s="448"/>
      <c r="C1034" s="448"/>
      <c r="D1034" s="449"/>
      <c r="E1034" s="448"/>
      <c r="F1034" s="449"/>
      <c r="G1034" s="448"/>
      <c r="H1034" s="448"/>
    </row>
    <row r="1035" spans="1:8" ht="15.75" customHeight="1" x14ac:dyDescent="0.25">
      <c r="A1035" s="448"/>
      <c r="B1035" s="448"/>
      <c r="C1035" s="448"/>
      <c r="D1035" s="449"/>
      <c r="E1035" s="448"/>
      <c r="F1035" s="449"/>
      <c r="G1035" s="448"/>
      <c r="H1035" s="448"/>
    </row>
    <row r="1036" spans="1:8" ht="15.75" customHeight="1" x14ac:dyDescent="0.25">
      <c r="A1036" s="448"/>
      <c r="B1036" s="448"/>
      <c r="C1036" s="448"/>
      <c r="D1036" s="449"/>
      <c r="E1036" s="448"/>
      <c r="F1036" s="449"/>
      <c r="G1036" s="448"/>
      <c r="H1036" s="448"/>
    </row>
    <row r="1037" spans="1:8" ht="15.75" customHeight="1" x14ac:dyDescent="0.25">
      <c r="A1037" s="448"/>
      <c r="B1037" s="448"/>
      <c r="C1037" s="448"/>
      <c r="D1037" s="449"/>
      <c r="E1037" s="448"/>
      <c r="F1037" s="449"/>
      <c r="G1037" s="448"/>
      <c r="H1037" s="448"/>
    </row>
    <row r="1038" spans="1:8" ht="15.75" customHeight="1" x14ac:dyDescent="0.25">
      <c r="A1038" s="448"/>
      <c r="B1038" s="448"/>
      <c r="C1038" s="448"/>
      <c r="D1038" s="449"/>
      <c r="E1038" s="448"/>
      <c r="F1038" s="449"/>
      <c r="G1038" s="448"/>
      <c r="H1038" s="448"/>
    </row>
    <row r="1039" spans="1:8" ht="15.75" customHeight="1" x14ac:dyDescent="0.25">
      <c r="A1039" s="448"/>
      <c r="B1039" s="448"/>
      <c r="C1039" s="448"/>
      <c r="D1039" s="449"/>
      <c r="E1039" s="448"/>
      <c r="F1039" s="449"/>
      <c r="G1039" s="448"/>
      <c r="H1039" s="448"/>
    </row>
    <row r="1040" spans="1:8" ht="15.75" customHeight="1" x14ac:dyDescent="0.25">
      <c r="A1040" s="448"/>
      <c r="B1040" s="448"/>
      <c r="C1040" s="448"/>
      <c r="D1040" s="449"/>
      <c r="E1040" s="448"/>
      <c r="F1040" s="449"/>
      <c r="G1040" s="448"/>
      <c r="H1040" s="448"/>
    </row>
    <row r="1041" spans="1:8" ht="15.75" customHeight="1" x14ac:dyDescent="0.25">
      <c r="A1041" s="448"/>
      <c r="B1041" s="448"/>
      <c r="C1041" s="448"/>
      <c r="D1041" s="449"/>
      <c r="E1041" s="448"/>
      <c r="F1041" s="449"/>
      <c r="G1041" s="448"/>
      <c r="H1041" s="448"/>
    </row>
    <row r="1042" spans="1:8" ht="15.75" customHeight="1" x14ac:dyDescent="0.25">
      <c r="A1042" s="448"/>
      <c r="B1042" s="448"/>
      <c r="C1042" s="448"/>
      <c r="D1042" s="449"/>
      <c r="E1042" s="448"/>
      <c r="F1042" s="449"/>
      <c r="G1042" s="448"/>
      <c r="H1042" s="448"/>
    </row>
    <row r="1043" spans="1:8" ht="15.75" customHeight="1" x14ac:dyDescent="0.25">
      <c r="A1043" s="448"/>
      <c r="B1043" s="448"/>
      <c r="C1043" s="448"/>
      <c r="D1043" s="449"/>
      <c r="E1043" s="448"/>
      <c r="F1043" s="449"/>
      <c r="G1043" s="448"/>
      <c r="H1043" s="448"/>
    </row>
    <row r="1044" spans="1:8" ht="15.75" customHeight="1" x14ac:dyDescent="0.25">
      <c r="A1044" s="448"/>
      <c r="B1044" s="448"/>
      <c r="C1044" s="448"/>
      <c r="D1044" s="449"/>
      <c r="E1044" s="448"/>
      <c r="F1044" s="449"/>
      <c r="G1044" s="448"/>
      <c r="H1044" s="448"/>
    </row>
    <row r="1045" spans="1:8" ht="15.75" customHeight="1" x14ac:dyDescent="0.25">
      <c r="A1045" s="448"/>
      <c r="B1045" s="448"/>
      <c r="C1045" s="448"/>
      <c r="D1045" s="449"/>
      <c r="E1045" s="448"/>
      <c r="F1045" s="449"/>
      <c r="G1045" s="448"/>
      <c r="H1045" s="448"/>
    </row>
    <row r="1046" spans="1:8" ht="15.75" customHeight="1" x14ac:dyDescent="0.25">
      <c r="A1046" s="448"/>
      <c r="B1046" s="448"/>
      <c r="C1046" s="448"/>
      <c r="D1046" s="449"/>
      <c r="E1046" s="448"/>
      <c r="F1046" s="449"/>
      <c r="G1046" s="448"/>
      <c r="H1046" s="448"/>
    </row>
    <row r="1047" spans="1:8" ht="15.75" customHeight="1" x14ac:dyDescent="0.25">
      <c r="A1047" s="448"/>
      <c r="B1047" s="448"/>
      <c r="C1047" s="448"/>
      <c r="D1047" s="449"/>
      <c r="E1047" s="448"/>
      <c r="F1047" s="449"/>
      <c r="G1047" s="448"/>
      <c r="H1047" s="448"/>
    </row>
    <row r="1048" spans="1:8" ht="15.75" customHeight="1" x14ac:dyDescent="0.25">
      <c r="A1048" s="448"/>
      <c r="B1048" s="448"/>
      <c r="C1048" s="448"/>
      <c r="D1048" s="449"/>
      <c r="E1048" s="448"/>
      <c r="F1048" s="449"/>
      <c r="G1048" s="448"/>
      <c r="H1048" s="448"/>
    </row>
    <row r="1049" spans="1:8" ht="15.75" customHeight="1" x14ac:dyDescent="0.25">
      <c r="A1049" s="448"/>
      <c r="B1049" s="448"/>
      <c r="C1049" s="448"/>
      <c r="D1049" s="449"/>
      <c r="E1049" s="448"/>
      <c r="F1049" s="449"/>
      <c r="G1049" s="448"/>
      <c r="H1049" s="448"/>
    </row>
    <row r="1050" spans="1:8" ht="15.75" customHeight="1" x14ac:dyDescent="0.25">
      <c r="A1050" s="448"/>
      <c r="B1050" s="448"/>
      <c r="C1050" s="448"/>
      <c r="D1050" s="449"/>
      <c r="E1050" s="448"/>
      <c r="F1050" s="449"/>
      <c r="G1050" s="448"/>
      <c r="H1050" s="448"/>
    </row>
    <row r="1051" spans="1:8" ht="15.75" customHeight="1" x14ac:dyDescent="0.25">
      <c r="A1051" s="448"/>
      <c r="B1051" s="448"/>
      <c r="C1051" s="448"/>
      <c r="D1051" s="449"/>
      <c r="E1051" s="448"/>
      <c r="F1051" s="449"/>
      <c r="G1051" s="448"/>
      <c r="H1051" s="448"/>
    </row>
    <row r="1052" spans="1:8" ht="15.75" customHeight="1" x14ac:dyDescent="0.25">
      <c r="A1052" s="448"/>
      <c r="B1052" s="448"/>
      <c r="C1052" s="448"/>
      <c r="D1052" s="449"/>
      <c r="E1052" s="448"/>
      <c r="F1052" s="449"/>
      <c r="G1052" s="448"/>
      <c r="H1052" s="448"/>
    </row>
    <row r="1053" spans="1:8" ht="15.75" customHeight="1" x14ac:dyDescent="0.25">
      <c r="A1053" s="448"/>
      <c r="B1053" s="448"/>
      <c r="C1053" s="448"/>
      <c r="D1053" s="449"/>
      <c r="E1053" s="448"/>
      <c r="F1053" s="449"/>
      <c r="G1053" s="448"/>
      <c r="H1053" s="448"/>
    </row>
    <row r="1054" spans="1:8" ht="15.75" customHeight="1" x14ac:dyDescent="0.25">
      <c r="A1054" s="448"/>
      <c r="B1054" s="448"/>
      <c r="C1054" s="448"/>
      <c r="D1054" s="449"/>
      <c r="E1054" s="448"/>
      <c r="F1054" s="449"/>
      <c r="G1054" s="448"/>
      <c r="H1054" s="448"/>
    </row>
    <row r="1055" spans="1:8" ht="15.75" customHeight="1" x14ac:dyDescent="0.25">
      <c r="A1055" s="448"/>
      <c r="B1055" s="448"/>
      <c r="C1055" s="448"/>
      <c r="D1055" s="449"/>
      <c r="E1055" s="448"/>
      <c r="F1055" s="449"/>
      <c r="G1055" s="448"/>
      <c r="H1055" s="448"/>
    </row>
    <row r="1056" spans="1:8" ht="15.75" customHeight="1" x14ac:dyDescent="0.25">
      <c r="A1056" s="448"/>
      <c r="B1056" s="448"/>
      <c r="C1056" s="448"/>
      <c r="D1056" s="449"/>
      <c r="E1056" s="448"/>
      <c r="F1056" s="449"/>
      <c r="G1056" s="448"/>
      <c r="H1056" s="448"/>
    </row>
    <row r="1057" spans="1:8" ht="15.75" customHeight="1" x14ac:dyDescent="0.25">
      <c r="A1057" s="448"/>
      <c r="B1057" s="448"/>
      <c r="C1057" s="448"/>
      <c r="D1057" s="449"/>
      <c r="E1057" s="448"/>
      <c r="F1057" s="449"/>
      <c r="G1057" s="448"/>
      <c r="H1057" s="448"/>
    </row>
    <row r="1058" spans="1:8" ht="15.75" customHeight="1" x14ac:dyDescent="0.25">
      <c r="A1058" s="448"/>
      <c r="B1058" s="448"/>
      <c r="C1058" s="448"/>
      <c r="D1058" s="449"/>
      <c r="E1058" s="448"/>
      <c r="F1058" s="449"/>
      <c r="G1058" s="448"/>
      <c r="H1058" s="448"/>
    </row>
    <row r="1059" spans="1:8" ht="15.75" customHeight="1" x14ac:dyDescent="0.25">
      <c r="A1059" s="448"/>
      <c r="B1059" s="448"/>
      <c r="C1059" s="448"/>
      <c r="D1059" s="449"/>
      <c r="E1059" s="448"/>
      <c r="F1059" s="449"/>
      <c r="G1059" s="448"/>
      <c r="H1059" s="448"/>
    </row>
    <row r="1060" spans="1:8" ht="15.75" customHeight="1" x14ac:dyDescent="0.25">
      <c r="A1060" s="448"/>
      <c r="B1060" s="448"/>
      <c r="C1060" s="448"/>
      <c r="D1060" s="449"/>
      <c r="E1060" s="448"/>
      <c r="F1060" s="449"/>
      <c r="G1060" s="448"/>
      <c r="H1060" s="448"/>
    </row>
    <row r="1061" spans="1:8" ht="15.75" customHeight="1" x14ac:dyDescent="0.25">
      <c r="A1061" s="448"/>
      <c r="B1061" s="448"/>
      <c r="C1061" s="448"/>
      <c r="D1061" s="449"/>
      <c r="E1061" s="448"/>
      <c r="F1061" s="449"/>
      <c r="G1061" s="448"/>
      <c r="H1061" s="448"/>
    </row>
    <row r="1062" spans="1:8" ht="15.75" customHeight="1" x14ac:dyDescent="0.25">
      <c r="A1062" s="448"/>
      <c r="B1062" s="448"/>
      <c r="C1062" s="448"/>
      <c r="D1062" s="449"/>
      <c r="E1062" s="448"/>
      <c r="F1062" s="449"/>
      <c r="G1062" s="448"/>
      <c r="H1062" s="448"/>
    </row>
    <row r="1063" spans="1:8" ht="15.75" customHeight="1" x14ac:dyDescent="0.25">
      <c r="A1063" s="448"/>
      <c r="B1063" s="448"/>
      <c r="C1063" s="448"/>
      <c r="D1063" s="449"/>
      <c r="E1063" s="448"/>
      <c r="F1063" s="449"/>
      <c r="G1063" s="448"/>
      <c r="H1063" s="448"/>
    </row>
    <row r="1064" spans="1:8" ht="15.75" customHeight="1" x14ac:dyDescent="0.25">
      <c r="A1064" s="448"/>
      <c r="B1064" s="448"/>
      <c r="C1064" s="448"/>
      <c r="D1064" s="449"/>
      <c r="E1064" s="448"/>
      <c r="F1064" s="449"/>
      <c r="G1064" s="448"/>
      <c r="H1064" s="448"/>
    </row>
    <row r="1065" spans="1:8" ht="15.75" customHeight="1" x14ac:dyDescent="0.25">
      <c r="A1065" s="448"/>
      <c r="B1065" s="448"/>
      <c r="C1065" s="448"/>
      <c r="D1065" s="449"/>
      <c r="E1065" s="448"/>
      <c r="F1065" s="449"/>
      <c r="G1065" s="448"/>
      <c r="H1065" s="448"/>
    </row>
    <row r="1066" spans="1:8" ht="15.75" customHeight="1" x14ac:dyDescent="0.25">
      <c r="A1066" s="448"/>
      <c r="B1066" s="448"/>
      <c r="C1066" s="448"/>
      <c r="D1066" s="449"/>
      <c r="E1066" s="448"/>
      <c r="F1066" s="449"/>
      <c r="G1066" s="448"/>
      <c r="H1066" s="448"/>
    </row>
    <row r="1067" spans="1:8" ht="15.75" customHeight="1" x14ac:dyDescent="0.25">
      <c r="A1067" s="448"/>
      <c r="B1067" s="448"/>
      <c r="C1067" s="448"/>
      <c r="D1067" s="449"/>
      <c r="E1067" s="448"/>
      <c r="F1067" s="449"/>
      <c r="G1067" s="448"/>
      <c r="H1067" s="448"/>
    </row>
  </sheetData>
  <mergeCells count="130">
    <mergeCell ref="B105:C105"/>
    <mergeCell ref="H90:H102"/>
    <mergeCell ref="B103:B104"/>
    <mergeCell ref="C103:C104"/>
    <mergeCell ref="D103:D104"/>
    <mergeCell ref="E103:E104"/>
    <mergeCell ref="F103:F104"/>
    <mergeCell ref="G103:G104"/>
    <mergeCell ref="H103:H104"/>
    <mergeCell ref="C84:G84"/>
    <mergeCell ref="C85:E85"/>
    <mergeCell ref="B88:B102"/>
    <mergeCell ref="C88:C102"/>
    <mergeCell ref="D88:D102"/>
    <mergeCell ref="E88:E102"/>
    <mergeCell ref="G88:G102"/>
    <mergeCell ref="F90:F102"/>
    <mergeCell ref="H78:H79"/>
    <mergeCell ref="C80:G80"/>
    <mergeCell ref="C81:E81"/>
    <mergeCell ref="B82:B83"/>
    <mergeCell ref="C82:C83"/>
    <mergeCell ref="D82:D83"/>
    <mergeCell ref="E82:E83"/>
    <mergeCell ref="F82:F83"/>
    <mergeCell ref="G82:G83"/>
    <mergeCell ref="H82:H83"/>
    <mergeCell ref="B78:B79"/>
    <mergeCell ref="C78:C79"/>
    <mergeCell ref="D78:D79"/>
    <mergeCell ref="E78:E79"/>
    <mergeCell ref="F78:F79"/>
    <mergeCell ref="G78:G79"/>
    <mergeCell ref="E73:E74"/>
    <mergeCell ref="G73:G74"/>
    <mergeCell ref="H73:H74"/>
    <mergeCell ref="I73:I74"/>
    <mergeCell ref="J73:J74"/>
    <mergeCell ref="C75:G75"/>
    <mergeCell ref="H67:H68"/>
    <mergeCell ref="E69:E71"/>
    <mergeCell ref="G69:G71"/>
    <mergeCell ref="H69:H71"/>
    <mergeCell ref="I69:I71"/>
    <mergeCell ref="J69:J71"/>
    <mergeCell ref="C66:G66"/>
    <mergeCell ref="B67:B68"/>
    <mergeCell ref="C67:C68"/>
    <mergeCell ref="D67:D68"/>
    <mergeCell ref="E67:E68"/>
    <mergeCell ref="F67:F68"/>
    <mergeCell ref="G67:G68"/>
    <mergeCell ref="C51:G51"/>
    <mergeCell ref="C54:G54"/>
    <mergeCell ref="C55:E55"/>
    <mergeCell ref="C57:E57"/>
    <mergeCell ref="B59:B61"/>
    <mergeCell ref="C59:C61"/>
    <mergeCell ref="D59:D61"/>
    <mergeCell ref="B44:B50"/>
    <mergeCell ref="D44:D50"/>
    <mergeCell ref="E44:E50"/>
    <mergeCell ref="F44:F50"/>
    <mergeCell ref="G44:G50"/>
    <mergeCell ref="H44:H50"/>
    <mergeCell ref="H37:H39"/>
    <mergeCell ref="C40:E40"/>
    <mergeCell ref="B41:B43"/>
    <mergeCell ref="C41:C43"/>
    <mergeCell ref="D41:D43"/>
    <mergeCell ref="E41:E43"/>
    <mergeCell ref="F41:F43"/>
    <mergeCell ref="G41:G43"/>
    <mergeCell ref="H41:H43"/>
    <mergeCell ref="B37:B39"/>
    <mergeCell ref="C37:C39"/>
    <mergeCell ref="D37:D39"/>
    <mergeCell ref="E37:E39"/>
    <mergeCell ref="F37:F39"/>
    <mergeCell ref="G37:G39"/>
    <mergeCell ref="H28:H33"/>
    <mergeCell ref="B34:B36"/>
    <mergeCell ref="C34:C36"/>
    <mergeCell ref="D34:D36"/>
    <mergeCell ref="E34:E36"/>
    <mergeCell ref="F34:F36"/>
    <mergeCell ref="G34:G36"/>
    <mergeCell ref="H34:H36"/>
    <mergeCell ref="B28:B33"/>
    <mergeCell ref="C28:C33"/>
    <mergeCell ref="D28:D33"/>
    <mergeCell ref="E28:E33"/>
    <mergeCell ref="F28:F33"/>
    <mergeCell ref="G28:G33"/>
    <mergeCell ref="H22:H24"/>
    <mergeCell ref="B25:B27"/>
    <mergeCell ref="C25:C27"/>
    <mergeCell ref="D25:D27"/>
    <mergeCell ref="E25:E27"/>
    <mergeCell ref="F25:F27"/>
    <mergeCell ref="G25:G27"/>
    <mergeCell ref="H25:H27"/>
    <mergeCell ref="B22:B24"/>
    <mergeCell ref="C22:C24"/>
    <mergeCell ref="D22:D24"/>
    <mergeCell ref="E22:E24"/>
    <mergeCell ref="F22:F24"/>
    <mergeCell ref="G22:G24"/>
    <mergeCell ref="H10:H18"/>
    <mergeCell ref="B19:B21"/>
    <mergeCell ref="C19:C21"/>
    <mergeCell ref="D19:D21"/>
    <mergeCell ref="E19:E21"/>
    <mergeCell ref="F19:F21"/>
    <mergeCell ref="G19:G21"/>
    <mergeCell ref="H19:H21"/>
    <mergeCell ref="C9:G9"/>
    <mergeCell ref="B10:B18"/>
    <mergeCell ref="C10:C18"/>
    <mergeCell ref="D10:D18"/>
    <mergeCell ref="E10:E18"/>
    <mergeCell ref="F10:F18"/>
    <mergeCell ref="G10:G18"/>
    <mergeCell ref="H2:J2"/>
    <mergeCell ref="B3:J3"/>
    <mergeCell ref="B4:J4"/>
    <mergeCell ref="B5:J5"/>
    <mergeCell ref="B6:J6"/>
    <mergeCell ref="B7:D7"/>
    <mergeCell ref="E7:J7"/>
  </mergeCells>
  <pageMargins left="0.23622047244094491" right="0.23622047244094491" top="0.55118110236220474" bottom="0.15748031496062992" header="0.31496062992125984" footer="0.31496062992125984"/>
  <pageSetup paperSize="9" scale="7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'Кошторис  витрат'!Область_друку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Petro Hupalo</cp:lastModifiedBy>
  <cp:lastPrinted>2021-10-26T11:49:34Z</cp:lastPrinted>
  <dcterms:created xsi:type="dcterms:W3CDTF">2020-11-14T13:09:40Z</dcterms:created>
  <dcterms:modified xsi:type="dcterms:W3CDTF">2021-10-26T12:25:54Z</dcterms:modified>
</cp:coreProperties>
</file>